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hidden" name="BSIT 4O" sheetId="2" r:id="rId5"/>
    <sheet state="visible" name="Grade Range" sheetId="3" r:id="rId6"/>
    <sheet state="hidden" name="Sheet1" sheetId="4" r:id="rId7"/>
  </sheets>
  <definedNames>
    <definedName hidden="1" localSheetId="0" name="_xlnm._FilterDatabase">sample!$A$12:$Z$47</definedName>
    <definedName hidden="1" localSheetId="1" name="_xlnm._FilterDatabase">'BSIT 4O'!$A$12:$AL$45</definedName>
  </definedNames>
  <calcPr/>
  <extLst>
    <ext uri="GoogleSheetsCustomDataVersion1">
      <go:sheetsCustomData xmlns:go="http://customooxmlschemas.google.com/" r:id="rId8" roundtripDataSignature="AMtx7mjNFdEgcPNIWVI0wmZwHAb4/ULGw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5">
      <text>
        <t xml:space="preserve">======
ID#AAAAj92Nmu0
    (2022-11-11 14:13:38)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43">
      <text>
        <t xml:space="preserve">======
ID#AAAAj92Nmuw
    (2022-11-11 14:13:38)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P43">
      <text>
        <t xml:space="preserve">======
ID#AAAAj92Nmus
    (2022-11-11 14:13:38)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35">
      <text>
        <t xml:space="preserve">======
ID#AAAAj92Nmuo
    (2022-11-11 14:13:38)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</commentList>
  <extLst>
    <ext uri="GoogleSheetsCustomDataVersion1">
      <go:sheetsCustomData xmlns:go="http://customooxmlschemas.google.com/" r:id="rId1" roundtripDataSignature="AMtx7mj0Zm1TMpvQcvGfWjFojx3b+wNuSg=="/>
    </ext>
  </extLst>
</comments>
</file>

<file path=xl/sharedStrings.xml><?xml version="1.0" encoding="utf-8"?>
<sst xmlns="http://schemas.openxmlformats.org/spreadsheetml/2006/main" count="245" uniqueCount="150">
  <si>
    <t>BULACAN STATE UNIVERSITY</t>
  </si>
  <si>
    <t>COLLEGE OF INFORMATION AND COMMUNICATIONS TECHNOLOGY</t>
  </si>
  <si>
    <t>2nd SEMESTER SY 2021- 2022</t>
  </si>
  <si>
    <t xml:space="preserve">Subject Code:    </t>
  </si>
  <si>
    <t>IT 206</t>
  </si>
  <si>
    <t xml:space="preserve">Subject Description:  </t>
  </si>
  <si>
    <t>Advanced Database Systems</t>
  </si>
  <si>
    <t>Section:</t>
  </si>
  <si>
    <t>BSIT 2C</t>
  </si>
  <si>
    <t>ID NO.</t>
  </si>
  <si>
    <t>NAME</t>
  </si>
  <si>
    <t>Final Grade</t>
  </si>
  <si>
    <t>Activities/Project</t>
  </si>
  <si>
    <t>Quizes</t>
  </si>
  <si>
    <t>Recitation</t>
  </si>
  <si>
    <t>Promptness</t>
  </si>
  <si>
    <t>Major Exam</t>
  </si>
  <si>
    <t>FINAL GRADE</t>
  </si>
  <si>
    <t>P</t>
  </si>
  <si>
    <t>Equiv</t>
  </si>
  <si>
    <t>ME</t>
  </si>
  <si>
    <t>FE</t>
  </si>
  <si>
    <t>Grade</t>
  </si>
  <si>
    <t xml:space="preserve">Remarks </t>
  </si>
  <si>
    <t>Signature</t>
  </si>
  <si>
    <t>.</t>
  </si>
  <si>
    <t>Alvarado, Franz Stephen G.</t>
  </si>
  <si>
    <t>Arceo, Raymart S.</t>
  </si>
  <si>
    <t>Batac, Jericho M.</t>
  </si>
  <si>
    <t>Bonifacio, Raymond Matthew C.</t>
  </si>
  <si>
    <t>Camacho, Mark Allen O.</t>
  </si>
  <si>
    <t>Colina, Gerald S.</t>
  </si>
  <si>
    <t>Correa, John Benedict DI.</t>
  </si>
  <si>
    <t>Culala, Marcus Dave D.</t>
  </si>
  <si>
    <t>De Guzman, Marielle D.</t>
  </si>
  <si>
    <t>Dela Cruz, Edlyn Mae T.</t>
  </si>
  <si>
    <t>Espinosa, Jayson F.</t>
  </si>
  <si>
    <t>Galpo, Ricky T.</t>
  </si>
  <si>
    <t>Grospe, Albert Carlo P.</t>
  </si>
  <si>
    <t>Javier, Almar</t>
  </si>
  <si>
    <t>Joson Miguel Cesar D.</t>
  </si>
  <si>
    <t>Julian, Paul Michael Luise P.</t>
  </si>
  <si>
    <t>Kaindoy, Ryan A.</t>
  </si>
  <si>
    <t>Laquindanum, Pamela F.</t>
  </si>
  <si>
    <t>Luluquisin, Kayeleigh C.</t>
  </si>
  <si>
    <t>Lumba, Lance Jason M.</t>
  </si>
  <si>
    <t>Magpayo, Ernest Joshua S.</t>
  </si>
  <si>
    <t>Martin, Kit Erlo D.</t>
  </si>
  <si>
    <t>Mercado, Michelle Ruth L.</t>
  </si>
  <si>
    <t>Nolasco, Ryan Sedrick H.</t>
  </si>
  <si>
    <t>Ochoa, Kyle Emmanuel Fajardo</t>
  </si>
  <si>
    <t>Pagtalunan, Kervin Robby P.</t>
  </si>
  <si>
    <t>Parafina, Vince Jerome A.</t>
  </si>
  <si>
    <t>Perez, Ashly Duke M.</t>
  </si>
  <si>
    <t>Plaza, Von Paulo S.</t>
  </si>
  <si>
    <t>Quintero, Robert T.</t>
  </si>
  <si>
    <t>Rivera, Andrei Send - Ritz DC.</t>
  </si>
  <si>
    <t>Sacdalan, Bryan Allen S.</t>
  </si>
  <si>
    <t>Santiago, Jimwell S.</t>
  </si>
  <si>
    <t>Santos, Aira Mae H.</t>
  </si>
  <si>
    <t>Santos, Aries Carlo L.</t>
  </si>
  <si>
    <t>Servino, Jericho G.</t>
  </si>
  <si>
    <t>Soriano, John Rovie V.</t>
  </si>
  <si>
    <t>Talavera, Jan Carl P.</t>
  </si>
  <si>
    <t>Tolentino, Carren Joyce A.</t>
  </si>
  <si>
    <t>Tuazon, Luis Miguel C.</t>
  </si>
  <si>
    <t>Yalong, Mark Joseph R.</t>
  </si>
  <si>
    <t>1st SEMESTER SY 2021- 2022</t>
  </si>
  <si>
    <t>IT 404</t>
  </si>
  <si>
    <t>Intership</t>
  </si>
  <si>
    <t>BSIT 4O</t>
  </si>
  <si>
    <t>Quality of Work</t>
  </si>
  <si>
    <t>Completeness of Work</t>
  </si>
  <si>
    <t>Urgency of Output</t>
  </si>
  <si>
    <t>Attendance/Promptness</t>
  </si>
  <si>
    <t>30% Grade</t>
  </si>
  <si>
    <t>Teamwork</t>
  </si>
  <si>
    <t>Communication</t>
  </si>
  <si>
    <t>Attendance &amp; Punctuality</t>
  </si>
  <si>
    <t>Productivity/ Resilience</t>
  </si>
  <si>
    <t>Initiative/Proactivity</t>
  </si>
  <si>
    <t>Judgement/Decision Making</t>
  </si>
  <si>
    <t>Dependability/Reliability</t>
  </si>
  <si>
    <t>Attitude</t>
  </si>
  <si>
    <t>Professionalism</t>
  </si>
  <si>
    <t>70% Grade</t>
  </si>
  <si>
    <t>Balayan, EfraimT</t>
  </si>
  <si>
    <t>Beros, Sharon LovelaceD.</t>
  </si>
  <si>
    <t>Cifra, Analyn MaeDeramos</t>
  </si>
  <si>
    <t>Dela Cuesta, Gene PhilipDela Cruz</t>
  </si>
  <si>
    <t>Enriquez, Ericka ColineCabahug</t>
  </si>
  <si>
    <t>Fajardo, Charles HowardP</t>
  </si>
  <si>
    <t>Garcia, Russell Cruz</t>
  </si>
  <si>
    <t>Gigante , Reynante B</t>
  </si>
  <si>
    <t>Hermosura, JoshuaP</t>
  </si>
  <si>
    <t>Hernandez, Rolaine KailaDR.</t>
  </si>
  <si>
    <t>Laquindanum, ArcyT</t>
  </si>
  <si>
    <t>Libao, Julius AllanRoque</t>
  </si>
  <si>
    <t>Magracia, Marc DwainB.</t>
  </si>
  <si>
    <t>Magsusi, Catheryn Jay C.</t>
  </si>
  <si>
    <t>Mallari, Franz DominicDG</t>
  </si>
  <si>
    <t>Manalastas, Andrei JosephR.</t>
  </si>
  <si>
    <t>Martin, EmanuelleO</t>
  </si>
  <si>
    <t>Martin, RonnieD.</t>
  </si>
  <si>
    <t>Mendiola, Gian PauloL.</t>
  </si>
  <si>
    <t>Mendiola, Jay VeeR</t>
  </si>
  <si>
    <t>Peña, Ronald AlanL.</t>
  </si>
  <si>
    <t>Pereña, Jim CarloS.</t>
  </si>
  <si>
    <t>Pesigan, IversonS.</t>
  </si>
  <si>
    <t>Pizarra, JonathanT</t>
  </si>
  <si>
    <t>Ranes, Mark LesterB</t>
  </si>
  <si>
    <t>Recinto, Cherry MaeGa</t>
  </si>
  <si>
    <t>Risos, CricitoNungay</t>
  </si>
  <si>
    <t>Rodil, ChristopherF</t>
  </si>
  <si>
    <t>Salvadora, Neil JohnM</t>
  </si>
  <si>
    <t>Sambilay, Aira NicoleV</t>
  </si>
  <si>
    <t>Santos, AnalynR.</t>
  </si>
  <si>
    <t>Sayo, LesterM.</t>
  </si>
  <si>
    <t>Yokomizo, MasahiroM</t>
  </si>
  <si>
    <t xml:space="preserve">N   O   T   H   I   N   G           F   O   L   L   O   W   S </t>
  </si>
  <si>
    <t>Prepared:</t>
  </si>
  <si>
    <t>Noted:</t>
  </si>
  <si>
    <t>Approved:</t>
  </si>
  <si>
    <t>GABRIEL M. GALANG, MSIT, GK-CDPO, PCEP, CPE, CLE, GCE</t>
  </si>
  <si>
    <t>Gabriel M. Galang, MSIT, GK-CDPO, PCEP, CLE, GCE</t>
  </si>
  <si>
    <t>Digna S. Evale, DIT</t>
  </si>
  <si>
    <t>Instructor, IT 403</t>
  </si>
  <si>
    <t>Area Chair, Web and Mobile Applications Development</t>
  </si>
  <si>
    <t>BSIT Department Head</t>
  </si>
  <si>
    <t>Based on MIS Range</t>
  </si>
  <si>
    <t>76-78</t>
  </si>
  <si>
    <t>79-81</t>
  </si>
  <si>
    <t>82-84</t>
  </si>
  <si>
    <t>85-87</t>
  </si>
  <si>
    <t>88-90</t>
  </si>
  <si>
    <t>91-93</t>
  </si>
  <si>
    <t>94-96</t>
  </si>
  <si>
    <t>97-100</t>
  </si>
  <si>
    <t>gameplay</t>
  </si>
  <si>
    <t>lvl</t>
  </si>
  <si>
    <t>genre</t>
  </si>
  <si>
    <t>char contr</t>
  </si>
  <si>
    <t>sprite</t>
  </si>
  <si>
    <t>sounds</t>
  </si>
  <si>
    <t>ui</t>
  </si>
  <si>
    <t>save</t>
  </si>
  <si>
    <t>scene</t>
  </si>
  <si>
    <t>ai</t>
  </si>
  <si>
    <t>cutscenes</t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</si>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</sst>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4">
    <font>
      <sz val="10.0"/>
      <color rgb="FF000000"/>
      <name val="Arial"/>
      <scheme val="minor"/>
    </font>
    <font>
      <sz val="16.0"/>
      <color theme="1"/>
      <name val="Arial"/>
    </font>
    <font>
      <b/>
      <sz val="16.0"/>
      <color theme="1"/>
      <name val="Arial"/>
    </font>
    <font>
      <b/>
      <sz val="14.0"/>
      <color theme="1"/>
      <name val="Cambria"/>
    </font>
    <font>
      <sz val="10.0"/>
      <color theme="1"/>
      <name val="Arial"/>
    </font>
    <font>
      <sz val="10.0"/>
      <color theme="1"/>
      <name val="Cambria"/>
    </font>
    <font>
      <b/>
      <sz val="8.0"/>
      <color theme="1"/>
      <name val="Cambria"/>
    </font>
    <font/>
    <font>
      <b/>
      <sz val="10.0"/>
      <color theme="1"/>
      <name val="Cambria"/>
    </font>
    <font>
      <sz val="8.0"/>
      <color theme="1"/>
      <name val="Cambria"/>
    </font>
    <font>
      <b/>
      <sz val="8.0"/>
      <color theme="1"/>
      <name val="Arial Narrow"/>
    </font>
    <font>
      <b/>
      <sz val="10.0"/>
      <color rgb="FF000000"/>
      <name val="Arial"/>
    </font>
    <font>
      <sz val="10.0"/>
      <color theme="1"/>
      <name val="Calibri"/>
    </font>
    <font>
      <sz val="9.0"/>
      <color theme="1"/>
      <name val="Cambria"/>
    </font>
    <font>
      <b/>
      <sz val="9.0"/>
      <color theme="1"/>
      <name val="Cambria"/>
    </font>
    <font>
      <sz val="8.0"/>
      <color rgb="FF000000"/>
      <name val="Arial"/>
    </font>
    <font>
      <b/>
      <sz val="8.0"/>
      <color theme="1"/>
      <name val="Arial"/>
    </font>
    <font>
      <sz val="9.0"/>
      <color theme="1"/>
      <name val="Arial"/>
    </font>
    <font>
      <sz val="9.0"/>
      <color rgb="FF000000"/>
      <name val="Arial"/>
    </font>
    <font>
      <sz val="8.0"/>
      <color theme="0"/>
      <name val="Cambria"/>
    </font>
    <font>
      <b/>
      <sz val="10.0"/>
      <color theme="1"/>
      <name val="Arial"/>
    </font>
    <font>
      <sz val="8.0"/>
      <color theme="1"/>
      <name val="Tahoma"/>
    </font>
    <font>
      <b/>
      <sz val="9.0"/>
      <color theme="1"/>
      <name val="Arial"/>
    </font>
    <font>
      <sz val="8.0"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76923C"/>
        <bgColor rgb="FF76923C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9999"/>
        <bgColor rgb="FFFF9999"/>
      </patternFill>
    </fill>
  </fills>
  <borders count="3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4" numFmtId="0" xfId="0" applyFont="1"/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3" fillId="2" fontId="4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3" fillId="3" fontId="6" numFmtId="0" xfId="0" applyAlignment="1" applyBorder="1" applyFill="1" applyFont="1">
      <alignment horizontal="center" shrinkToFit="0" textRotation="90" vertical="center" wrapText="1"/>
    </xf>
    <xf borderId="5" fillId="4" fontId="5" numFmtId="0" xfId="0" applyAlignment="1" applyBorder="1" applyFill="1" applyFont="1">
      <alignment horizontal="center"/>
    </xf>
    <xf borderId="6" fillId="0" fontId="7" numFmtId="0" xfId="0" applyBorder="1" applyFont="1"/>
    <xf borderId="7" fillId="0" fontId="7" numFmtId="0" xfId="0" applyBorder="1" applyFont="1"/>
    <xf borderId="5" fillId="4" fontId="8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10" fillId="0" fontId="7" numFmtId="0" xfId="0" applyBorder="1" applyFont="1"/>
    <xf borderId="10" fillId="0" fontId="4" numFmtId="0" xfId="0" applyBorder="1" applyFont="1"/>
    <xf borderId="11" fillId="4" fontId="9" numFmtId="0" xfId="0" applyAlignment="1" applyBorder="1" applyFont="1">
      <alignment horizontal="center" vertical="top"/>
    </xf>
    <xf borderId="12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top"/>
    </xf>
    <xf borderId="14" fillId="4" fontId="9" numFmtId="0" xfId="0" applyAlignment="1" applyBorder="1" applyFont="1">
      <alignment horizontal="center" vertical="top"/>
    </xf>
    <xf borderId="15" fillId="4" fontId="9" numFmtId="0" xfId="0" applyAlignment="1" applyBorder="1" applyFont="1">
      <alignment horizontal="center" vertical="top"/>
    </xf>
    <xf borderId="16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8" fillId="0" fontId="7" numFmtId="0" xfId="0" applyBorder="1" applyFont="1"/>
    <xf borderId="18" fillId="0" fontId="4" numFmtId="0" xfId="0" applyBorder="1" applyFont="1"/>
    <xf borderId="19" fillId="0" fontId="9" numFmtId="0" xfId="0" applyAlignment="1" applyBorder="1" applyFont="1">
      <alignment horizontal="center" textRotation="90"/>
    </xf>
    <xf borderId="20" fillId="0" fontId="9" numFmtId="0" xfId="0" applyAlignment="1" applyBorder="1" applyFont="1">
      <alignment horizontal="center" textRotation="90"/>
    </xf>
    <xf borderId="21" fillId="5" fontId="10" numFmtId="9" xfId="0" applyAlignment="1" applyBorder="1" applyFill="1" applyFont="1" applyNumberFormat="1">
      <alignment horizontal="center" textRotation="90"/>
    </xf>
    <xf borderId="22" fillId="0" fontId="9" numFmtId="0" xfId="0" applyAlignment="1" applyBorder="1" applyFont="1">
      <alignment horizontal="center" textRotation="90"/>
    </xf>
    <xf borderId="21" fillId="6" fontId="10" numFmtId="9" xfId="0" applyAlignment="1" applyBorder="1" applyFill="1" applyFont="1" applyNumberFormat="1">
      <alignment horizontal="center" textRotation="90"/>
    </xf>
    <xf borderId="9" fillId="0" fontId="9" numFmtId="0" xfId="0" applyAlignment="1" applyBorder="1" applyFont="1">
      <alignment horizontal="center" textRotation="90"/>
    </xf>
    <xf borderId="21" fillId="7" fontId="10" numFmtId="9" xfId="0" applyAlignment="1" applyBorder="1" applyFill="1" applyFont="1" applyNumberFormat="1">
      <alignment horizontal="center" textRotation="90"/>
    </xf>
    <xf borderId="21" fillId="2" fontId="10" numFmtId="9" xfId="0" applyAlignment="1" applyBorder="1" applyFont="1" applyNumberFormat="1">
      <alignment horizontal="center" textRotation="90"/>
    </xf>
    <xf borderId="21" fillId="8" fontId="10" numFmtId="9" xfId="0" applyAlignment="1" applyBorder="1" applyFill="1" applyFont="1" applyNumberFormat="1">
      <alignment horizontal="center" textRotation="90"/>
    </xf>
    <xf borderId="15" fillId="0" fontId="9" numFmtId="0" xfId="0" applyAlignment="1" applyBorder="1" applyFont="1">
      <alignment horizontal="center" textRotation="90"/>
    </xf>
    <xf borderId="5" fillId="0" fontId="9" numFmtId="0" xfId="0" applyAlignment="1" applyBorder="1" applyFont="1">
      <alignment horizontal="center" textRotation="90"/>
    </xf>
    <xf borderId="0" fillId="0" fontId="11" numFmtId="0" xfId="0" applyAlignment="1" applyFont="1">
      <alignment horizontal="center"/>
    </xf>
    <xf borderId="1" fillId="0" fontId="5" numFmtId="0" xfId="0" applyBorder="1" applyFont="1"/>
    <xf borderId="2" fillId="0" fontId="5" numFmtId="0" xfId="0" applyBorder="1" applyFont="1"/>
    <xf borderId="0" fillId="0" fontId="5" numFmtId="0" xfId="0" applyFont="1"/>
    <xf borderId="0" fillId="0" fontId="8" numFmtId="0" xfId="0" applyFont="1"/>
    <xf borderId="23" fillId="0" fontId="9" numFmtId="0" xfId="0" applyBorder="1" applyFont="1"/>
    <xf borderId="0" fillId="0" fontId="9" numFmtId="0" xfId="0" applyFont="1"/>
    <xf borderId="0" fillId="0" fontId="6" numFmtId="0" xfId="0" applyFont="1"/>
    <xf borderId="2" fillId="0" fontId="9" numFmtId="0" xfId="0" applyBorder="1" applyFont="1"/>
    <xf borderId="2" fillId="0" fontId="6" numFmtId="0" xfId="0" applyBorder="1" applyFont="1"/>
    <xf borderId="23" fillId="0" fontId="4" numFmtId="0" xfId="0" applyBorder="1" applyFont="1"/>
    <xf borderId="24" fillId="0" fontId="5" numFmtId="0" xfId="0" applyBorder="1" applyFont="1"/>
    <xf borderId="23" fillId="0" fontId="12" numFmtId="0" xfId="0" applyAlignment="1" applyBorder="1" applyFont="1">
      <alignment horizontal="center"/>
    </xf>
    <xf borderId="23" fillId="0" fontId="12" numFmtId="0" xfId="0" applyBorder="1" applyFont="1"/>
    <xf borderId="25" fillId="0" fontId="13" numFmtId="0" xfId="0" applyBorder="1" applyFont="1"/>
    <xf borderId="26" fillId="8" fontId="14" numFmtId="2" xfId="0" applyBorder="1" applyFont="1" applyNumberFormat="1"/>
    <xf borderId="23" fillId="0" fontId="15" numFmtId="0" xfId="0" applyBorder="1" applyFont="1"/>
    <xf borderId="27" fillId="5" fontId="16" numFmtId="2" xfId="0" applyAlignment="1" applyBorder="1" applyFont="1" applyNumberFormat="1">
      <alignment horizontal="center"/>
    </xf>
    <xf borderId="28" fillId="9" fontId="16" numFmtId="2" xfId="0" applyAlignment="1" applyBorder="1" applyFill="1" applyFont="1" applyNumberFormat="1">
      <alignment horizontal="center"/>
    </xf>
    <xf borderId="26" fillId="10" fontId="9" numFmtId="0" xfId="0" applyAlignment="1" applyBorder="1" applyFill="1" applyFont="1">
      <alignment horizontal="center"/>
    </xf>
    <xf borderId="27" fillId="10" fontId="6" numFmtId="2" xfId="0" applyAlignment="1" applyBorder="1" applyFont="1" applyNumberFormat="1">
      <alignment horizontal="center"/>
    </xf>
    <xf borderId="27" fillId="11" fontId="6" numFmtId="2" xfId="0" applyAlignment="1" applyBorder="1" applyFill="1" applyFont="1" applyNumberFormat="1">
      <alignment horizontal="center"/>
    </xf>
    <xf borderId="28" fillId="8" fontId="6" numFmtId="2" xfId="0" applyAlignment="1" applyBorder="1" applyFont="1" applyNumberFormat="1">
      <alignment horizontal="center"/>
    </xf>
    <xf borderId="23" fillId="0" fontId="9" numFmtId="2" xfId="0" applyAlignment="1" applyBorder="1" applyFont="1" applyNumberFormat="1">
      <alignment horizontal="center"/>
    </xf>
    <xf borderId="23" fillId="0" fontId="12" numFmtId="0" xfId="0" applyAlignment="1" applyBorder="1" applyFont="1">
      <alignment horizontal="center" shrinkToFit="0" wrapText="1"/>
    </xf>
    <xf borderId="24" fillId="0" fontId="4" numFmtId="0" xfId="0" applyBorder="1" applyFont="1"/>
    <xf borderId="25" fillId="0" fontId="4" numFmtId="0" xfId="0" applyBorder="1" applyFont="1"/>
    <xf borderId="29" fillId="0" fontId="13" numFmtId="0" xfId="0" applyBorder="1" applyFont="1"/>
    <xf borderId="27" fillId="8" fontId="14" numFmtId="2" xfId="0" applyBorder="1" applyFont="1" applyNumberFormat="1"/>
    <xf borderId="30" fillId="0" fontId="13" numFmtId="0" xfId="0" applyBorder="1" applyFont="1"/>
    <xf borderId="23" fillId="0" fontId="12" numFmtId="0" xfId="0" applyAlignment="1" applyBorder="1" applyFont="1">
      <alignment horizontal="left"/>
    </xf>
    <xf borderId="0" fillId="0" fontId="17" numFmtId="0" xfId="0" applyAlignment="1" applyFont="1">
      <alignment horizontal="center" vertical="center"/>
    </xf>
    <xf borderId="0" fillId="0" fontId="18" numFmtId="0" xfId="0" applyFont="1"/>
    <xf borderId="0" fillId="0" fontId="13" numFmtId="0" xfId="0" applyFont="1"/>
    <xf borderId="0" fillId="0" fontId="19" numFmtId="2" xfId="0" applyAlignment="1" applyFont="1" applyNumberFormat="1">
      <alignment horizontal="center"/>
    </xf>
    <xf borderId="0" fillId="0" fontId="9" numFmtId="2" xfId="0" applyAlignment="1" applyFont="1" applyNumberFormat="1">
      <alignment horizontal="center"/>
    </xf>
    <xf borderId="0" fillId="0" fontId="2" numFmtId="0" xfId="0" applyFont="1"/>
    <xf borderId="5" fillId="4" fontId="5" numFmtId="0" xfId="0" applyAlignment="1" applyBorder="1" applyFont="1">
      <alignment horizontal="center" textRotation="90"/>
    </xf>
    <xf borderId="31" fillId="12" fontId="20" numFmtId="0" xfId="0" applyBorder="1" applyFill="1" applyFont="1"/>
    <xf borderId="5" fillId="13" fontId="5" numFmtId="0" xfId="0" applyAlignment="1" applyBorder="1" applyFill="1" applyFont="1">
      <alignment textRotation="90"/>
    </xf>
    <xf borderId="13" fillId="12" fontId="9" numFmtId="0" xfId="0" applyAlignment="1" applyBorder="1" applyFont="1">
      <alignment horizontal="center" vertical="top"/>
    </xf>
    <xf borderId="11" fillId="13" fontId="9" numFmtId="0" xfId="0" applyAlignment="1" applyBorder="1" applyFont="1">
      <alignment horizontal="center" vertical="top"/>
    </xf>
    <xf borderId="12" fillId="13" fontId="9" numFmtId="0" xfId="0" applyAlignment="1" applyBorder="1" applyFont="1">
      <alignment horizontal="center" vertical="top"/>
    </xf>
    <xf borderId="13" fillId="13" fontId="9" numFmtId="0" xfId="0" applyAlignment="1" applyBorder="1" applyFont="1">
      <alignment horizontal="center" vertical="top"/>
    </xf>
    <xf borderId="21" fillId="14" fontId="10" numFmtId="9" xfId="0" applyAlignment="1" applyBorder="1" applyFill="1" applyFont="1" applyNumberFormat="1">
      <alignment horizontal="center" textRotation="90"/>
    </xf>
    <xf borderId="32" fillId="12" fontId="10" numFmtId="9" xfId="0" applyAlignment="1" applyBorder="1" applyFont="1" applyNumberFormat="1">
      <alignment horizontal="center" textRotation="90"/>
    </xf>
    <xf borderId="21" fillId="15" fontId="10" numFmtId="164" xfId="0" applyAlignment="1" applyBorder="1" applyFill="1" applyFont="1" applyNumberFormat="1">
      <alignment horizontal="center" textRotation="90"/>
    </xf>
    <xf borderId="21" fillId="15" fontId="10" numFmtId="9" xfId="0" applyAlignment="1" applyBorder="1" applyFont="1" applyNumberFormat="1">
      <alignment horizontal="center" textRotation="90"/>
    </xf>
    <xf borderId="33" fillId="12" fontId="6" numFmtId="0" xfId="0" applyBorder="1" applyFont="1"/>
    <xf borderId="23" fillId="0" fontId="5" numFmtId="0" xfId="0" applyBorder="1" applyFont="1"/>
    <xf borderId="23" fillId="16" fontId="9" numFmtId="0" xfId="0" applyAlignment="1" applyBorder="1" applyFill="1" applyFont="1">
      <alignment shrinkToFit="0" vertical="center" wrapText="1"/>
    </xf>
    <xf borderId="34" fillId="0" fontId="4" numFmtId="0" xfId="0" applyBorder="1" applyFont="1"/>
    <xf borderId="23" fillId="16" fontId="13" numFmtId="0" xfId="0" applyBorder="1" applyFont="1"/>
    <xf borderId="23" fillId="8" fontId="14" numFmtId="2" xfId="0" applyBorder="1" applyFont="1" applyNumberFormat="1"/>
    <xf borderId="23" fillId="14" fontId="21" numFmtId="0" xfId="0" applyAlignment="1" applyBorder="1" applyFont="1">
      <alignment horizontal="center" shrinkToFit="0" vertical="center" wrapText="1"/>
    </xf>
    <xf borderId="23" fillId="14" fontId="16" numFmtId="2" xfId="0" applyAlignment="1" applyBorder="1" applyFont="1" applyNumberFormat="1">
      <alignment horizontal="center"/>
    </xf>
    <xf borderId="23" fillId="14" fontId="9" numFmtId="0" xfId="0" applyAlignment="1" applyBorder="1" applyFont="1">
      <alignment horizontal="center"/>
    </xf>
    <xf borderId="23" fillId="14" fontId="6" numFmtId="2" xfId="0" applyAlignment="1" applyBorder="1" applyFont="1" applyNumberFormat="1">
      <alignment horizontal="center"/>
    </xf>
    <xf borderId="23" fillId="14" fontId="9" numFmtId="1" xfId="0" applyAlignment="1" applyBorder="1" applyFont="1" applyNumberFormat="1">
      <alignment horizontal="center"/>
    </xf>
    <xf borderId="23" fillId="12" fontId="9" numFmtId="2" xfId="0" applyAlignment="1" applyBorder="1" applyFont="1" applyNumberFormat="1">
      <alignment horizontal="center"/>
    </xf>
    <xf borderId="23" fillId="15" fontId="21" numFmtId="0" xfId="0" applyAlignment="1" applyBorder="1" applyFont="1">
      <alignment horizontal="center" shrinkToFit="0" vertical="center" wrapText="1"/>
    </xf>
    <xf borderId="23" fillId="15" fontId="16" numFmtId="2" xfId="0" applyAlignment="1" applyBorder="1" applyFont="1" applyNumberFormat="1">
      <alignment horizontal="center"/>
    </xf>
    <xf borderId="23" fillId="15" fontId="9" numFmtId="0" xfId="0" applyAlignment="1" applyBorder="1" applyFont="1">
      <alignment horizontal="center"/>
    </xf>
    <xf borderId="23" fillId="15" fontId="6" numFmtId="2" xfId="0" applyAlignment="1" applyBorder="1" applyFont="1" applyNumberFormat="1">
      <alignment horizontal="center"/>
    </xf>
    <xf borderId="23" fillId="15" fontId="9" numFmtId="1" xfId="0" applyAlignment="1" applyBorder="1" applyFont="1" applyNumberFormat="1">
      <alignment horizontal="center"/>
    </xf>
    <xf borderId="23" fillId="17" fontId="9" numFmtId="2" xfId="0" applyAlignment="1" applyBorder="1" applyFill="1" applyFont="1" applyNumberFormat="1">
      <alignment horizontal="center"/>
    </xf>
    <xf borderId="35" fillId="0" fontId="4" numFmtId="0" xfId="0" applyBorder="1" applyFont="1"/>
    <xf borderId="0" fillId="0" fontId="9" numFmtId="0" xfId="0" applyAlignment="1" applyFont="1">
      <alignment shrinkToFit="0" vertical="center" wrapText="1"/>
    </xf>
    <xf borderId="33" fillId="8" fontId="14" numFmtId="2" xfId="0" applyBorder="1" applyFont="1" applyNumberFormat="1"/>
    <xf borderId="33" fillId="14" fontId="21" numFmtId="0" xfId="0" applyAlignment="1" applyBorder="1" applyFont="1">
      <alignment horizontal="center" shrinkToFit="0" vertical="center" wrapText="1"/>
    </xf>
    <xf borderId="33" fillId="14" fontId="16" numFmtId="2" xfId="0" applyAlignment="1" applyBorder="1" applyFont="1" applyNumberFormat="1">
      <alignment horizontal="center"/>
    </xf>
    <xf borderId="33" fillId="14" fontId="9" numFmtId="0" xfId="0" applyAlignment="1" applyBorder="1" applyFont="1">
      <alignment horizontal="center"/>
    </xf>
    <xf borderId="33" fillId="14" fontId="6" numFmtId="2" xfId="0" applyAlignment="1" applyBorder="1" applyFont="1" applyNumberFormat="1">
      <alignment horizontal="center"/>
    </xf>
    <xf borderId="33" fillId="14" fontId="9" numFmtId="1" xfId="0" applyAlignment="1" applyBorder="1" applyFont="1" applyNumberFormat="1">
      <alignment horizontal="center"/>
    </xf>
    <xf borderId="33" fillId="12" fontId="6" numFmtId="2" xfId="0" applyAlignment="1" applyBorder="1" applyFont="1" applyNumberFormat="1">
      <alignment horizontal="center"/>
    </xf>
    <xf borderId="33" fillId="15" fontId="21" numFmtId="0" xfId="0" applyAlignment="1" applyBorder="1" applyFont="1">
      <alignment horizontal="center" shrinkToFit="0" vertical="center" wrapText="1"/>
    </xf>
    <xf borderId="33" fillId="15" fontId="16" numFmtId="2" xfId="0" applyAlignment="1" applyBorder="1" applyFont="1" applyNumberFormat="1">
      <alignment horizontal="center"/>
    </xf>
    <xf borderId="33" fillId="15" fontId="9" numFmtId="0" xfId="0" applyAlignment="1" applyBorder="1" applyFont="1">
      <alignment horizontal="center"/>
    </xf>
    <xf borderId="33" fillId="15" fontId="6" numFmtId="2" xfId="0" applyAlignment="1" applyBorder="1" applyFont="1" applyNumberFormat="1">
      <alignment horizontal="center"/>
    </xf>
    <xf borderId="33" fillId="15" fontId="9" numFmtId="1" xfId="0" applyAlignment="1" applyBorder="1" applyFont="1" applyNumberFormat="1">
      <alignment horizontal="center"/>
    </xf>
    <xf borderId="0" fillId="0" fontId="6" numFmtId="2" xfId="0" applyAlignment="1" applyFont="1" applyNumberFormat="1">
      <alignment horizontal="center"/>
    </xf>
    <xf borderId="5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20" numFmtId="0" xfId="0" applyAlignment="1" applyFont="1">
      <alignment horizontal="center" shrinkToFit="0" wrapText="1"/>
    </xf>
    <xf borderId="0" fillId="0" fontId="20" numFmtId="0" xfId="0" applyFont="1"/>
    <xf borderId="0" fillId="0" fontId="20" numFmtId="0" xfId="0" applyAlignment="1" applyFont="1">
      <alignment shrinkToFit="0" wrapText="1"/>
    </xf>
    <xf borderId="0" fillId="0" fontId="20" numFmtId="0" xfId="0" applyAlignment="1" applyFont="1">
      <alignment horizontal="center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22" numFmtId="0" xfId="0" applyAlignment="1" applyFont="1">
      <alignment horizontal="center"/>
    </xf>
    <xf borderId="0" fillId="0" fontId="17" numFmtId="2" xfId="0" applyAlignment="1" applyFont="1" applyNumberFormat="1">
      <alignment horizontal="center"/>
    </xf>
    <xf borderId="0" fillId="0" fontId="17" numFmtId="0" xfId="0" applyAlignment="1" applyFont="1">
      <alignment horizontal="center"/>
    </xf>
    <xf borderId="0" fillId="0" fontId="23" numFmtId="0" xfId="0" applyAlignment="1" applyFont="1">
      <alignment horizontal="center" vertical="top"/>
    </xf>
    <xf borderId="0" fillId="0" fontId="23" numFmtId="2" xfId="0" applyAlignment="1" applyFont="1" applyNumberFormat="1">
      <alignment horizontal="center" vertical="top"/>
    </xf>
    <xf borderId="0" fillId="0" fontId="17" numFmtId="0" xfId="0" applyAlignment="1" applyFont="1">
      <alignment horizontal="center" vertical="top"/>
    </xf>
    <xf borderId="0" fillId="0" fontId="17" numFmtId="2" xfId="0" applyAlignment="1" applyFont="1" applyNumberFormat="1">
      <alignment horizontal="center" vertical="top"/>
    </xf>
    <xf borderId="0" fillId="0" fontId="23" numFmtId="0" xfId="0" applyAlignment="1" applyFont="1">
      <alignment horizontal="center"/>
    </xf>
    <xf borderId="0" fillId="0" fontId="23" numFmtId="2" xfId="0" applyAlignment="1" applyFont="1" applyNumberFormat="1">
      <alignment horizontal="center"/>
    </xf>
  </cellXfs>
  <cellStyles count="1">
    <cellStyle xfId="0" name="Normal" builtinId="0"/>
  </cellStyles>
  <dxfs count="5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theme="0"/>
      </font>
      <fill>
        <patternFill patternType="solid">
          <fgColor rgb="FFC00000"/>
          <bgColor rgb="FFC00000"/>
        </patternFill>
      </fill>
      <border/>
    </dxf>
    <dxf>
      <font>
        <color rgb="FF205867"/>
      </font>
      <fill>
        <patternFill patternType="solid">
          <fgColor rgb="FFDAEEF3"/>
          <bgColor rgb="FFDAEEF3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0</xdr:row>
      <xdr:rowOff>133350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219075</xdr:colOff>
      <xdr:row>0</xdr:row>
      <xdr:rowOff>95250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0</xdr:row>
      <xdr:rowOff>142875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371475</xdr:colOff>
      <xdr:row>0</xdr:row>
      <xdr:rowOff>180975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46</xdr:row>
      <xdr:rowOff>95250</xdr:rowOff>
    </xdr:from>
    <xdr:ext cx="857250" cy="6096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161925</xdr:colOff>
      <xdr:row>47</xdr:row>
      <xdr:rowOff>38100</xdr:rowOff>
    </xdr:from>
    <xdr:ext cx="838200" cy="6000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24.63"/>
    <col customWidth="1" min="4" max="4" width="33.88"/>
    <col customWidth="1" min="5" max="5" width="13.25"/>
    <col customWidth="1" min="6" max="6" width="5.75"/>
    <col customWidth="1" min="7" max="7" width="5.25"/>
    <col customWidth="1" min="8" max="8" width="4.38"/>
    <col customWidth="1" min="9" max="9" width="4.0"/>
    <col customWidth="1" min="10" max="10" width="6.88"/>
    <col customWidth="1" min="11" max="12" width="3.25"/>
    <col customWidth="1" min="13" max="13" width="7.25"/>
    <col customWidth="1" min="14" max="15" width="3.13"/>
    <col customWidth="1" min="16" max="16" width="3.88"/>
    <col customWidth="1" min="17" max="17" width="7.38"/>
    <col customWidth="1" min="18" max="18" width="3.75"/>
    <col customWidth="1" min="19" max="19" width="7.13"/>
    <col customWidth="1" min="20" max="20" width="5.0"/>
    <col customWidth="1" min="21" max="21" width="4.0"/>
    <col customWidth="1" min="22" max="22" width="6.88"/>
    <col customWidth="1" min="23" max="23" width="7.38"/>
    <col customWidth="1" min="24" max="24" width="6.38"/>
    <col customWidth="1" min="25" max="26" width="9.13"/>
    <col customWidth="1" min="27" max="29" width="14.38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2" t="s">
        <v>2</v>
      </c>
    </row>
    <row r="5" ht="21.0" customHeight="1">
      <c r="A5" s="3" t="s">
        <v>3</v>
      </c>
      <c r="B5" s="3"/>
      <c r="C5" s="3"/>
      <c r="D5" s="3"/>
      <c r="E5" s="3"/>
      <c r="F5" s="4" t="s">
        <v>4</v>
      </c>
      <c r="G5" s="1"/>
      <c r="H5" s="1"/>
      <c r="I5" s="1"/>
      <c r="J5" s="1"/>
      <c r="K5" s="1"/>
      <c r="L5" s="1"/>
      <c r="M5" s="1"/>
      <c r="N5" s="5"/>
      <c r="W5" s="1"/>
      <c r="X5" s="1"/>
      <c r="Y5" s="1"/>
      <c r="Z5" s="1"/>
    </row>
    <row r="6" ht="19.5" customHeight="1">
      <c r="A6" s="3" t="s">
        <v>5</v>
      </c>
      <c r="B6" s="3"/>
      <c r="C6" s="3"/>
      <c r="D6" s="3"/>
      <c r="E6" s="3"/>
      <c r="F6" s="1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6"/>
      <c r="R6" s="6"/>
      <c r="S6" s="6"/>
      <c r="T6" s="1"/>
      <c r="U6" s="1"/>
      <c r="V6" s="1"/>
      <c r="W6" s="1"/>
      <c r="X6" s="1"/>
      <c r="Y6" s="1"/>
      <c r="Z6" s="1"/>
    </row>
    <row r="7" ht="19.5" customHeight="1">
      <c r="A7" s="3" t="s">
        <v>7</v>
      </c>
      <c r="B7" s="3"/>
      <c r="C7" s="3"/>
      <c r="D7" s="3"/>
      <c r="E7" s="3"/>
      <c r="F7" s="1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6"/>
      <c r="X7" s="6"/>
      <c r="Y7" s="6"/>
      <c r="Z7" s="1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8"/>
      <c r="B9" s="9"/>
      <c r="C9" s="10" t="s">
        <v>9</v>
      </c>
      <c r="D9" s="11" t="s">
        <v>10</v>
      </c>
      <c r="E9" s="12"/>
      <c r="F9" s="13" t="s">
        <v>11</v>
      </c>
      <c r="G9" s="14" t="s">
        <v>12</v>
      </c>
      <c r="H9" s="15"/>
      <c r="I9" s="15"/>
      <c r="J9" s="16"/>
      <c r="K9" s="14" t="s">
        <v>13</v>
      </c>
      <c r="L9" s="15"/>
      <c r="M9" s="16"/>
      <c r="N9" s="14" t="s">
        <v>14</v>
      </c>
      <c r="O9" s="15"/>
      <c r="P9" s="15"/>
      <c r="Q9" s="16"/>
      <c r="R9" s="14" t="s">
        <v>15</v>
      </c>
      <c r="S9" s="16"/>
      <c r="T9" s="14" t="s">
        <v>16</v>
      </c>
      <c r="U9" s="15"/>
      <c r="V9" s="16"/>
      <c r="W9" s="17" t="s">
        <v>17</v>
      </c>
      <c r="X9" s="15"/>
      <c r="Y9" s="15"/>
      <c r="Z9" s="16"/>
    </row>
    <row r="10" ht="12.0" customHeight="1">
      <c r="A10" s="18"/>
      <c r="B10" s="19"/>
      <c r="C10" s="20"/>
      <c r="D10" s="20"/>
      <c r="E10" s="21"/>
      <c r="F10" s="20"/>
      <c r="G10" s="22">
        <v>1.0</v>
      </c>
      <c r="H10" s="22">
        <v>2.0</v>
      </c>
      <c r="I10" s="22" t="s">
        <v>18</v>
      </c>
      <c r="J10" s="23"/>
      <c r="K10" s="22">
        <v>1.0</v>
      </c>
      <c r="L10" s="22">
        <v>2.0</v>
      </c>
      <c r="M10" s="24" t="s">
        <v>19</v>
      </c>
      <c r="N10" s="25">
        <v>1.0</v>
      </c>
      <c r="O10" s="26">
        <v>2.0</v>
      </c>
      <c r="P10" s="26">
        <v>3.0</v>
      </c>
      <c r="Q10" s="23" t="s">
        <v>19</v>
      </c>
      <c r="R10" s="22">
        <v>1.0</v>
      </c>
      <c r="S10" s="24" t="s">
        <v>19</v>
      </c>
      <c r="T10" s="22" t="s">
        <v>20</v>
      </c>
      <c r="U10" s="27" t="s">
        <v>21</v>
      </c>
      <c r="V10" s="23"/>
      <c r="W10" s="28" t="s">
        <v>22</v>
      </c>
      <c r="X10" s="28" t="s">
        <v>19</v>
      </c>
      <c r="Y10" s="28" t="s">
        <v>23</v>
      </c>
      <c r="Z10" s="28" t="s">
        <v>24</v>
      </c>
    </row>
    <row r="11" ht="27.0" customHeight="1">
      <c r="A11" s="29"/>
      <c r="B11" s="30"/>
      <c r="C11" s="31"/>
      <c r="D11" s="31"/>
      <c r="E11" s="32"/>
      <c r="F11" s="31"/>
      <c r="G11" s="33">
        <v>120.0</v>
      </c>
      <c r="H11" s="34">
        <v>120.0</v>
      </c>
      <c r="I11" s="34">
        <v>200.0</v>
      </c>
      <c r="J11" s="35">
        <v>0.3</v>
      </c>
      <c r="K11" s="36">
        <v>60.0</v>
      </c>
      <c r="L11" s="34">
        <v>60.0</v>
      </c>
      <c r="M11" s="37">
        <v>0.2</v>
      </c>
      <c r="N11" s="36">
        <v>2.0</v>
      </c>
      <c r="O11" s="38">
        <v>7.0</v>
      </c>
      <c r="P11" s="38">
        <f>I11/2</f>
        <v>100</v>
      </c>
      <c r="Q11" s="39">
        <v>0.15</v>
      </c>
      <c r="R11" s="36">
        <v>10.0</v>
      </c>
      <c r="S11" s="40">
        <v>0.05</v>
      </c>
      <c r="T11" s="36">
        <v>100.0</v>
      </c>
      <c r="U11" s="36">
        <v>100.0</v>
      </c>
      <c r="V11" s="41">
        <v>0.3</v>
      </c>
      <c r="W11" s="42"/>
      <c r="X11" s="42"/>
      <c r="Y11" s="43"/>
      <c r="Z11" s="42"/>
      <c r="AB11" s="44"/>
    </row>
    <row r="12" ht="12.0" customHeight="1">
      <c r="A12" s="45"/>
      <c r="B12" s="46"/>
      <c r="C12" s="46"/>
      <c r="D12" s="47"/>
      <c r="E12" s="47"/>
      <c r="F12" s="48"/>
      <c r="G12" s="49"/>
      <c r="H12" s="50"/>
      <c r="I12" s="50"/>
      <c r="J12" s="51"/>
      <c r="K12" s="50"/>
      <c r="L12" s="50"/>
      <c r="M12" s="51"/>
      <c r="N12" s="52"/>
      <c r="O12" s="52"/>
      <c r="P12" s="52"/>
      <c r="Q12" s="53"/>
      <c r="R12" s="50"/>
      <c r="S12" s="51"/>
      <c r="T12" s="50"/>
      <c r="U12" s="50"/>
      <c r="V12" s="51"/>
      <c r="W12" s="52"/>
      <c r="X12" s="52"/>
      <c r="Y12" s="52"/>
      <c r="Z12" s="52"/>
    </row>
    <row r="13" ht="12.0" customHeight="1">
      <c r="A13" s="54">
        <v>1.0</v>
      </c>
      <c r="B13" s="55" t="s">
        <v>25</v>
      </c>
      <c r="C13" s="56">
        <v>2.020115612E9</v>
      </c>
      <c r="D13" s="57" t="s">
        <v>26</v>
      </c>
      <c r="E13" s="58"/>
      <c r="F13" s="59">
        <f t="shared" ref="F13:F53" si="1">X13</f>
        <v>1.75</v>
      </c>
      <c r="G13" s="60">
        <v>111.0</v>
      </c>
      <c r="H13" s="60">
        <v>111.0</v>
      </c>
      <c r="I13" s="60">
        <v>175.0</v>
      </c>
      <c r="J13" s="61">
        <f t="shared" ref="J13:J53" si="2">SUM(G13:I13)/SUM($G$11:$I$11)*50+50</f>
        <v>95.11363636</v>
      </c>
      <c r="K13" s="60">
        <v>38.0</v>
      </c>
      <c r="L13" s="60">
        <v>57.0</v>
      </c>
      <c r="M13" s="62">
        <f t="shared" ref="M13:M53" si="3">SUM(K13:L13)/SUM($K$11:$L$11)*50+50</f>
        <v>89.58333333</v>
      </c>
      <c r="N13" s="63">
        <v>2.0</v>
      </c>
      <c r="O13" s="60">
        <v>5.0</v>
      </c>
      <c r="P13" s="60">
        <v>81.0</v>
      </c>
      <c r="Q13" s="64">
        <f t="shared" ref="Q13:Q53" si="4">SUM(N13:P13)/SUM($N$11:$P$11)*50+50</f>
        <v>90.36697248</v>
      </c>
      <c r="R13" s="60">
        <v>5.0</v>
      </c>
      <c r="S13" s="65">
        <f t="shared" ref="S13:S53" si="5">SUM(R13)/SUM($R$11)*50+50</f>
        <v>75</v>
      </c>
      <c r="T13" s="60">
        <v>66.0</v>
      </c>
      <c r="U13" s="60">
        <v>87.0</v>
      </c>
      <c r="V13" s="66">
        <f t="shared" ref="V13:V53" si="6">(T13/$T$11*50+50)*0.5+(U13/$U$11*50+50)*0.5</f>
        <v>88.25</v>
      </c>
      <c r="W13" s="67">
        <f t="shared" ref="W13:W53" si="7">(J13*0.3)+(M13*0.2)+(Q13*0.15)+(S13*0.05)+(V13*0.3)</f>
        <v>90.23080345</v>
      </c>
      <c r="X13" s="67">
        <f>VLOOKUP(W13,'Grade Range'!$A$2:$B$11,2)</f>
        <v>1.75</v>
      </c>
      <c r="Y13" s="67" t="str">
        <f t="shared" ref="Y13:Y53" si="8">IF(X13&lt;=3,"Passed","Failed")</f>
        <v>Passed</v>
      </c>
      <c r="Z13" s="67"/>
    </row>
    <row r="14" ht="12.0" customHeight="1">
      <c r="A14" s="54">
        <v>2.0</v>
      </c>
      <c r="B14" s="55" t="s">
        <v>25</v>
      </c>
      <c r="C14" s="56">
        <v>2.020115368E9</v>
      </c>
      <c r="D14" s="57" t="s">
        <v>27</v>
      </c>
      <c r="E14" s="58"/>
      <c r="F14" s="59">
        <f t="shared" si="1"/>
        <v>1.75</v>
      </c>
      <c r="G14" s="60">
        <v>93.0</v>
      </c>
      <c r="H14" s="60">
        <v>90.0</v>
      </c>
      <c r="I14" s="60">
        <v>172.0</v>
      </c>
      <c r="J14" s="61">
        <f t="shared" si="2"/>
        <v>90.34090909</v>
      </c>
      <c r="K14" s="60">
        <v>56.0</v>
      </c>
      <c r="L14" s="60">
        <v>32.0</v>
      </c>
      <c r="M14" s="62">
        <f t="shared" si="3"/>
        <v>86.66666667</v>
      </c>
      <c r="N14" s="63">
        <v>2.0</v>
      </c>
      <c r="O14" s="60">
        <v>7.0</v>
      </c>
      <c r="P14" s="60">
        <v>63.0</v>
      </c>
      <c r="Q14" s="64">
        <f t="shared" si="4"/>
        <v>83.02752294</v>
      </c>
      <c r="R14" s="60">
        <v>9.0</v>
      </c>
      <c r="S14" s="65">
        <f t="shared" si="5"/>
        <v>95</v>
      </c>
      <c r="T14" s="60">
        <v>69.0</v>
      </c>
      <c r="U14" s="60">
        <v>84.0</v>
      </c>
      <c r="V14" s="66">
        <f t="shared" si="6"/>
        <v>88.25</v>
      </c>
      <c r="W14" s="67">
        <f t="shared" si="7"/>
        <v>88.1147345</v>
      </c>
      <c r="X14" s="67">
        <f>VLOOKUP(W14,'Grade Range'!$A$2:$B$11,2)</f>
        <v>1.75</v>
      </c>
      <c r="Y14" s="67" t="str">
        <f t="shared" si="8"/>
        <v>Passed</v>
      </c>
      <c r="Z14" s="67"/>
    </row>
    <row r="15" ht="12.0" customHeight="1">
      <c r="A15" s="54">
        <v>3.0</v>
      </c>
      <c r="B15" s="55" t="s">
        <v>25</v>
      </c>
      <c r="C15" s="56">
        <v>2.020114923E9</v>
      </c>
      <c r="D15" s="57" t="s">
        <v>28</v>
      </c>
      <c r="E15" s="58"/>
      <c r="F15" s="59">
        <f t="shared" si="1"/>
        <v>2</v>
      </c>
      <c r="G15" s="60">
        <v>119.0</v>
      </c>
      <c r="H15" s="60">
        <v>75.0</v>
      </c>
      <c r="I15" s="60">
        <v>147.0</v>
      </c>
      <c r="J15" s="61">
        <f t="shared" si="2"/>
        <v>88.75</v>
      </c>
      <c r="K15" s="60">
        <v>31.0</v>
      </c>
      <c r="L15" s="60">
        <v>46.0</v>
      </c>
      <c r="M15" s="62">
        <f t="shared" si="3"/>
        <v>82.08333333</v>
      </c>
      <c r="N15" s="63">
        <v>2.0</v>
      </c>
      <c r="O15" s="60">
        <v>7.0</v>
      </c>
      <c r="P15" s="60">
        <v>60.0</v>
      </c>
      <c r="Q15" s="64">
        <f t="shared" si="4"/>
        <v>81.65137615</v>
      </c>
      <c r="R15" s="60">
        <v>8.0</v>
      </c>
      <c r="S15" s="65">
        <f t="shared" si="5"/>
        <v>90</v>
      </c>
      <c r="T15" s="60">
        <v>87.0</v>
      </c>
      <c r="U15" s="60">
        <v>81.0</v>
      </c>
      <c r="V15" s="66">
        <f t="shared" si="6"/>
        <v>92</v>
      </c>
      <c r="W15" s="67">
        <f t="shared" si="7"/>
        <v>87.38937309</v>
      </c>
      <c r="X15" s="67">
        <f>VLOOKUP(W15,'Grade Range'!$A$2:$B$11,2)</f>
        <v>2</v>
      </c>
      <c r="Y15" s="67" t="str">
        <f t="shared" si="8"/>
        <v>Passed</v>
      </c>
      <c r="Z15" s="67"/>
    </row>
    <row r="16" ht="12.0" customHeight="1">
      <c r="A16" s="54">
        <v>4.0</v>
      </c>
      <c r="B16" s="55"/>
      <c r="C16" s="68">
        <v>2.020115274E9</v>
      </c>
      <c r="D16" s="57" t="s">
        <v>29</v>
      </c>
      <c r="E16" s="58"/>
      <c r="F16" s="59">
        <f t="shared" si="1"/>
        <v>2</v>
      </c>
      <c r="G16" s="60">
        <v>69.0</v>
      </c>
      <c r="H16" s="60">
        <v>65.0</v>
      </c>
      <c r="I16" s="60">
        <v>142.0</v>
      </c>
      <c r="J16" s="61">
        <f t="shared" si="2"/>
        <v>81.36363636</v>
      </c>
      <c r="K16" s="60">
        <v>44.0</v>
      </c>
      <c r="L16" s="60">
        <v>44.0</v>
      </c>
      <c r="M16" s="62">
        <f t="shared" si="3"/>
        <v>86.66666667</v>
      </c>
      <c r="N16" s="63">
        <v>2.0</v>
      </c>
      <c r="O16" s="60">
        <v>6.0</v>
      </c>
      <c r="P16" s="60">
        <v>70.0</v>
      </c>
      <c r="Q16" s="64">
        <f t="shared" si="4"/>
        <v>85.77981651</v>
      </c>
      <c r="R16" s="60">
        <v>9.0</v>
      </c>
      <c r="S16" s="65">
        <f t="shared" si="5"/>
        <v>95</v>
      </c>
      <c r="T16" s="60">
        <v>82.0</v>
      </c>
      <c r="U16" s="60">
        <v>92.0</v>
      </c>
      <c r="V16" s="66">
        <f t="shared" si="6"/>
        <v>93.5</v>
      </c>
      <c r="W16" s="67">
        <f t="shared" si="7"/>
        <v>87.40939672</v>
      </c>
      <c r="X16" s="67">
        <f>VLOOKUP(W16,'Grade Range'!$A$2:$B$11,2)</f>
        <v>2</v>
      </c>
      <c r="Y16" s="67" t="str">
        <f t="shared" si="8"/>
        <v>Passed</v>
      </c>
      <c r="Z16" s="67"/>
    </row>
    <row r="17" ht="12.0" customHeight="1">
      <c r="A17" s="54">
        <v>5.0</v>
      </c>
      <c r="B17" s="55" t="s">
        <v>25</v>
      </c>
      <c r="C17" s="56">
        <v>2.020118134E9</v>
      </c>
      <c r="D17" s="57" t="s">
        <v>30</v>
      </c>
      <c r="E17" s="58"/>
      <c r="F17" s="59">
        <f t="shared" si="1"/>
        <v>1.5</v>
      </c>
      <c r="G17" s="60">
        <v>105.0</v>
      </c>
      <c r="H17" s="60">
        <v>96.0</v>
      </c>
      <c r="I17" s="60">
        <v>177.0</v>
      </c>
      <c r="J17" s="61">
        <f t="shared" si="2"/>
        <v>92.95454545</v>
      </c>
      <c r="K17" s="60">
        <v>59.0</v>
      </c>
      <c r="L17" s="60">
        <v>44.0</v>
      </c>
      <c r="M17" s="62">
        <f t="shared" si="3"/>
        <v>92.91666667</v>
      </c>
      <c r="N17" s="63">
        <v>2.0</v>
      </c>
      <c r="O17" s="60">
        <v>6.0</v>
      </c>
      <c r="P17" s="60">
        <v>91.0</v>
      </c>
      <c r="Q17" s="64">
        <f t="shared" si="4"/>
        <v>95.41284404</v>
      </c>
      <c r="R17" s="60">
        <v>7.0</v>
      </c>
      <c r="S17" s="65">
        <f t="shared" si="5"/>
        <v>85</v>
      </c>
      <c r="T17" s="60">
        <v>96.0</v>
      </c>
      <c r="U17" s="60">
        <v>66.0</v>
      </c>
      <c r="V17" s="66">
        <f t="shared" si="6"/>
        <v>90.5</v>
      </c>
      <c r="W17" s="67">
        <f t="shared" si="7"/>
        <v>92.18162358</v>
      </c>
      <c r="X17" s="67">
        <f>VLOOKUP(W17,'Grade Range'!$A$2:$B$11,2)</f>
        <v>1.5</v>
      </c>
      <c r="Y17" s="67" t="str">
        <f t="shared" si="8"/>
        <v>Passed</v>
      </c>
      <c r="Z17" s="67"/>
    </row>
    <row r="18" ht="12.0" customHeight="1">
      <c r="A18" s="54">
        <v>6.0</v>
      </c>
      <c r="B18" s="55" t="s">
        <v>25</v>
      </c>
      <c r="C18" s="56">
        <v>2.020115015E9</v>
      </c>
      <c r="D18" s="57" t="s">
        <v>31</v>
      </c>
      <c r="E18" s="58"/>
      <c r="F18" s="59">
        <f t="shared" si="1"/>
        <v>1.75</v>
      </c>
      <c r="G18" s="60">
        <v>103.0</v>
      </c>
      <c r="H18" s="60">
        <v>72.0</v>
      </c>
      <c r="I18" s="60">
        <v>158.0</v>
      </c>
      <c r="J18" s="61">
        <f t="shared" si="2"/>
        <v>87.84090909</v>
      </c>
      <c r="K18" s="60">
        <v>51.0</v>
      </c>
      <c r="L18" s="60">
        <v>39.0</v>
      </c>
      <c r="M18" s="62">
        <f t="shared" si="3"/>
        <v>87.5</v>
      </c>
      <c r="N18" s="63">
        <v>2.0</v>
      </c>
      <c r="O18" s="60">
        <v>6.0</v>
      </c>
      <c r="P18" s="60">
        <v>89.0</v>
      </c>
      <c r="Q18" s="64">
        <f t="shared" si="4"/>
        <v>94.49541284</v>
      </c>
      <c r="R18" s="60">
        <v>8.0</v>
      </c>
      <c r="S18" s="65">
        <f t="shared" si="5"/>
        <v>90</v>
      </c>
      <c r="T18" s="60">
        <v>73.0</v>
      </c>
      <c r="U18" s="60">
        <v>91.0</v>
      </c>
      <c r="V18" s="66">
        <f t="shared" si="6"/>
        <v>91</v>
      </c>
      <c r="W18" s="67">
        <f t="shared" si="7"/>
        <v>89.82658465</v>
      </c>
      <c r="X18" s="67">
        <f>VLOOKUP(W18,'Grade Range'!$A$2:$B$11,2)</f>
        <v>1.75</v>
      </c>
      <c r="Y18" s="67" t="str">
        <f t="shared" si="8"/>
        <v>Passed</v>
      </c>
      <c r="Z18" s="67"/>
    </row>
    <row r="19" ht="12.0" customHeight="1">
      <c r="A19" s="54">
        <v>7.0</v>
      </c>
      <c r="B19" s="55" t="s">
        <v>25</v>
      </c>
      <c r="C19" s="56">
        <v>2.020101971E9</v>
      </c>
      <c r="D19" s="57" t="s">
        <v>32</v>
      </c>
      <c r="E19" s="58"/>
      <c r="F19" s="59">
        <f t="shared" si="1"/>
        <v>1.75</v>
      </c>
      <c r="G19" s="60">
        <v>61.0</v>
      </c>
      <c r="H19" s="60">
        <v>81.0</v>
      </c>
      <c r="I19" s="60">
        <v>157.0</v>
      </c>
      <c r="J19" s="61">
        <f t="shared" si="2"/>
        <v>83.97727273</v>
      </c>
      <c r="K19" s="60">
        <v>48.0</v>
      </c>
      <c r="L19" s="60">
        <v>34.0</v>
      </c>
      <c r="M19" s="62">
        <f t="shared" si="3"/>
        <v>84.16666667</v>
      </c>
      <c r="N19" s="63">
        <v>2.0</v>
      </c>
      <c r="O19" s="60">
        <v>5.0</v>
      </c>
      <c r="P19" s="60">
        <v>85.0</v>
      </c>
      <c r="Q19" s="64">
        <f t="shared" si="4"/>
        <v>92.20183486</v>
      </c>
      <c r="R19" s="60">
        <v>10.0</v>
      </c>
      <c r="S19" s="65">
        <f t="shared" si="5"/>
        <v>100</v>
      </c>
      <c r="T19" s="60">
        <v>97.0</v>
      </c>
      <c r="U19" s="60">
        <v>98.0</v>
      </c>
      <c r="V19" s="66">
        <f t="shared" si="6"/>
        <v>98.75</v>
      </c>
      <c r="W19" s="67">
        <f t="shared" si="7"/>
        <v>90.48179038</v>
      </c>
      <c r="X19" s="67">
        <f>VLOOKUP(W19,'Grade Range'!$A$2:$B$11,2)</f>
        <v>1.75</v>
      </c>
      <c r="Y19" s="67" t="str">
        <f t="shared" si="8"/>
        <v>Passed</v>
      </c>
      <c r="Z19" s="67"/>
    </row>
    <row r="20" ht="12.0" customHeight="1">
      <c r="A20" s="54">
        <v>8.0</v>
      </c>
      <c r="B20" s="55" t="s">
        <v>25</v>
      </c>
      <c r="C20" s="56">
        <v>2.020115627E9</v>
      </c>
      <c r="D20" s="57" t="s">
        <v>33</v>
      </c>
      <c r="E20" s="58"/>
      <c r="F20" s="59">
        <f t="shared" si="1"/>
        <v>1.5</v>
      </c>
      <c r="G20" s="60">
        <v>102.0</v>
      </c>
      <c r="H20" s="60">
        <v>110.0</v>
      </c>
      <c r="I20" s="60">
        <v>129.0</v>
      </c>
      <c r="J20" s="61">
        <f t="shared" si="2"/>
        <v>88.75</v>
      </c>
      <c r="K20" s="60">
        <v>60.0</v>
      </c>
      <c r="L20" s="60">
        <v>59.0</v>
      </c>
      <c r="M20" s="62">
        <f t="shared" si="3"/>
        <v>99.58333333</v>
      </c>
      <c r="N20" s="63">
        <v>2.0</v>
      </c>
      <c r="O20" s="60">
        <v>6.0</v>
      </c>
      <c r="P20" s="60">
        <v>82.0</v>
      </c>
      <c r="Q20" s="64">
        <f t="shared" si="4"/>
        <v>91.28440367</v>
      </c>
      <c r="R20" s="60">
        <v>5.0</v>
      </c>
      <c r="S20" s="65">
        <f t="shared" si="5"/>
        <v>75</v>
      </c>
      <c r="T20" s="60">
        <v>98.0</v>
      </c>
      <c r="U20" s="60">
        <v>73.0</v>
      </c>
      <c r="V20" s="66">
        <f t="shared" si="6"/>
        <v>92.75</v>
      </c>
      <c r="W20" s="67">
        <f t="shared" si="7"/>
        <v>91.80932722</v>
      </c>
      <c r="X20" s="67">
        <f>VLOOKUP(W20,'Grade Range'!$A$2:$B$11,2)</f>
        <v>1.5</v>
      </c>
      <c r="Y20" s="67" t="str">
        <f t="shared" si="8"/>
        <v>Passed</v>
      </c>
      <c r="Z20" s="67"/>
    </row>
    <row r="21" ht="12.0" customHeight="1">
      <c r="A21" s="54">
        <v>9.0</v>
      </c>
      <c r="B21" s="55" t="s">
        <v>25</v>
      </c>
      <c r="C21" s="56">
        <v>2.020115032E9</v>
      </c>
      <c r="D21" s="57" t="s">
        <v>34</v>
      </c>
      <c r="E21" s="58"/>
      <c r="F21" s="59">
        <f t="shared" si="1"/>
        <v>1.75</v>
      </c>
      <c r="G21" s="60">
        <v>86.0</v>
      </c>
      <c r="H21" s="60">
        <v>77.0</v>
      </c>
      <c r="I21" s="60">
        <v>191.0</v>
      </c>
      <c r="J21" s="61">
        <f t="shared" si="2"/>
        <v>90.22727273</v>
      </c>
      <c r="K21" s="60">
        <v>56.0</v>
      </c>
      <c r="L21" s="60">
        <v>51.0</v>
      </c>
      <c r="M21" s="62">
        <f t="shared" si="3"/>
        <v>94.58333333</v>
      </c>
      <c r="N21" s="63">
        <v>2.0</v>
      </c>
      <c r="O21" s="60">
        <v>7.0</v>
      </c>
      <c r="P21" s="60">
        <v>65.0</v>
      </c>
      <c r="Q21" s="64">
        <f t="shared" si="4"/>
        <v>83.94495413</v>
      </c>
      <c r="R21" s="60">
        <v>9.0</v>
      </c>
      <c r="S21" s="65">
        <f t="shared" si="5"/>
        <v>95</v>
      </c>
      <c r="T21" s="60">
        <v>65.0</v>
      </c>
      <c r="U21" s="60">
        <v>69.0</v>
      </c>
      <c r="V21" s="66">
        <f t="shared" si="6"/>
        <v>83.5</v>
      </c>
      <c r="W21" s="67">
        <f t="shared" si="7"/>
        <v>88.3765916</v>
      </c>
      <c r="X21" s="67">
        <f>VLOOKUP(W21,'Grade Range'!$A$2:$B$11,2)</f>
        <v>1.75</v>
      </c>
      <c r="Y21" s="67" t="str">
        <f t="shared" si="8"/>
        <v>Passed</v>
      </c>
      <c r="Z21" s="67"/>
    </row>
    <row r="22" ht="12.0" customHeight="1">
      <c r="A22" s="54">
        <v>10.0</v>
      </c>
      <c r="B22" s="55" t="s">
        <v>25</v>
      </c>
      <c r="C22" s="56">
        <v>2.020115291E9</v>
      </c>
      <c r="D22" s="57" t="s">
        <v>35</v>
      </c>
      <c r="E22" s="58"/>
      <c r="F22" s="59">
        <f t="shared" si="1"/>
        <v>1.5</v>
      </c>
      <c r="G22" s="60">
        <v>118.0</v>
      </c>
      <c r="H22" s="60">
        <v>88.0</v>
      </c>
      <c r="I22" s="60">
        <v>190.0</v>
      </c>
      <c r="J22" s="61">
        <f t="shared" si="2"/>
        <v>95</v>
      </c>
      <c r="K22" s="60">
        <v>48.0</v>
      </c>
      <c r="L22" s="60">
        <v>32.0</v>
      </c>
      <c r="M22" s="62">
        <f t="shared" si="3"/>
        <v>83.33333333</v>
      </c>
      <c r="N22" s="63">
        <v>2.0</v>
      </c>
      <c r="O22" s="60">
        <v>4.0</v>
      </c>
      <c r="P22" s="60">
        <v>84.0</v>
      </c>
      <c r="Q22" s="64">
        <f t="shared" si="4"/>
        <v>91.28440367</v>
      </c>
      <c r="R22" s="60">
        <v>8.0</v>
      </c>
      <c r="S22" s="65">
        <f t="shared" si="5"/>
        <v>90</v>
      </c>
      <c r="T22" s="60">
        <v>81.0</v>
      </c>
      <c r="U22" s="60">
        <v>100.0</v>
      </c>
      <c r="V22" s="66">
        <f t="shared" si="6"/>
        <v>95.25</v>
      </c>
      <c r="W22" s="67">
        <f t="shared" si="7"/>
        <v>91.93432722</v>
      </c>
      <c r="X22" s="67">
        <f>VLOOKUP(W22,'Grade Range'!$A$2:$B$11,2)</f>
        <v>1.5</v>
      </c>
      <c r="Y22" s="67" t="str">
        <f t="shared" si="8"/>
        <v>Passed</v>
      </c>
      <c r="Z22" s="67"/>
    </row>
    <row r="23" ht="12.0" customHeight="1">
      <c r="A23" s="54">
        <v>11.0</v>
      </c>
      <c r="B23" s="55" t="s">
        <v>25</v>
      </c>
      <c r="C23" s="56">
        <v>2.020115583E9</v>
      </c>
      <c r="D23" s="57" t="s">
        <v>36</v>
      </c>
      <c r="E23" s="58"/>
      <c r="F23" s="59">
        <f t="shared" si="1"/>
        <v>2</v>
      </c>
      <c r="G23" s="60">
        <v>85.0</v>
      </c>
      <c r="H23" s="60">
        <v>101.0</v>
      </c>
      <c r="I23" s="60">
        <v>120.0</v>
      </c>
      <c r="J23" s="61">
        <f t="shared" si="2"/>
        <v>84.77272727</v>
      </c>
      <c r="K23" s="60">
        <v>39.0</v>
      </c>
      <c r="L23" s="60">
        <v>38.0</v>
      </c>
      <c r="M23" s="62">
        <f t="shared" si="3"/>
        <v>82.08333333</v>
      </c>
      <c r="N23" s="63">
        <v>2.0</v>
      </c>
      <c r="O23" s="60">
        <v>6.0</v>
      </c>
      <c r="P23" s="60">
        <v>62.0</v>
      </c>
      <c r="Q23" s="64">
        <f t="shared" si="4"/>
        <v>82.11009174</v>
      </c>
      <c r="R23" s="60">
        <v>9.0</v>
      </c>
      <c r="S23" s="65">
        <f t="shared" si="5"/>
        <v>95</v>
      </c>
      <c r="T23" s="60">
        <v>79.0</v>
      </c>
      <c r="U23" s="60">
        <v>76.0</v>
      </c>
      <c r="V23" s="66">
        <f t="shared" si="6"/>
        <v>88.75</v>
      </c>
      <c r="W23" s="67">
        <f t="shared" si="7"/>
        <v>85.53999861</v>
      </c>
      <c r="X23" s="67">
        <f>VLOOKUP(W23,'Grade Range'!$A$2:$B$11,2)</f>
        <v>2</v>
      </c>
      <c r="Y23" s="67" t="str">
        <f t="shared" si="8"/>
        <v>Passed</v>
      </c>
      <c r="Z23" s="67"/>
    </row>
    <row r="24" ht="12.0" customHeight="1">
      <c r="A24" s="54">
        <v>12.0</v>
      </c>
      <c r="B24" s="69" t="s">
        <v>25</v>
      </c>
      <c r="C24" s="56">
        <v>2.020114919E9</v>
      </c>
      <c r="D24" s="57" t="s">
        <v>37</v>
      </c>
      <c r="E24" s="70"/>
      <c r="F24" s="59">
        <f t="shared" si="1"/>
        <v>1.75</v>
      </c>
      <c r="G24" s="60">
        <v>60.0</v>
      </c>
      <c r="H24" s="60">
        <v>100.0</v>
      </c>
      <c r="I24" s="60">
        <v>178.0</v>
      </c>
      <c r="J24" s="61">
        <f t="shared" si="2"/>
        <v>88.40909091</v>
      </c>
      <c r="K24" s="60">
        <v>33.0</v>
      </c>
      <c r="L24" s="60">
        <v>35.0</v>
      </c>
      <c r="M24" s="62">
        <f t="shared" si="3"/>
        <v>78.33333333</v>
      </c>
      <c r="N24" s="63">
        <v>2.0</v>
      </c>
      <c r="O24" s="60">
        <v>5.0</v>
      </c>
      <c r="P24" s="60">
        <v>98.0</v>
      </c>
      <c r="Q24" s="64">
        <f t="shared" si="4"/>
        <v>98.16513761</v>
      </c>
      <c r="R24" s="60">
        <v>7.0</v>
      </c>
      <c r="S24" s="65">
        <f t="shared" si="5"/>
        <v>85</v>
      </c>
      <c r="T24" s="60">
        <v>86.0</v>
      </c>
      <c r="U24" s="60">
        <v>94.0</v>
      </c>
      <c r="V24" s="66">
        <f t="shared" si="6"/>
        <v>95</v>
      </c>
      <c r="W24" s="67">
        <f t="shared" si="7"/>
        <v>89.66416458</v>
      </c>
      <c r="X24" s="67">
        <f>VLOOKUP(W24,'Grade Range'!$A$2:$B$11,2)</f>
        <v>1.75</v>
      </c>
      <c r="Y24" s="67" t="str">
        <f t="shared" si="8"/>
        <v>Passed</v>
      </c>
      <c r="Z24" s="54"/>
    </row>
    <row r="25" ht="12.0" customHeight="1">
      <c r="A25" s="54">
        <v>13.0</v>
      </c>
      <c r="B25" s="55" t="s">
        <v>25</v>
      </c>
      <c r="C25" s="56">
        <v>2.020115458E9</v>
      </c>
      <c r="D25" s="57" t="s">
        <v>38</v>
      </c>
      <c r="E25" s="58"/>
      <c r="F25" s="59">
        <f t="shared" si="1"/>
        <v>1.75</v>
      </c>
      <c r="G25" s="60">
        <v>84.0</v>
      </c>
      <c r="H25" s="60">
        <v>117.0</v>
      </c>
      <c r="I25" s="60">
        <v>148.0</v>
      </c>
      <c r="J25" s="61">
        <f t="shared" si="2"/>
        <v>89.65909091</v>
      </c>
      <c r="K25" s="60">
        <v>36.0</v>
      </c>
      <c r="L25" s="60">
        <v>32.0</v>
      </c>
      <c r="M25" s="62">
        <f t="shared" si="3"/>
        <v>78.33333333</v>
      </c>
      <c r="N25" s="63">
        <v>2.0</v>
      </c>
      <c r="O25" s="60">
        <v>7.0</v>
      </c>
      <c r="P25" s="60">
        <v>71.0</v>
      </c>
      <c r="Q25" s="64">
        <f t="shared" si="4"/>
        <v>86.69724771</v>
      </c>
      <c r="R25" s="60">
        <v>10.0</v>
      </c>
      <c r="S25" s="65">
        <f t="shared" si="5"/>
        <v>100</v>
      </c>
      <c r="T25" s="60">
        <v>85.0</v>
      </c>
      <c r="U25" s="60">
        <v>83.0</v>
      </c>
      <c r="V25" s="66">
        <f t="shared" si="6"/>
        <v>92</v>
      </c>
      <c r="W25" s="67">
        <f t="shared" si="7"/>
        <v>88.1689811</v>
      </c>
      <c r="X25" s="67">
        <f>VLOOKUP(W25,'Grade Range'!$A$2:$B$11,2)</f>
        <v>1.75</v>
      </c>
      <c r="Y25" s="67" t="str">
        <f t="shared" si="8"/>
        <v>Passed</v>
      </c>
      <c r="Z25" s="67"/>
    </row>
    <row r="26" ht="12.0" customHeight="1">
      <c r="A26" s="54">
        <v>14.0</v>
      </c>
      <c r="B26" s="55" t="s">
        <v>25</v>
      </c>
      <c r="C26" s="56">
        <v>2.02011499E9</v>
      </c>
      <c r="D26" s="57" t="s">
        <v>39</v>
      </c>
      <c r="E26" s="58"/>
      <c r="F26" s="59">
        <f t="shared" si="1"/>
        <v>2</v>
      </c>
      <c r="G26" s="60">
        <v>91.0</v>
      </c>
      <c r="H26" s="60">
        <v>95.0</v>
      </c>
      <c r="I26" s="60">
        <v>125.0</v>
      </c>
      <c r="J26" s="61">
        <f t="shared" si="2"/>
        <v>85.34090909</v>
      </c>
      <c r="K26" s="60">
        <v>45.0</v>
      </c>
      <c r="L26" s="60">
        <v>59.0</v>
      </c>
      <c r="M26" s="62">
        <f t="shared" si="3"/>
        <v>93.33333333</v>
      </c>
      <c r="N26" s="63">
        <v>2.0</v>
      </c>
      <c r="O26" s="60">
        <v>5.0</v>
      </c>
      <c r="P26" s="60">
        <v>61.0</v>
      </c>
      <c r="Q26" s="64">
        <f t="shared" si="4"/>
        <v>81.19266055</v>
      </c>
      <c r="R26" s="60">
        <v>7.0</v>
      </c>
      <c r="S26" s="65">
        <f t="shared" si="5"/>
        <v>85</v>
      </c>
      <c r="T26" s="60">
        <v>61.0</v>
      </c>
      <c r="U26" s="60">
        <v>68.0</v>
      </c>
      <c r="V26" s="66">
        <f t="shared" si="6"/>
        <v>82.25</v>
      </c>
      <c r="W26" s="67">
        <f t="shared" si="7"/>
        <v>85.37283848</v>
      </c>
      <c r="X26" s="67">
        <f>VLOOKUP(W26,'Grade Range'!$A$2:$B$11,2)</f>
        <v>2</v>
      </c>
      <c r="Y26" s="67" t="str">
        <f t="shared" si="8"/>
        <v>Passed</v>
      </c>
      <c r="Z26" s="67"/>
    </row>
    <row r="27" ht="12.0" customHeight="1">
      <c r="A27" s="54">
        <v>15.0</v>
      </c>
      <c r="B27" s="55" t="s">
        <v>25</v>
      </c>
      <c r="C27" s="56">
        <v>2.02011549E9</v>
      </c>
      <c r="D27" s="57" t="s">
        <v>40</v>
      </c>
      <c r="E27" s="58"/>
      <c r="F27" s="59">
        <f t="shared" si="1"/>
        <v>1.75</v>
      </c>
      <c r="G27" s="60">
        <v>71.0</v>
      </c>
      <c r="H27" s="60">
        <v>109.0</v>
      </c>
      <c r="I27" s="60">
        <v>168.0</v>
      </c>
      <c r="J27" s="61">
        <f t="shared" si="2"/>
        <v>89.54545455</v>
      </c>
      <c r="K27" s="60">
        <v>45.0</v>
      </c>
      <c r="L27" s="60">
        <v>44.0</v>
      </c>
      <c r="M27" s="62">
        <f t="shared" si="3"/>
        <v>87.08333333</v>
      </c>
      <c r="N27" s="63">
        <v>2.0</v>
      </c>
      <c r="O27" s="60">
        <v>6.0</v>
      </c>
      <c r="P27" s="60">
        <v>78.0</v>
      </c>
      <c r="Q27" s="64">
        <f t="shared" si="4"/>
        <v>89.44954128</v>
      </c>
      <c r="R27" s="60">
        <v>6.0</v>
      </c>
      <c r="S27" s="65">
        <f t="shared" si="5"/>
        <v>80</v>
      </c>
      <c r="T27" s="60">
        <v>77.0</v>
      </c>
      <c r="U27" s="60">
        <v>82.0</v>
      </c>
      <c r="V27" s="66">
        <f t="shared" si="6"/>
        <v>89.75</v>
      </c>
      <c r="W27" s="67">
        <f t="shared" si="7"/>
        <v>88.62273422</v>
      </c>
      <c r="X27" s="67">
        <f>VLOOKUP(W27,'Grade Range'!$A$2:$B$11,2)</f>
        <v>1.75</v>
      </c>
      <c r="Y27" s="67" t="str">
        <f t="shared" si="8"/>
        <v>Passed</v>
      </c>
      <c r="Z27" s="67"/>
    </row>
    <row r="28" ht="12.0" customHeight="1">
      <c r="A28" s="54">
        <v>16.0</v>
      </c>
      <c r="B28" s="69" t="s">
        <v>25</v>
      </c>
      <c r="C28" s="56">
        <v>2.020115488E9</v>
      </c>
      <c r="D28" s="57" t="s">
        <v>41</v>
      </c>
      <c r="E28" s="58"/>
      <c r="F28" s="59">
        <f t="shared" si="1"/>
        <v>1.75</v>
      </c>
      <c r="G28" s="60">
        <v>77.0</v>
      </c>
      <c r="H28" s="60">
        <v>78.0</v>
      </c>
      <c r="I28" s="60">
        <v>195.0</v>
      </c>
      <c r="J28" s="61">
        <f t="shared" si="2"/>
        <v>89.77272727</v>
      </c>
      <c r="K28" s="60">
        <v>32.0</v>
      </c>
      <c r="L28" s="60">
        <v>49.0</v>
      </c>
      <c r="M28" s="62">
        <f t="shared" si="3"/>
        <v>83.75</v>
      </c>
      <c r="N28" s="63">
        <v>2.0</v>
      </c>
      <c r="O28" s="60">
        <v>4.0</v>
      </c>
      <c r="P28" s="60">
        <v>72.0</v>
      </c>
      <c r="Q28" s="64">
        <f t="shared" si="4"/>
        <v>85.77981651</v>
      </c>
      <c r="R28" s="60">
        <v>10.0</v>
      </c>
      <c r="S28" s="65">
        <f t="shared" si="5"/>
        <v>100</v>
      </c>
      <c r="T28" s="60">
        <v>70.0</v>
      </c>
      <c r="U28" s="60">
        <v>93.0</v>
      </c>
      <c r="V28" s="66">
        <f t="shared" si="6"/>
        <v>90.75</v>
      </c>
      <c r="W28" s="67">
        <f t="shared" si="7"/>
        <v>88.77379066</v>
      </c>
      <c r="X28" s="67">
        <f>VLOOKUP(W28,'Grade Range'!$A$2:$B$11,2)</f>
        <v>1.75</v>
      </c>
      <c r="Y28" s="67" t="str">
        <f t="shared" si="8"/>
        <v>Passed</v>
      </c>
      <c r="Z28" s="67"/>
    </row>
    <row r="29" ht="12.0" customHeight="1">
      <c r="A29" s="54">
        <v>17.0</v>
      </c>
      <c r="B29" s="55" t="s">
        <v>25</v>
      </c>
      <c r="C29" s="56">
        <v>2.020115218E9</v>
      </c>
      <c r="D29" s="57" t="s">
        <v>42</v>
      </c>
      <c r="E29" s="58"/>
      <c r="F29" s="59">
        <f t="shared" si="1"/>
        <v>2</v>
      </c>
      <c r="G29" s="60">
        <v>70.0</v>
      </c>
      <c r="H29" s="60">
        <v>92.0</v>
      </c>
      <c r="I29" s="60">
        <v>130.0</v>
      </c>
      <c r="J29" s="61">
        <f t="shared" si="2"/>
        <v>83.18181818</v>
      </c>
      <c r="K29" s="60">
        <v>38.0</v>
      </c>
      <c r="L29" s="60">
        <v>33.0</v>
      </c>
      <c r="M29" s="62">
        <f t="shared" si="3"/>
        <v>79.58333333</v>
      </c>
      <c r="N29" s="63">
        <v>2.0</v>
      </c>
      <c r="O29" s="60">
        <v>6.0</v>
      </c>
      <c r="P29" s="60">
        <v>92.0</v>
      </c>
      <c r="Q29" s="64">
        <f t="shared" si="4"/>
        <v>95.87155963</v>
      </c>
      <c r="R29" s="60">
        <v>10.0</v>
      </c>
      <c r="S29" s="65">
        <f t="shared" si="5"/>
        <v>100</v>
      </c>
      <c r="T29" s="60">
        <v>67.0</v>
      </c>
      <c r="U29" s="60">
        <v>64.0</v>
      </c>
      <c r="V29" s="66">
        <f t="shared" si="6"/>
        <v>82.75</v>
      </c>
      <c r="W29" s="67">
        <f t="shared" si="7"/>
        <v>85.07694607</v>
      </c>
      <c r="X29" s="67">
        <f>VLOOKUP(W29,'Grade Range'!$A$2:$B$11,2)</f>
        <v>2</v>
      </c>
      <c r="Y29" s="67" t="str">
        <f t="shared" si="8"/>
        <v>Passed</v>
      </c>
      <c r="Z29" s="67"/>
    </row>
    <row r="30" ht="12.0" customHeight="1">
      <c r="A30" s="54">
        <v>18.0</v>
      </c>
      <c r="B30" s="55" t="s">
        <v>25</v>
      </c>
      <c r="C30" s="56">
        <v>2.020119091E9</v>
      </c>
      <c r="D30" s="57" t="s">
        <v>43</v>
      </c>
      <c r="E30" s="58"/>
      <c r="F30" s="59">
        <f t="shared" si="1"/>
        <v>1.75</v>
      </c>
      <c r="G30" s="60">
        <v>63.0</v>
      </c>
      <c r="H30" s="60">
        <v>97.0</v>
      </c>
      <c r="I30" s="60">
        <v>155.0</v>
      </c>
      <c r="J30" s="61">
        <f t="shared" si="2"/>
        <v>85.79545455</v>
      </c>
      <c r="K30" s="60">
        <v>37.0</v>
      </c>
      <c r="L30" s="60">
        <v>36.0</v>
      </c>
      <c r="M30" s="62">
        <f t="shared" si="3"/>
        <v>80.41666667</v>
      </c>
      <c r="N30" s="63">
        <v>2.0</v>
      </c>
      <c r="O30" s="60">
        <v>4.0</v>
      </c>
      <c r="P30" s="60">
        <v>97.0</v>
      </c>
      <c r="Q30" s="64">
        <f t="shared" si="4"/>
        <v>97.24770642</v>
      </c>
      <c r="R30" s="60">
        <v>9.0</v>
      </c>
      <c r="S30" s="65">
        <f t="shared" si="5"/>
        <v>95</v>
      </c>
      <c r="T30" s="60">
        <v>94.0</v>
      </c>
      <c r="U30" s="60">
        <v>70.0</v>
      </c>
      <c r="V30" s="66">
        <f t="shared" si="6"/>
        <v>91</v>
      </c>
      <c r="W30" s="67">
        <f t="shared" si="7"/>
        <v>88.45912566</v>
      </c>
      <c r="X30" s="67">
        <f>VLOOKUP(W30,'Grade Range'!$A$2:$B$11,2)</f>
        <v>1.75</v>
      </c>
      <c r="Y30" s="67" t="str">
        <f t="shared" si="8"/>
        <v>Passed</v>
      </c>
      <c r="Z30" s="67"/>
    </row>
    <row r="31" ht="12.0" customHeight="1">
      <c r="A31" s="54">
        <v>19.0</v>
      </c>
      <c r="B31" s="55" t="s">
        <v>25</v>
      </c>
      <c r="C31" s="56">
        <v>2.02011492E9</v>
      </c>
      <c r="D31" s="57" t="s">
        <v>44</v>
      </c>
      <c r="E31" s="58"/>
      <c r="F31" s="59">
        <f t="shared" si="1"/>
        <v>1.75</v>
      </c>
      <c r="G31" s="60">
        <v>80.0</v>
      </c>
      <c r="H31" s="60">
        <v>70.0</v>
      </c>
      <c r="I31" s="60">
        <v>163.0</v>
      </c>
      <c r="J31" s="61">
        <f t="shared" si="2"/>
        <v>85.56818182</v>
      </c>
      <c r="K31" s="60">
        <v>39.0</v>
      </c>
      <c r="L31" s="60">
        <v>40.0</v>
      </c>
      <c r="M31" s="62">
        <f t="shared" si="3"/>
        <v>82.91666667</v>
      </c>
      <c r="N31" s="63">
        <v>2.0</v>
      </c>
      <c r="O31" s="60">
        <v>6.0</v>
      </c>
      <c r="P31" s="60">
        <v>73.0</v>
      </c>
      <c r="Q31" s="64">
        <f t="shared" si="4"/>
        <v>87.1559633</v>
      </c>
      <c r="R31" s="60">
        <v>7.0</v>
      </c>
      <c r="S31" s="65">
        <f t="shared" si="5"/>
        <v>85</v>
      </c>
      <c r="T31" s="60">
        <v>93.0</v>
      </c>
      <c r="U31" s="60">
        <v>89.0</v>
      </c>
      <c r="V31" s="66">
        <f t="shared" si="6"/>
        <v>95.5</v>
      </c>
      <c r="W31" s="67">
        <f t="shared" si="7"/>
        <v>88.22718237</v>
      </c>
      <c r="X31" s="67">
        <f>VLOOKUP(W31,'Grade Range'!$A$2:$B$11,2)</f>
        <v>1.75</v>
      </c>
      <c r="Y31" s="67" t="str">
        <f t="shared" si="8"/>
        <v>Passed</v>
      </c>
      <c r="Z31" s="67"/>
    </row>
    <row r="32" ht="12.0" customHeight="1">
      <c r="A32" s="54">
        <v>20.0</v>
      </c>
      <c r="B32" s="55" t="s">
        <v>25</v>
      </c>
      <c r="C32" s="56">
        <v>2.020115348E9</v>
      </c>
      <c r="D32" s="57" t="s">
        <v>45</v>
      </c>
      <c r="E32" s="58"/>
      <c r="F32" s="59">
        <f t="shared" si="1"/>
        <v>2</v>
      </c>
      <c r="G32" s="60">
        <v>94.0</v>
      </c>
      <c r="H32" s="60">
        <v>104.0</v>
      </c>
      <c r="I32" s="60">
        <v>164.0</v>
      </c>
      <c r="J32" s="61">
        <f t="shared" si="2"/>
        <v>91.13636364</v>
      </c>
      <c r="K32" s="60">
        <v>36.0</v>
      </c>
      <c r="L32" s="60">
        <v>43.0</v>
      </c>
      <c r="M32" s="62">
        <f t="shared" si="3"/>
        <v>82.91666667</v>
      </c>
      <c r="N32" s="63">
        <v>2.0</v>
      </c>
      <c r="O32" s="60">
        <v>4.0</v>
      </c>
      <c r="P32" s="60">
        <v>67.0</v>
      </c>
      <c r="Q32" s="64">
        <f t="shared" si="4"/>
        <v>83.48623853</v>
      </c>
      <c r="R32" s="60">
        <v>6.0</v>
      </c>
      <c r="S32" s="65">
        <f t="shared" si="5"/>
        <v>80</v>
      </c>
      <c r="T32" s="60">
        <v>92.0</v>
      </c>
      <c r="U32" s="60">
        <v>60.0</v>
      </c>
      <c r="V32" s="66">
        <f t="shared" si="6"/>
        <v>88</v>
      </c>
      <c r="W32" s="67">
        <f t="shared" si="7"/>
        <v>86.8471782</v>
      </c>
      <c r="X32" s="67">
        <f>VLOOKUP(W32,'Grade Range'!$A$2:$B$11,2)</f>
        <v>2</v>
      </c>
      <c r="Y32" s="67" t="str">
        <f t="shared" si="8"/>
        <v>Passed</v>
      </c>
      <c r="Z32" s="67"/>
    </row>
    <row r="33" ht="12.0" customHeight="1">
      <c r="A33" s="54">
        <v>21.0</v>
      </c>
      <c r="B33" s="55" t="s">
        <v>25</v>
      </c>
      <c r="C33" s="56">
        <v>2.020117142E9</v>
      </c>
      <c r="D33" s="57" t="s">
        <v>46</v>
      </c>
      <c r="E33" s="58"/>
      <c r="F33" s="59">
        <f t="shared" si="1"/>
        <v>2</v>
      </c>
      <c r="G33" s="60">
        <v>113.0</v>
      </c>
      <c r="H33" s="60">
        <v>63.0</v>
      </c>
      <c r="I33" s="60">
        <v>134.0</v>
      </c>
      <c r="J33" s="61">
        <f t="shared" si="2"/>
        <v>85.22727273</v>
      </c>
      <c r="K33" s="60">
        <v>33.0</v>
      </c>
      <c r="L33" s="60">
        <v>48.0</v>
      </c>
      <c r="M33" s="62">
        <f t="shared" si="3"/>
        <v>83.75</v>
      </c>
      <c r="N33" s="63">
        <v>2.0</v>
      </c>
      <c r="O33" s="60">
        <v>7.0</v>
      </c>
      <c r="P33" s="60">
        <v>66.0</v>
      </c>
      <c r="Q33" s="64">
        <f t="shared" si="4"/>
        <v>84.40366972</v>
      </c>
      <c r="R33" s="60">
        <v>7.0</v>
      </c>
      <c r="S33" s="65">
        <f t="shared" si="5"/>
        <v>85</v>
      </c>
      <c r="T33" s="60">
        <v>83.0</v>
      </c>
      <c r="U33" s="60">
        <v>62.0</v>
      </c>
      <c r="V33" s="66">
        <f t="shared" si="6"/>
        <v>86.25</v>
      </c>
      <c r="W33" s="67">
        <f t="shared" si="7"/>
        <v>85.10373228</v>
      </c>
      <c r="X33" s="67">
        <f>VLOOKUP(W33,'Grade Range'!$A$2:$B$11,2)</f>
        <v>2</v>
      </c>
      <c r="Y33" s="67" t="str">
        <f t="shared" si="8"/>
        <v>Passed</v>
      </c>
      <c r="Z33" s="67"/>
    </row>
    <row r="34" ht="12.0" customHeight="1">
      <c r="A34" s="54">
        <v>22.0</v>
      </c>
      <c r="B34" s="55" t="s">
        <v>25</v>
      </c>
      <c r="C34" s="56">
        <v>2.020107305E9</v>
      </c>
      <c r="D34" s="57" t="s">
        <v>47</v>
      </c>
      <c r="E34" s="58"/>
      <c r="F34" s="59">
        <f t="shared" si="1"/>
        <v>2</v>
      </c>
      <c r="G34" s="60">
        <v>112.0</v>
      </c>
      <c r="H34" s="60">
        <v>66.0</v>
      </c>
      <c r="I34" s="60">
        <v>154.0</v>
      </c>
      <c r="J34" s="61">
        <f t="shared" si="2"/>
        <v>87.72727273</v>
      </c>
      <c r="K34" s="60">
        <v>49.0</v>
      </c>
      <c r="L34" s="60">
        <v>46.0</v>
      </c>
      <c r="M34" s="62">
        <f t="shared" si="3"/>
        <v>89.58333333</v>
      </c>
      <c r="N34" s="63">
        <v>2.0</v>
      </c>
      <c r="O34" s="60">
        <v>4.0</v>
      </c>
      <c r="P34" s="60">
        <v>75.0</v>
      </c>
      <c r="Q34" s="64">
        <f t="shared" si="4"/>
        <v>87.1559633</v>
      </c>
      <c r="R34" s="60">
        <v>6.0</v>
      </c>
      <c r="S34" s="65">
        <f t="shared" si="5"/>
        <v>80</v>
      </c>
      <c r="T34" s="60">
        <v>89.0</v>
      </c>
      <c r="U34" s="60">
        <v>63.0</v>
      </c>
      <c r="V34" s="66">
        <f t="shared" si="6"/>
        <v>88</v>
      </c>
      <c r="W34" s="67">
        <f t="shared" si="7"/>
        <v>87.70824298</v>
      </c>
      <c r="X34" s="67">
        <f>VLOOKUP(W34,'Grade Range'!$A$2:$B$11,2)</f>
        <v>2</v>
      </c>
      <c r="Y34" s="67" t="str">
        <f t="shared" si="8"/>
        <v>Passed</v>
      </c>
      <c r="Z34" s="67"/>
    </row>
    <row r="35" ht="12.0" customHeight="1">
      <c r="A35" s="54">
        <v>23.0</v>
      </c>
      <c r="B35" s="55" t="s">
        <v>25</v>
      </c>
      <c r="C35" s="56">
        <v>2.020118157E9</v>
      </c>
      <c r="D35" s="57" t="s">
        <v>48</v>
      </c>
      <c r="E35" s="58"/>
      <c r="F35" s="59">
        <f t="shared" si="1"/>
        <v>2</v>
      </c>
      <c r="G35" s="60">
        <v>98.0</v>
      </c>
      <c r="H35" s="60">
        <v>98.0</v>
      </c>
      <c r="I35" s="60">
        <v>145.0</v>
      </c>
      <c r="J35" s="61">
        <f t="shared" si="2"/>
        <v>88.75</v>
      </c>
      <c r="K35" s="60">
        <v>44.0</v>
      </c>
      <c r="L35" s="60">
        <v>33.0</v>
      </c>
      <c r="M35" s="62">
        <f t="shared" si="3"/>
        <v>82.08333333</v>
      </c>
      <c r="N35" s="63">
        <v>2.0</v>
      </c>
      <c r="O35" s="60">
        <v>4.0</v>
      </c>
      <c r="P35" s="60">
        <v>79.0</v>
      </c>
      <c r="Q35" s="64">
        <f t="shared" si="4"/>
        <v>88.99082569</v>
      </c>
      <c r="R35" s="60">
        <v>6.0</v>
      </c>
      <c r="S35" s="65">
        <f t="shared" si="5"/>
        <v>80</v>
      </c>
      <c r="T35" s="60">
        <v>71.0</v>
      </c>
      <c r="U35" s="60">
        <v>88.0</v>
      </c>
      <c r="V35" s="66">
        <f t="shared" si="6"/>
        <v>89.75</v>
      </c>
      <c r="W35" s="67">
        <f t="shared" si="7"/>
        <v>87.31529052</v>
      </c>
      <c r="X35" s="67">
        <f>VLOOKUP(W35,'Grade Range'!$A$2:$B$11,2)</f>
        <v>2</v>
      </c>
      <c r="Y35" s="67" t="str">
        <f t="shared" si="8"/>
        <v>Passed</v>
      </c>
      <c r="Z35" s="67"/>
    </row>
    <row r="36" ht="12.0" customHeight="1">
      <c r="A36" s="54">
        <v>24.0</v>
      </c>
      <c r="B36" s="55" t="s">
        <v>25</v>
      </c>
      <c r="C36" s="56">
        <v>2.020115533E9</v>
      </c>
      <c r="D36" s="57" t="s">
        <v>49</v>
      </c>
      <c r="E36" s="58"/>
      <c r="F36" s="59">
        <f t="shared" si="1"/>
        <v>1.75</v>
      </c>
      <c r="G36" s="60">
        <v>101.0</v>
      </c>
      <c r="H36" s="60">
        <v>71.0</v>
      </c>
      <c r="I36" s="60">
        <v>182.0</v>
      </c>
      <c r="J36" s="61">
        <f t="shared" si="2"/>
        <v>90.22727273</v>
      </c>
      <c r="K36" s="60">
        <v>35.0</v>
      </c>
      <c r="L36" s="60">
        <v>45.0</v>
      </c>
      <c r="M36" s="62">
        <f t="shared" si="3"/>
        <v>83.33333333</v>
      </c>
      <c r="N36" s="63">
        <v>2.0</v>
      </c>
      <c r="O36" s="60">
        <v>5.0</v>
      </c>
      <c r="P36" s="60">
        <v>86.0</v>
      </c>
      <c r="Q36" s="64">
        <f t="shared" si="4"/>
        <v>92.66055046</v>
      </c>
      <c r="R36" s="60">
        <v>6.0</v>
      </c>
      <c r="S36" s="65">
        <f t="shared" si="5"/>
        <v>80</v>
      </c>
      <c r="T36" s="60">
        <v>91.0</v>
      </c>
      <c r="U36" s="60">
        <v>77.0</v>
      </c>
      <c r="V36" s="66">
        <f t="shared" si="6"/>
        <v>92</v>
      </c>
      <c r="W36" s="67">
        <f t="shared" si="7"/>
        <v>89.23393105</v>
      </c>
      <c r="X36" s="67">
        <f>VLOOKUP(W36,'Grade Range'!$A$2:$B$11,2)</f>
        <v>1.75</v>
      </c>
      <c r="Y36" s="67" t="str">
        <f t="shared" si="8"/>
        <v>Passed</v>
      </c>
      <c r="Z36" s="67"/>
    </row>
    <row r="37" ht="12.0" customHeight="1">
      <c r="A37" s="54">
        <v>25.0</v>
      </c>
      <c r="B37" s="55" t="s">
        <v>25</v>
      </c>
      <c r="C37" s="56">
        <v>2.020118736E9</v>
      </c>
      <c r="D37" s="57" t="s">
        <v>50</v>
      </c>
      <c r="E37" s="58"/>
      <c r="F37" s="59">
        <f t="shared" si="1"/>
        <v>2</v>
      </c>
      <c r="G37" s="60">
        <v>97.0</v>
      </c>
      <c r="H37" s="60">
        <v>116.0</v>
      </c>
      <c r="I37" s="60">
        <v>119.0</v>
      </c>
      <c r="J37" s="61">
        <f t="shared" si="2"/>
        <v>87.72727273</v>
      </c>
      <c r="K37" s="60">
        <v>31.0</v>
      </c>
      <c r="L37" s="60">
        <v>30.0</v>
      </c>
      <c r="M37" s="62">
        <f t="shared" si="3"/>
        <v>75.41666667</v>
      </c>
      <c r="N37" s="63">
        <v>2.0</v>
      </c>
      <c r="O37" s="60">
        <v>6.0</v>
      </c>
      <c r="P37" s="60">
        <v>74.0</v>
      </c>
      <c r="Q37" s="64">
        <f t="shared" si="4"/>
        <v>87.6146789</v>
      </c>
      <c r="R37" s="60">
        <v>7.0</v>
      </c>
      <c r="S37" s="65">
        <f t="shared" si="5"/>
        <v>85</v>
      </c>
      <c r="T37" s="60">
        <v>99.0</v>
      </c>
      <c r="U37" s="60">
        <v>74.0</v>
      </c>
      <c r="V37" s="66">
        <f t="shared" si="6"/>
        <v>93.25</v>
      </c>
      <c r="W37" s="67">
        <f t="shared" si="7"/>
        <v>86.76871699</v>
      </c>
      <c r="X37" s="67">
        <f>VLOOKUP(W37,'Grade Range'!$A$2:$B$11,2)</f>
        <v>2</v>
      </c>
      <c r="Y37" s="67" t="str">
        <f t="shared" si="8"/>
        <v>Passed</v>
      </c>
      <c r="Z37" s="67"/>
    </row>
    <row r="38" ht="12.0" customHeight="1">
      <c r="A38" s="54">
        <v>26.0</v>
      </c>
      <c r="B38" s="55" t="s">
        <v>25</v>
      </c>
      <c r="C38" s="56">
        <v>2.020115215E9</v>
      </c>
      <c r="D38" s="57" t="s">
        <v>51</v>
      </c>
      <c r="E38" s="58"/>
      <c r="F38" s="59">
        <f t="shared" si="1"/>
        <v>1.5</v>
      </c>
      <c r="G38" s="60">
        <v>114.0</v>
      </c>
      <c r="H38" s="60">
        <v>79.0</v>
      </c>
      <c r="I38" s="60">
        <v>109.0</v>
      </c>
      <c r="J38" s="61">
        <f t="shared" si="2"/>
        <v>84.31818182</v>
      </c>
      <c r="K38" s="60">
        <v>56.0</v>
      </c>
      <c r="L38" s="60">
        <v>60.0</v>
      </c>
      <c r="M38" s="62">
        <f t="shared" si="3"/>
        <v>98.33333333</v>
      </c>
      <c r="N38" s="63">
        <v>2.0</v>
      </c>
      <c r="O38" s="60">
        <v>6.0</v>
      </c>
      <c r="P38" s="60">
        <v>93.0</v>
      </c>
      <c r="Q38" s="64">
        <f t="shared" si="4"/>
        <v>96.33027523</v>
      </c>
      <c r="R38" s="60">
        <v>10.0</v>
      </c>
      <c r="S38" s="65">
        <f t="shared" si="5"/>
        <v>100</v>
      </c>
      <c r="T38" s="60">
        <v>88.0</v>
      </c>
      <c r="U38" s="60">
        <v>71.0</v>
      </c>
      <c r="V38" s="66">
        <f t="shared" si="6"/>
        <v>89.75</v>
      </c>
      <c r="W38" s="67">
        <f t="shared" si="7"/>
        <v>91.3366625</v>
      </c>
      <c r="X38" s="67">
        <f>VLOOKUP(W38,'Grade Range'!$A$2:$B$11,2)</f>
        <v>1.5</v>
      </c>
      <c r="Y38" s="67" t="str">
        <f t="shared" si="8"/>
        <v>Passed</v>
      </c>
      <c r="Z38" s="67"/>
    </row>
    <row r="39" ht="12.0" customHeight="1">
      <c r="A39" s="54">
        <v>27.0</v>
      </c>
      <c r="B39" s="55" t="s">
        <v>25</v>
      </c>
      <c r="C39" s="56">
        <v>2.020115325E9</v>
      </c>
      <c r="D39" s="57" t="s">
        <v>52</v>
      </c>
      <c r="E39" s="71"/>
      <c r="F39" s="59">
        <f t="shared" si="1"/>
        <v>1.75</v>
      </c>
      <c r="G39" s="60">
        <v>107.0</v>
      </c>
      <c r="H39" s="60">
        <v>87.0</v>
      </c>
      <c r="I39" s="60">
        <v>110.0</v>
      </c>
      <c r="J39" s="61">
        <f t="shared" si="2"/>
        <v>84.54545455</v>
      </c>
      <c r="K39" s="60">
        <v>54.0</v>
      </c>
      <c r="L39" s="60">
        <v>48.0</v>
      </c>
      <c r="M39" s="62">
        <f t="shared" si="3"/>
        <v>92.5</v>
      </c>
      <c r="N39" s="63">
        <v>2.0</v>
      </c>
      <c r="O39" s="60">
        <v>5.0</v>
      </c>
      <c r="P39" s="60">
        <v>99.0</v>
      </c>
      <c r="Q39" s="64">
        <f t="shared" si="4"/>
        <v>98.62385321</v>
      </c>
      <c r="R39" s="60">
        <v>5.0</v>
      </c>
      <c r="S39" s="65">
        <f t="shared" si="5"/>
        <v>75</v>
      </c>
      <c r="T39" s="60">
        <v>78.0</v>
      </c>
      <c r="U39" s="60">
        <v>79.0</v>
      </c>
      <c r="V39" s="66">
        <f t="shared" si="6"/>
        <v>89.25</v>
      </c>
      <c r="W39" s="67">
        <f t="shared" si="7"/>
        <v>89.18221435</v>
      </c>
      <c r="X39" s="67">
        <f>VLOOKUP(W39,'Grade Range'!$A$2:$B$11,2)</f>
        <v>1.75</v>
      </c>
      <c r="Y39" s="67" t="str">
        <f t="shared" si="8"/>
        <v>Passed</v>
      </c>
      <c r="Z39" s="67"/>
    </row>
    <row r="40" ht="12.0" customHeight="1">
      <c r="A40" s="54">
        <v>28.0</v>
      </c>
      <c r="B40" s="55" t="s">
        <v>25</v>
      </c>
      <c r="C40" s="56">
        <v>2.020115635E9</v>
      </c>
      <c r="D40" s="57" t="s">
        <v>53</v>
      </c>
      <c r="E40" s="71"/>
      <c r="F40" s="72">
        <f t="shared" si="1"/>
        <v>1.75</v>
      </c>
      <c r="G40" s="60">
        <v>66.0</v>
      </c>
      <c r="H40" s="60">
        <v>89.0</v>
      </c>
      <c r="I40" s="60">
        <v>186.0</v>
      </c>
      <c r="J40" s="61">
        <f t="shared" si="2"/>
        <v>88.75</v>
      </c>
      <c r="K40" s="60">
        <v>56.0</v>
      </c>
      <c r="L40" s="60">
        <v>38.0</v>
      </c>
      <c r="M40" s="62">
        <f t="shared" si="3"/>
        <v>89.16666667</v>
      </c>
      <c r="N40" s="63">
        <v>2.0</v>
      </c>
      <c r="O40" s="60">
        <v>7.0</v>
      </c>
      <c r="P40" s="60">
        <v>80.0</v>
      </c>
      <c r="Q40" s="64">
        <f t="shared" si="4"/>
        <v>90.82568807</v>
      </c>
      <c r="R40" s="60">
        <v>10.0</v>
      </c>
      <c r="S40" s="65">
        <f t="shared" si="5"/>
        <v>100</v>
      </c>
      <c r="T40" s="60">
        <v>90.0</v>
      </c>
      <c r="U40" s="60">
        <v>67.0</v>
      </c>
      <c r="V40" s="66">
        <f t="shared" si="6"/>
        <v>89.25</v>
      </c>
      <c r="W40" s="67">
        <f t="shared" si="7"/>
        <v>89.85718654</v>
      </c>
      <c r="X40" s="67">
        <f>VLOOKUP(W40,'Grade Range'!$A$2:$B$11,2)</f>
        <v>1.75</v>
      </c>
      <c r="Y40" s="67" t="str">
        <f t="shared" si="8"/>
        <v>Passed</v>
      </c>
      <c r="Z40" s="67"/>
    </row>
    <row r="41" ht="12.0" customHeight="1">
      <c r="A41" s="54">
        <v>29.0</v>
      </c>
      <c r="B41" s="55" t="s">
        <v>25</v>
      </c>
      <c r="C41" s="56">
        <v>2.020115375E9</v>
      </c>
      <c r="D41" s="57" t="s">
        <v>54</v>
      </c>
      <c r="E41" s="73"/>
      <c r="F41" s="59">
        <f t="shared" si="1"/>
        <v>1.75</v>
      </c>
      <c r="G41" s="60">
        <v>82.0</v>
      </c>
      <c r="H41" s="60">
        <v>105.0</v>
      </c>
      <c r="I41" s="60">
        <v>131.0</v>
      </c>
      <c r="J41" s="61">
        <f t="shared" si="2"/>
        <v>86.13636364</v>
      </c>
      <c r="K41" s="60">
        <v>42.0</v>
      </c>
      <c r="L41" s="60">
        <v>45.0</v>
      </c>
      <c r="M41" s="62">
        <f t="shared" si="3"/>
        <v>86.25</v>
      </c>
      <c r="N41" s="63">
        <v>2.0</v>
      </c>
      <c r="O41" s="60">
        <v>6.0</v>
      </c>
      <c r="P41" s="60">
        <v>100.0</v>
      </c>
      <c r="Q41" s="64">
        <f t="shared" si="4"/>
        <v>99.5412844</v>
      </c>
      <c r="R41" s="60">
        <v>6.0</v>
      </c>
      <c r="S41" s="65">
        <f t="shared" si="5"/>
        <v>80</v>
      </c>
      <c r="T41" s="60">
        <v>74.0</v>
      </c>
      <c r="U41" s="60">
        <v>95.0</v>
      </c>
      <c r="V41" s="66">
        <f t="shared" si="6"/>
        <v>92.25</v>
      </c>
      <c r="W41" s="67">
        <f t="shared" si="7"/>
        <v>89.69710175</v>
      </c>
      <c r="X41" s="67">
        <f>VLOOKUP(W41,'Grade Range'!$A$2:$B$11,2)</f>
        <v>1.75</v>
      </c>
      <c r="Y41" s="67" t="str">
        <f t="shared" si="8"/>
        <v>Passed</v>
      </c>
      <c r="Z41" s="67"/>
    </row>
    <row r="42" ht="12.0" customHeight="1">
      <c r="A42" s="54">
        <v>30.0</v>
      </c>
      <c r="B42" s="55" t="s">
        <v>25</v>
      </c>
      <c r="C42" s="56">
        <v>2.020118132E9</v>
      </c>
      <c r="D42" s="57" t="s">
        <v>55</v>
      </c>
      <c r="E42" s="58"/>
      <c r="F42" s="59">
        <f t="shared" si="1"/>
        <v>2</v>
      </c>
      <c r="G42" s="60">
        <v>99.0</v>
      </c>
      <c r="H42" s="60">
        <v>106.0</v>
      </c>
      <c r="I42" s="60">
        <v>114.0</v>
      </c>
      <c r="J42" s="61">
        <f t="shared" si="2"/>
        <v>86.25</v>
      </c>
      <c r="K42" s="60">
        <v>34.0</v>
      </c>
      <c r="L42" s="60">
        <v>57.0</v>
      </c>
      <c r="M42" s="62">
        <f t="shared" si="3"/>
        <v>87.91666667</v>
      </c>
      <c r="N42" s="63">
        <v>2.0</v>
      </c>
      <c r="O42" s="60">
        <v>6.0</v>
      </c>
      <c r="P42" s="60">
        <v>76.0</v>
      </c>
      <c r="Q42" s="64">
        <f t="shared" si="4"/>
        <v>88.53211009</v>
      </c>
      <c r="R42" s="60">
        <v>9.0</v>
      </c>
      <c r="S42" s="65">
        <f t="shared" si="5"/>
        <v>95</v>
      </c>
      <c r="T42" s="60">
        <v>64.0</v>
      </c>
      <c r="U42" s="60">
        <v>78.0</v>
      </c>
      <c r="V42" s="66">
        <f t="shared" si="6"/>
        <v>85.5</v>
      </c>
      <c r="W42" s="67">
        <f t="shared" si="7"/>
        <v>87.13814985</v>
      </c>
      <c r="X42" s="67">
        <f>VLOOKUP(W42,'Grade Range'!$A$2:$B$11,2)</f>
        <v>2</v>
      </c>
      <c r="Y42" s="67" t="str">
        <f t="shared" si="8"/>
        <v>Passed</v>
      </c>
      <c r="Z42" s="67"/>
    </row>
    <row r="43" ht="12.0" customHeight="1">
      <c r="A43" s="54">
        <v>31.0</v>
      </c>
      <c r="B43" s="55" t="s">
        <v>25</v>
      </c>
      <c r="C43" s="56">
        <v>2.020114921E9</v>
      </c>
      <c r="D43" s="57" t="s">
        <v>56</v>
      </c>
      <c r="E43" s="58"/>
      <c r="F43" s="59">
        <f t="shared" si="1"/>
        <v>2</v>
      </c>
      <c r="G43" s="60">
        <v>92.0</v>
      </c>
      <c r="H43" s="60">
        <v>115.0</v>
      </c>
      <c r="I43" s="60">
        <v>141.0</v>
      </c>
      <c r="J43" s="61">
        <f t="shared" si="2"/>
        <v>89.54545455</v>
      </c>
      <c r="K43" s="60">
        <v>41.0</v>
      </c>
      <c r="L43" s="60">
        <v>32.0</v>
      </c>
      <c r="M43" s="62">
        <f t="shared" si="3"/>
        <v>80.41666667</v>
      </c>
      <c r="N43" s="63">
        <v>2.0</v>
      </c>
      <c r="O43" s="60">
        <v>4.0</v>
      </c>
      <c r="P43" s="60">
        <v>88.0</v>
      </c>
      <c r="Q43" s="64">
        <f t="shared" si="4"/>
        <v>93.11926606</v>
      </c>
      <c r="R43" s="60">
        <v>6.0</v>
      </c>
      <c r="S43" s="65">
        <f t="shared" si="5"/>
        <v>80</v>
      </c>
      <c r="T43" s="60">
        <v>75.0</v>
      </c>
      <c r="U43" s="60">
        <v>86.0</v>
      </c>
      <c r="V43" s="66">
        <f t="shared" si="6"/>
        <v>90.25</v>
      </c>
      <c r="W43" s="67">
        <f t="shared" si="7"/>
        <v>87.98985961</v>
      </c>
      <c r="X43" s="67">
        <f>VLOOKUP(W43,'Grade Range'!$A$2:$B$11,2)</f>
        <v>2</v>
      </c>
      <c r="Y43" s="67" t="str">
        <f t="shared" si="8"/>
        <v>Passed</v>
      </c>
      <c r="Z43" s="67"/>
    </row>
    <row r="44" ht="12.0" customHeight="1">
      <c r="A44" s="54">
        <v>32.0</v>
      </c>
      <c r="B44" s="55" t="s">
        <v>25</v>
      </c>
      <c r="C44" s="56">
        <v>2.020114971E9</v>
      </c>
      <c r="D44" s="57" t="s">
        <v>57</v>
      </c>
      <c r="E44" s="58"/>
      <c r="F44" s="59">
        <f t="shared" si="1"/>
        <v>1.75</v>
      </c>
      <c r="G44" s="60">
        <v>75.0</v>
      </c>
      <c r="H44" s="60">
        <v>67.0</v>
      </c>
      <c r="I44" s="60">
        <v>196.0</v>
      </c>
      <c r="J44" s="61">
        <f t="shared" si="2"/>
        <v>88.40909091</v>
      </c>
      <c r="K44" s="60">
        <v>39.0</v>
      </c>
      <c r="L44" s="60">
        <v>57.0</v>
      </c>
      <c r="M44" s="62">
        <f t="shared" si="3"/>
        <v>90</v>
      </c>
      <c r="N44" s="63">
        <v>2.0</v>
      </c>
      <c r="O44" s="60">
        <v>5.0</v>
      </c>
      <c r="P44" s="60">
        <v>83.0</v>
      </c>
      <c r="Q44" s="64">
        <f t="shared" si="4"/>
        <v>91.28440367</v>
      </c>
      <c r="R44" s="60">
        <v>7.0</v>
      </c>
      <c r="S44" s="65">
        <f t="shared" si="5"/>
        <v>85</v>
      </c>
      <c r="T44" s="60">
        <v>95.0</v>
      </c>
      <c r="U44" s="60">
        <v>80.0</v>
      </c>
      <c r="V44" s="66">
        <f t="shared" si="6"/>
        <v>93.75</v>
      </c>
      <c r="W44" s="67">
        <f t="shared" si="7"/>
        <v>90.59038782</v>
      </c>
      <c r="X44" s="67">
        <f>VLOOKUP(W44,'Grade Range'!$A$2:$B$11,2)</f>
        <v>1.75</v>
      </c>
      <c r="Y44" s="67" t="str">
        <f t="shared" si="8"/>
        <v>Passed</v>
      </c>
      <c r="Z44" s="67"/>
    </row>
    <row r="45" ht="12.0" customHeight="1">
      <c r="A45" s="54">
        <v>33.0</v>
      </c>
      <c r="B45" s="55" t="s">
        <v>25</v>
      </c>
      <c r="C45" s="56">
        <v>2.020101506E9</v>
      </c>
      <c r="D45" s="74" t="s">
        <v>58</v>
      </c>
      <c r="E45" s="58"/>
      <c r="F45" s="59">
        <f t="shared" si="1"/>
        <v>2</v>
      </c>
      <c r="G45" s="60">
        <v>120.0</v>
      </c>
      <c r="H45" s="60">
        <v>86.0</v>
      </c>
      <c r="I45" s="60">
        <v>121.0</v>
      </c>
      <c r="J45" s="61">
        <f t="shared" si="2"/>
        <v>87.15909091</v>
      </c>
      <c r="K45" s="60">
        <v>59.0</v>
      </c>
      <c r="L45" s="60">
        <v>42.0</v>
      </c>
      <c r="M45" s="62">
        <f t="shared" si="3"/>
        <v>92.08333333</v>
      </c>
      <c r="N45" s="63">
        <v>2.0</v>
      </c>
      <c r="O45" s="60">
        <v>7.0</v>
      </c>
      <c r="P45" s="60">
        <v>69.0</v>
      </c>
      <c r="Q45" s="64">
        <f t="shared" si="4"/>
        <v>85.77981651</v>
      </c>
      <c r="R45" s="60">
        <v>9.0</v>
      </c>
      <c r="S45" s="65">
        <f t="shared" si="5"/>
        <v>95</v>
      </c>
      <c r="T45" s="60">
        <v>63.0</v>
      </c>
      <c r="U45" s="60">
        <v>65.0</v>
      </c>
      <c r="V45" s="66">
        <f t="shared" si="6"/>
        <v>82</v>
      </c>
      <c r="W45" s="67">
        <f t="shared" si="7"/>
        <v>86.78136642</v>
      </c>
      <c r="X45" s="67">
        <f>VLOOKUP(W45,'Grade Range'!$A$2:$B$11,2)</f>
        <v>2</v>
      </c>
      <c r="Y45" s="67" t="str">
        <f t="shared" si="8"/>
        <v>Passed</v>
      </c>
      <c r="Z45" s="67"/>
    </row>
    <row r="46" ht="12.0" customHeight="1">
      <c r="A46" s="54">
        <v>34.0</v>
      </c>
      <c r="B46" s="55" t="s">
        <v>25</v>
      </c>
      <c r="C46" s="56">
        <v>2.020115434E9</v>
      </c>
      <c r="D46" s="57" t="s">
        <v>59</v>
      </c>
      <c r="E46" s="58"/>
      <c r="F46" s="59">
        <f t="shared" si="1"/>
        <v>2</v>
      </c>
      <c r="G46" s="60">
        <v>106.0</v>
      </c>
      <c r="H46" s="60">
        <v>82.0</v>
      </c>
      <c r="I46" s="60">
        <v>100.0</v>
      </c>
      <c r="J46" s="61">
        <f t="shared" si="2"/>
        <v>82.72727273</v>
      </c>
      <c r="K46" s="60">
        <v>38.0</v>
      </c>
      <c r="L46" s="60">
        <v>49.0</v>
      </c>
      <c r="M46" s="62">
        <f t="shared" si="3"/>
        <v>86.25</v>
      </c>
      <c r="N46" s="63">
        <v>2.0</v>
      </c>
      <c r="O46" s="60">
        <v>6.0</v>
      </c>
      <c r="P46" s="60">
        <v>64.0</v>
      </c>
      <c r="Q46" s="64">
        <f t="shared" si="4"/>
        <v>83.02752294</v>
      </c>
      <c r="R46" s="60">
        <v>8.0</v>
      </c>
      <c r="S46" s="65">
        <f t="shared" si="5"/>
        <v>90</v>
      </c>
      <c r="T46" s="60">
        <v>100.0</v>
      </c>
      <c r="U46" s="60">
        <v>75.0</v>
      </c>
      <c r="V46" s="66">
        <f t="shared" si="6"/>
        <v>93.75</v>
      </c>
      <c r="W46" s="67">
        <f t="shared" si="7"/>
        <v>87.14731026</v>
      </c>
      <c r="X46" s="67">
        <f>VLOOKUP(W46,'Grade Range'!$A$2:$B$11,2)</f>
        <v>2</v>
      </c>
      <c r="Y46" s="67" t="str">
        <f t="shared" si="8"/>
        <v>Passed</v>
      </c>
      <c r="Z46" s="67"/>
    </row>
    <row r="47" ht="12.0" customHeight="1">
      <c r="A47" s="54">
        <v>35.0</v>
      </c>
      <c r="B47" s="55" t="s">
        <v>25</v>
      </c>
      <c r="C47" s="56">
        <v>2.020115199E9</v>
      </c>
      <c r="D47" s="57" t="s">
        <v>60</v>
      </c>
      <c r="E47" s="58"/>
      <c r="F47" s="59">
        <f t="shared" si="1"/>
        <v>1.5</v>
      </c>
      <c r="G47" s="60">
        <v>65.0</v>
      </c>
      <c r="H47" s="60">
        <v>114.0</v>
      </c>
      <c r="I47" s="60">
        <v>193.0</v>
      </c>
      <c r="J47" s="61">
        <f t="shared" si="2"/>
        <v>92.27272727</v>
      </c>
      <c r="K47" s="60">
        <v>32.0</v>
      </c>
      <c r="L47" s="60">
        <v>53.0</v>
      </c>
      <c r="M47" s="62">
        <f t="shared" si="3"/>
        <v>85.41666667</v>
      </c>
      <c r="N47" s="63">
        <v>2.0</v>
      </c>
      <c r="O47" s="60">
        <v>7.0</v>
      </c>
      <c r="P47" s="60">
        <v>95.0</v>
      </c>
      <c r="Q47" s="64">
        <f t="shared" si="4"/>
        <v>97.70642202</v>
      </c>
      <c r="R47" s="60">
        <v>10.0</v>
      </c>
      <c r="S47" s="65">
        <f t="shared" si="5"/>
        <v>100</v>
      </c>
      <c r="T47" s="60">
        <v>62.0</v>
      </c>
      <c r="U47" s="60">
        <v>96.0</v>
      </c>
      <c r="V47" s="66">
        <f t="shared" si="6"/>
        <v>89.5</v>
      </c>
      <c r="W47" s="67">
        <f t="shared" si="7"/>
        <v>91.27111482</v>
      </c>
      <c r="X47" s="67">
        <f>VLOOKUP(W47,'Grade Range'!$A$2:$B$11,2)</f>
        <v>1.5</v>
      </c>
      <c r="Y47" s="67" t="str">
        <f t="shared" si="8"/>
        <v>Passed</v>
      </c>
      <c r="Z47" s="67"/>
    </row>
    <row r="48" ht="12.0" customHeight="1">
      <c r="A48" s="54">
        <v>36.0</v>
      </c>
      <c r="B48" s="55" t="s">
        <v>25</v>
      </c>
      <c r="C48" s="56">
        <v>2.020115572E9</v>
      </c>
      <c r="D48" s="57" t="s">
        <v>61</v>
      </c>
      <c r="E48" s="58"/>
      <c r="F48" s="59">
        <f t="shared" si="1"/>
        <v>1.75</v>
      </c>
      <c r="G48" s="60">
        <v>81.0</v>
      </c>
      <c r="H48" s="60">
        <v>69.0</v>
      </c>
      <c r="I48" s="60">
        <v>194.0</v>
      </c>
      <c r="J48" s="61">
        <f t="shared" si="2"/>
        <v>89.09090909</v>
      </c>
      <c r="K48" s="60">
        <v>45.0</v>
      </c>
      <c r="L48" s="60">
        <v>37.0</v>
      </c>
      <c r="M48" s="62">
        <f t="shared" si="3"/>
        <v>84.16666667</v>
      </c>
      <c r="N48" s="63">
        <v>2.0</v>
      </c>
      <c r="O48" s="60">
        <v>4.0</v>
      </c>
      <c r="P48" s="60">
        <v>68.0</v>
      </c>
      <c r="Q48" s="64">
        <f t="shared" si="4"/>
        <v>83.94495413</v>
      </c>
      <c r="R48" s="60">
        <v>6.0</v>
      </c>
      <c r="S48" s="65">
        <f t="shared" si="5"/>
        <v>80</v>
      </c>
      <c r="T48" s="60">
        <v>80.0</v>
      </c>
      <c r="U48" s="60">
        <v>97.0</v>
      </c>
      <c r="V48" s="66">
        <f t="shared" si="6"/>
        <v>94.25</v>
      </c>
      <c r="W48" s="67">
        <f t="shared" si="7"/>
        <v>88.42734918</v>
      </c>
      <c r="X48" s="67">
        <f>VLOOKUP(W48,'Grade Range'!$A$2:$B$11,2)</f>
        <v>1.75</v>
      </c>
      <c r="Y48" s="67" t="str">
        <f t="shared" si="8"/>
        <v>Passed</v>
      </c>
      <c r="Z48" s="67"/>
    </row>
    <row r="49" ht="12.0" customHeight="1">
      <c r="A49" s="54">
        <v>37.0</v>
      </c>
      <c r="B49" s="55" t="s">
        <v>25</v>
      </c>
      <c r="C49" s="56">
        <v>2.020115296E9</v>
      </c>
      <c r="D49" s="57" t="s">
        <v>62</v>
      </c>
      <c r="E49" s="58"/>
      <c r="F49" s="59">
        <f t="shared" si="1"/>
        <v>2</v>
      </c>
      <c r="G49" s="60">
        <v>72.0</v>
      </c>
      <c r="H49" s="60">
        <v>62.0</v>
      </c>
      <c r="I49" s="60">
        <v>115.0</v>
      </c>
      <c r="J49" s="61">
        <f t="shared" si="2"/>
        <v>78.29545455</v>
      </c>
      <c r="K49" s="60">
        <v>53.0</v>
      </c>
      <c r="L49" s="60">
        <v>40.0</v>
      </c>
      <c r="M49" s="62">
        <f t="shared" si="3"/>
        <v>88.75</v>
      </c>
      <c r="N49" s="63">
        <v>2.0</v>
      </c>
      <c r="O49" s="60">
        <v>4.0</v>
      </c>
      <c r="P49" s="60">
        <v>77.0</v>
      </c>
      <c r="Q49" s="64">
        <f t="shared" si="4"/>
        <v>88.0733945</v>
      </c>
      <c r="R49" s="60">
        <v>5.0</v>
      </c>
      <c r="S49" s="65">
        <f t="shared" si="5"/>
        <v>75</v>
      </c>
      <c r="T49" s="60">
        <v>68.0</v>
      </c>
      <c r="U49" s="60">
        <v>90.0</v>
      </c>
      <c r="V49" s="66">
        <f t="shared" si="6"/>
        <v>89.5</v>
      </c>
      <c r="W49" s="67">
        <f t="shared" si="7"/>
        <v>85.04964554</v>
      </c>
      <c r="X49" s="67">
        <f>VLOOKUP(W49,'Grade Range'!$A$2:$B$11,2)</f>
        <v>2</v>
      </c>
      <c r="Y49" s="67" t="str">
        <f t="shared" si="8"/>
        <v>Passed</v>
      </c>
      <c r="Z49" s="67"/>
    </row>
    <row r="50" ht="12.0" customHeight="1">
      <c r="A50" s="54">
        <v>38.0</v>
      </c>
      <c r="B50" s="55" t="s">
        <v>25</v>
      </c>
      <c r="C50" s="56">
        <v>2.020115213E9</v>
      </c>
      <c r="D50" s="57" t="s">
        <v>63</v>
      </c>
      <c r="E50" s="58"/>
      <c r="F50" s="59">
        <f t="shared" si="1"/>
        <v>1.5</v>
      </c>
      <c r="G50" s="60">
        <v>110.0</v>
      </c>
      <c r="H50" s="60">
        <v>60.0</v>
      </c>
      <c r="I50" s="60">
        <v>180.0</v>
      </c>
      <c r="J50" s="61">
        <f t="shared" si="2"/>
        <v>89.77272727</v>
      </c>
      <c r="K50" s="60">
        <v>48.0</v>
      </c>
      <c r="L50" s="60">
        <v>56.0</v>
      </c>
      <c r="M50" s="62">
        <f t="shared" si="3"/>
        <v>93.33333333</v>
      </c>
      <c r="N50" s="63">
        <v>2.0</v>
      </c>
      <c r="O50" s="60">
        <v>7.0</v>
      </c>
      <c r="P50" s="60">
        <v>90.0</v>
      </c>
      <c r="Q50" s="64">
        <f t="shared" si="4"/>
        <v>95.41284404</v>
      </c>
      <c r="R50" s="60">
        <v>8.0</v>
      </c>
      <c r="S50" s="65">
        <f t="shared" si="5"/>
        <v>90</v>
      </c>
      <c r="T50" s="60">
        <v>84.0</v>
      </c>
      <c r="U50" s="60">
        <v>72.0</v>
      </c>
      <c r="V50" s="66">
        <f t="shared" si="6"/>
        <v>89</v>
      </c>
      <c r="W50" s="67">
        <f t="shared" si="7"/>
        <v>91.11041145</v>
      </c>
      <c r="X50" s="67">
        <f>VLOOKUP(W50,'Grade Range'!$A$2:$B$11,2)</f>
        <v>1.5</v>
      </c>
      <c r="Y50" s="67" t="str">
        <f t="shared" si="8"/>
        <v>Passed</v>
      </c>
      <c r="Z50" s="67"/>
    </row>
    <row r="51" ht="12.0" customHeight="1">
      <c r="A51" s="54">
        <v>39.0</v>
      </c>
      <c r="B51" s="55" t="s">
        <v>25</v>
      </c>
      <c r="C51" s="56">
        <v>2.020115317E9</v>
      </c>
      <c r="D51" s="57" t="s">
        <v>64</v>
      </c>
      <c r="E51" s="58"/>
      <c r="F51" s="59">
        <f t="shared" si="1"/>
        <v>1.5</v>
      </c>
      <c r="G51" s="60">
        <v>74.0</v>
      </c>
      <c r="H51" s="60">
        <v>68.0</v>
      </c>
      <c r="I51" s="60">
        <v>179.0</v>
      </c>
      <c r="J51" s="61">
        <f t="shared" si="2"/>
        <v>86.47727273</v>
      </c>
      <c r="K51" s="60">
        <v>49.0</v>
      </c>
      <c r="L51" s="60">
        <v>52.0</v>
      </c>
      <c r="M51" s="62">
        <f t="shared" si="3"/>
        <v>92.08333333</v>
      </c>
      <c r="N51" s="63">
        <v>2.0</v>
      </c>
      <c r="O51" s="60">
        <v>4.0</v>
      </c>
      <c r="P51" s="60">
        <v>94.0</v>
      </c>
      <c r="Q51" s="64">
        <f t="shared" si="4"/>
        <v>95.87155963</v>
      </c>
      <c r="R51" s="60">
        <v>7.0</v>
      </c>
      <c r="S51" s="65">
        <f t="shared" si="5"/>
        <v>85</v>
      </c>
      <c r="T51" s="60">
        <v>76.0</v>
      </c>
      <c r="U51" s="60">
        <v>99.0</v>
      </c>
      <c r="V51" s="66">
        <f t="shared" si="6"/>
        <v>93.75</v>
      </c>
      <c r="W51" s="67">
        <f t="shared" si="7"/>
        <v>91.11558243</v>
      </c>
      <c r="X51" s="67">
        <f>VLOOKUP(W51,'Grade Range'!$A$2:$B$11,2)</f>
        <v>1.5</v>
      </c>
      <c r="Y51" s="67" t="str">
        <f t="shared" si="8"/>
        <v>Passed</v>
      </c>
      <c r="Z51" s="67"/>
    </row>
    <row r="52" ht="12.0" customHeight="1">
      <c r="A52" s="54">
        <v>40.0</v>
      </c>
      <c r="C52" s="56">
        <v>2.020115121E9</v>
      </c>
      <c r="D52" s="57" t="s">
        <v>65</v>
      </c>
      <c r="E52" s="58"/>
      <c r="F52" s="59">
        <f t="shared" si="1"/>
        <v>1.75</v>
      </c>
      <c r="G52" s="60">
        <v>73.0</v>
      </c>
      <c r="H52" s="60">
        <v>112.0</v>
      </c>
      <c r="I52" s="60">
        <v>152.0</v>
      </c>
      <c r="J52" s="61">
        <f t="shared" si="2"/>
        <v>88.29545455</v>
      </c>
      <c r="K52" s="60">
        <v>45.0</v>
      </c>
      <c r="L52" s="60">
        <v>59.0</v>
      </c>
      <c r="M52" s="62">
        <f t="shared" si="3"/>
        <v>93.33333333</v>
      </c>
      <c r="N52" s="63">
        <v>2.0</v>
      </c>
      <c r="O52" s="60">
        <v>6.0</v>
      </c>
      <c r="P52" s="60">
        <v>87.0</v>
      </c>
      <c r="Q52" s="64">
        <f t="shared" si="4"/>
        <v>93.57798165</v>
      </c>
      <c r="R52" s="60">
        <v>10.0</v>
      </c>
      <c r="S52" s="65">
        <f t="shared" si="5"/>
        <v>100</v>
      </c>
      <c r="T52" s="60">
        <v>60.0</v>
      </c>
      <c r="U52" s="60">
        <v>61.0</v>
      </c>
      <c r="V52" s="66">
        <f t="shared" si="6"/>
        <v>80.25</v>
      </c>
      <c r="W52" s="67">
        <f t="shared" si="7"/>
        <v>88.26700028</v>
      </c>
      <c r="X52" s="67">
        <f>VLOOKUP(W52,'Grade Range'!$A$2:$B$11,2)</f>
        <v>1.75</v>
      </c>
      <c r="Y52" s="67" t="str">
        <f t="shared" si="8"/>
        <v>Passed</v>
      </c>
      <c r="Z52" s="67"/>
    </row>
    <row r="53" ht="12.0" customHeight="1">
      <c r="A53" s="54">
        <v>41.0</v>
      </c>
      <c r="B53" s="7"/>
      <c r="C53" s="56">
        <v>2.020115428E9</v>
      </c>
      <c r="D53" s="57" t="s">
        <v>66</v>
      </c>
      <c r="E53" s="58"/>
      <c r="F53" s="59">
        <f t="shared" si="1"/>
        <v>2</v>
      </c>
      <c r="G53" s="60">
        <v>100.0</v>
      </c>
      <c r="H53" s="60">
        <v>103.0</v>
      </c>
      <c r="I53" s="60">
        <v>102.0</v>
      </c>
      <c r="J53" s="61">
        <f t="shared" si="2"/>
        <v>84.65909091</v>
      </c>
      <c r="K53" s="60">
        <v>44.0</v>
      </c>
      <c r="L53" s="60">
        <v>44.0</v>
      </c>
      <c r="M53" s="62">
        <f t="shared" si="3"/>
        <v>86.66666667</v>
      </c>
      <c r="N53" s="63">
        <v>2.0</v>
      </c>
      <c r="O53" s="60">
        <v>4.0</v>
      </c>
      <c r="P53" s="60">
        <v>96.0</v>
      </c>
      <c r="Q53" s="64">
        <f t="shared" si="4"/>
        <v>96.78899083</v>
      </c>
      <c r="R53" s="60">
        <v>5.0</v>
      </c>
      <c r="S53" s="65">
        <f t="shared" si="5"/>
        <v>75</v>
      </c>
      <c r="T53" s="60">
        <v>72.0</v>
      </c>
      <c r="U53" s="60">
        <v>85.0</v>
      </c>
      <c r="V53" s="66">
        <f t="shared" si="6"/>
        <v>89.25</v>
      </c>
      <c r="W53" s="67">
        <f t="shared" si="7"/>
        <v>87.77440923</v>
      </c>
      <c r="X53" s="67">
        <f>VLOOKUP(W53,'Grade Range'!$A$2:$B$11,2)</f>
        <v>2</v>
      </c>
      <c r="Y53" s="67" t="str">
        <f t="shared" si="8"/>
        <v>Passed</v>
      </c>
      <c r="Z53" s="67"/>
    </row>
    <row r="54" ht="12.0" customHeight="1">
      <c r="A54" s="7"/>
      <c r="B54" s="7"/>
      <c r="C54" s="75"/>
      <c r="D54" s="76"/>
      <c r="E54" s="77"/>
      <c r="F54" s="78"/>
      <c r="G54" s="79"/>
      <c r="H54" s="79"/>
      <c r="I54" s="79"/>
    </row>
    <row r="55" ht="12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Z$47">
    <sortState ref="A12:Z47">
      <sortCondition ref="D12:D47"/>
    </sortState>
  </autoFilter>
  <mergeCells count="14">
    <mergeCell ref="G9:J9"/>
    <mergeCell ref="K9:M9"/>
    <mergeCell ref="N9:Q9"/>
    <mergeCell ref="R9:S9"/>
    <mergeCell ref="T9:V9"/>
    <mergeCell ref="W9:Z9"/>
    <mergeCell ref="AB11:AC11"/>
    <mergeCell ref="A2:Z2"/>
    <mergeCell ref="A3:Z3"/>
    <mergeCell ref="A4:Z4"/>
    <mergeCell ref="N5:V5"/>
    <mergeCell ref="C9:C11"/>
    <mergeCell ref="D9:D11"/>
    <mergeCell ref="F9:F11"/>
  </mergeCells>
  <conditionalFormatting sqref="H54 Y1:Y40 Y42:Y53 Y55:Y1000">
    <cfRule type="cellIs" dxfId="0" priority="1" operator="equal">
      <formula>"Failed"</formula>
    </cfRule>
  </conditionalFormatting>
  <conditionalFormatting sqref="Y41">
    <cfRule type="cellIs" dxfId="0" priority="2" operator="equal">
      <formula>"Failed"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10.38"/>
    <col customWidth="1" min="4" max="4" width="19.38"/>
    <col customWidth="1" min="5" max="5" width="12.38"/>
    <col customWidth="1" min="6" max="6" width="8.75"/>
    <col customWidth="1" min="7" max="14" width="5.63"/>
    <col customWidth="1" min="15" max="15" width="10.75"/>
    <col customWidth="1" min="16" max="33" width="5.38"/>
    <col customWidth="1" min="34" max="34" width="9.38"/>
    <col customWidth="1" min="35" max="35" width="7.38"/>
    <col customWidth="1" min="36" max="36" width="6.38"/>
    <col customWidth="1" min="37" max="37" width="9.13"/>
    <col customWidth="1" min="38" max="38" width="12.25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80" t="s">
        <v>67</v>
      </c>
    </row>
    <row r="5" ht="21.0" customHeight="1">
      <c r="A5" s="3" t="s">
        <v>3</v>
      </c>
      <c r="B5" s="3"/>
      <c r="C5" s="3"/>
      <c r="D5" s="3"/>
      <c r="E5" s="3"/>
      <c r="F5" s="1" t="s">
        <v>68</v>
      </c>
      <c r="G5" s="1"/>
      <c r="H5" s="1"/>
      <c r="I5" s="1"/>
      <c r="J5" s="1"/>
      <c r="K5" s="5"/>
      <c r="P5" s="1"/>
      <c r="Q5" s="1"/>
      <c r="R5" s="1"/>
      <c r="S5" s="1"/>
      <c r="T5" s="5"/>
      <c r="X5" s="1"/>
      <c r="Y5" s="1"/>
      <c r="Z5" s="1"/>
      <c r="AA5" s="1"/>
      <c r="AB5" s="5"/>
      <c r="AF5" s="5"/>
      <c r="AG5" s="5"/>
      <c r="AI5" s="1"/>
      <c r="AJ5" s="1"/>
      <c r="AK5" s="1"/>
      <c r="AL5" s="1"/>
    </row>
    <row r="6" ht="19.5" customHeight="1">
      <c r="A6" s="3" t="s">
        <v>5</v>
      </c>
      <c r="B6" s="3"/>
      <c r="C6" s="3"/>
      <c r="D6" s="3"/>
      <c r="E6" s="3"/>
      <c r="F6" s="1" t="s">
        <v>69</v>
      </c>
      <c r="G6" s="1"/>
      <c r="H6" s="1"/>
      <c r="I6" s="1"/>
      <c r="J6" s="1"/>
      <c r="K6" s="1"/>
      <c r="L6" s="6"/>
      <c r="M6" s="6"/>
      <c r="N6" s="6"/>
      <c r="O6" s="6"/>
      <c r="P6" s="1"/>
      <c r="Q6" s="1"/>
      <c r="R6" s="1"/>
      <c r="S6" s="1"/>
      <c r="T6" s="1"/>
      <c r="U6" s="6"/>
      <c r="V6" s="6"/>
      <c r="W6" s="6"/>
      <c r="X6" s="1"/>
      <c r="Y6" s="1"/>
      <c r="Z6" s="1"/>
      <c r="AA6" s="1"/>
      <c r="AB6" s="1"/>
      <c r="AC6" s="6"/>
      <c r="AD6" s="6"/>
      <c r="AE6" s="6"/>
      <c r="AF6" s="6"/>
      <c r="AG6" s="6"/>
      <c r="AH6" s="6"/>
      <c r="AI6" s="1"/>
      <c r="AJ6" s="1"/>
      <c r="AK6" s="1"/>
      <c r="AL6" s="1"/>
    </row>
    <row r="7" ht="19.5" customHeight="1">
      <c r="A7" s="3" t="s">
        <v>7</v>
      </c>
      <c r="B7" s="3"/>
      <c r="C7" s="3"/>
      <c r="D7" s="3"/>
      <c r="E7" s="3"/>
      <c r="F7" s="1" t="s">
        <v>70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6"/>
      <c r="AJ7" s="6"/>
      <c r="AK7" s="6"/>
      <c r="AL7" s="1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ht="78.75" customHeight="1">
      <c r="A9" s="8"/>
      <c r="B9" s="9"/>
      <c r="C9" s="10" t="s">
        <v>9</v>
      </c>
      <c r="D9" s="11" t="s">
        <v>10</v>
      </c>
      <c r="E9" s="12"/>
      <c r="F9" s="13" t="s">
        <v>11</v>
      </c>
      <c r="G9" s="81" t="s">
        <v>71</v>
      </c>
      <c r="H9" s="16"/>
      <c r="I9" s="81" t="s">
        <v>72</v>
      </c>
      <c r="J9" s="16"/>
      <c r="K9" s="81" t="s">
        <v>73</v>
      </c>
      <c r="L9" s="16"/>
      <c r="M9" s="81" t="s">
        <v>74</v>
      </c>
      <c r="N9" s="16"/>
      <c r="O9" s="82" t="s">
        <v>75</v>
      </c>
      <c r="P9" s="83" t="s">
        <v>76</v>
      </c>
      <c r="Q9" s="16"/>
      <c r="R9" s="83" t="s">
        <v>77</v>
      </c>
      <c r="S9" s="16"/>
      <c r="T9" s="83" t="s">
        <v>78</v>
      </c>
      <c r="U9" s="16"/>
      <c r="V9" s="83" t="s">
        <v>79</v>
      </c>
      <c r="W9" s="16"/>
      <c r="X9" s="83" t="s">
        <v>80</v>
      </c>
      <c r="Y9" s="16"/>
      <c r="Z9" s="83" t="s">
        <v>81</v>
      </c>
      <c r="AA9" s="16"/>
      <c r="AB9" s="83" t="s">
        <v>82</v>
      </c>
      <c r="AC9" s="16"/>
      <c r="AD9" s="83" t="s">
        <v>83</v>
      </c>
      <c r="AE9" s="16"/>
      <c r="AF9" s="83" t="s">
        <v>84</v>
      </c>
      <c r="AG9" s="16"/>
      <c r="AH9" s="82" t="s">
        <v>85</v>
      </c>
      <c r="AI9" s="17" t="s">
        <v>17</v>
      </c>
      <c r="AJ9" s="15"/>
      <c r="AK9" s="15"/>
      <c r="AL9" s="16"/>
    </row>
    <row r="10" ht="12.0" customHeight="1">
      <c r="A10" s="18"/>
      <c r="B10" s="19"/>
      <c r="C10" s="20"/>
      <c r="D10" s="20"/>
      <c r="E10" s="21"/>
      <c r="F10" s="20"/>
      <c r="G10" s="22">
        <v>1.0</v>
      </c>
      <c r="H10" s="23"/>
      <c r="I10" s="22">
        <v>1.0</v>
      </c>
      <c r="J10" s="24" t="s">
        <v>19</v>
      </c>
      <c r="K10" s="22">
        <v>1.0</v>
      </c>
      <c r="L10" s="24" t="s">
        <v>19</v>
      </c>
      <c r="M10" s="22">
        <v>1.0</v>
      </c>
      <c r="N10" s="24" t="s">
        <v>19</v>
      </c>
      <c r="O10" s="84"/>
      <c r="P10" s="85">
        <v>1.0</v>
      </c>
      <c r="Q10" s="86"/>
      <c r="R10" s="85">
        <v>1.0</v>
      </c>
      <c r="S10" s="87" t="s">
        <v>19</v>
      </c>
      <c r="T10" s="85">
        <v>1.0</v>
      </c>
      <c r="U10" s="87" t="s">
        <v>19</v>
      </c>
      <c r="V10" s="85">
        <v>1.0</v>
      </c>
      <c r="W10" s="87" t="s">
        <v>19</v>
      </c>
      <c r="X10" s="85">
        <v>1.0</v>
      </c>
      <c r="Y10" s="86"/>
      <c r="Z10" s="85">
        <v>1.0</v>
      </c>
      <c r="AA10" s="87" t="s">
        <v>19</v>
      </c>
      <c r="AB10" s="85">
        <v>1.0</v>
      </c>
      <c r="AC10" s="87" t="s">
        <v>19</v>
      </c>
      <c r="AD10" s="85">
        <v>1.0</v>
      </c>
      <c r="AE10" s="87" t="s">
        <v>19</v>
      </c>
      <c r="AF10" s="85">
        <v>1.0</v>
      </c>
      <c r="AG10" s="87" t="s">
        <v>19</v>
      </c>
      <c r="AH10" s="84"/>
      <c r="AI10" s="28" t="s">
        <v>22</v>
      </c>
      <c r="AJ10" s="28" t="s">
        <v>19</v>
      </c>
      <c r="AK10" s="28" t="s">
        <v>23</v>
      </c>
      <c r="AL10" s="28" t="s">
        <v>24</v>
      </c>
    </row>
    <row r="11" ht="35.25" customHeight="1">
      <c r="A11" s="29"/>
      <c r="B11" s="30"/>
      <c r="C11" s="31"/>
      <c r="D11" s="31"/>
      <c r="E11" s="32"/>
      <c r="F11" s="31"/>
      <c r="G11" s="36">
        <v>100.0</v>
      </c>
      <c r="H11" s="88">
        <v>0.4</v>
      </c>
      <c r="I11" s="36">
        <v>100.0</v>
      </c>
      <c r="J11" s="88">
        <v>0.4</v>
      </c>
      <c r="K11" s="36">
        <v>100.0</v>
      </c>
      <c r="L11" s="88">
        <v>0.1</v>
      </c>
      <c r="M11" s="36">
        <v>100.0</v>
      </c>
      <c r="N11" s="88">
        <v>0.1</v>
      </c>
      <c r="O11" s="89"/>
      <c r="P11" s="36">
        <v>100.0</v>
      </c>
      <c r="Q11" s="90">
        <v>0.125</v>
      </c>
      <c r="R11" s="36">
        <v>100.0</v>
      </c>
      <c r="S11" s="91">
        <v>0.1</v>
      </c>
      <c r="T11" s="36">
        <v>100.0</v>
      </c>
      <c r="U11" s="90">
        <v>0.075</v>
      </c>
      <c r="V11" s="36">
        <v>100.0</v>
      </c>
      <c r="W11" s="91">
        <v>0.15</v>
      </c>
      <c r="X11" s="36">
        <v>100.0</v>
      </c>
      <c r="Y11" s="91">
        <v>0.15</v>
      </c>
      <c r="Z11" s="36">
        <v>100.0</v>
      </c>
      <c r="AA11" s="90">
        <v>0.075</v>
      </c>
      <c r="AB11" s="36">
        <v>100.0</v>
      </c>
      <c r="AC11" s="91">
        <v>0.1</v>
      </c>
      <c r="AD11" s="36">
        <v>100.0</v>
      </c>
      <c r="AE11" s="90">
        <v>0.125</v>
      </c>
      <c r="AF11" s="36">
        <v>100.0</v>
      </c>
      <c r="AG11" s="91">
        <v>0.1</v>
      </c>
      <c r="AH11" s="89"/>
      <c r="AI11" s="42"/>
      <c r="AJ11" s="42"/>
      <c r="AK11" s="43">
        <f>COUNTIF(AK13:AK45,"Failed")</f>
        <v>33</v>
      </c>
      <c r="AL11" s="42"/>
    </row>
    <row r="12" ht="12.0" customHeight="1">
      <c r="A12" s="45"/>
      <c r="B12" s="46"/>
      <c r="C12" s="46"/>
      <c r="D12" s="47"/>
      <c r="E12" s="47"/>
      <c r="F12" s="48"/>
      <c r="G12" s="50"/>
      <c r="H12" s="51"/>
      <c r="I12" s="50"/>
      <c r="J12" s="51"/>
      <c r="K12" s="52"/>
      <c r="L12" s="53"/>
      <c r="M12" s="50"/>
      <c r="N12" s="51"/>
      <c r="O12" s="92"/>
      <c r="P12" s="50"/>
      <c r="Q12" s="51"/>
      <c r="R12" s="50"/>
      <c r="S12" s="51"/>
      <c r="T12" s="52"/>
      <c r="U12" s="53"/>
      <c r="V12" s="50"/>
      <c r="W12" s="51"/>
      <c r="X12" s="50"/>
      <c r="Y12" s="51"/>
      <c r="Z12" s="50"/>
      <c r="AA12" s="51"/>
      <c r="AB12" s="52"/>
      <c r="AC12" s="53"/>
      <c r="AD12" s="50"/>
      <c r="AE12" s="51"/>
      <c r="AF12" s="50"/>
      <c r="AG12" s="51"/>
      <c r="AH12" s="92"/>
      <c r="AI12" s="52"/>
      <c r="AJ12" s="52"/>
      <c r="AK12" s="52"/>
      <c r="AL12" s="52"/>
    </row>
    <row r="13" ht="12.0" customHeight="1">
      <c r="A13" s="93">
        <v>1.0</v>
      </c>
      <c r="B13" s="93" t="s">
        <v>25</v>
      </c>
      <c r="C13" s="94"/>
      <c r="D13" s="95" t="s">
        <v>86</v>
      </c>
      <c r="E13" s="96"/>
      <c r="F13" s="97">
        <f t="shared" ref="F13:F45" si="1">AJ13</f>
        <v>5</v>
      </c>
      <c r="G13" s="98"/>
      <c r="H13" s="99">
        <f t="shared" ref="H13:H45" si="2">SUM(G13)/SUM($G$11)*50+50</f>
        <v>50</v>
      </c>
      <c r="I13" s="98"/>
      <c r="J13" s="99">
        <f t="shared" ref="J13:J45" si="3">SUM(I13)/SUM($I$11)*50+50</f>
        <v>50</v>
      </c>
      <c r="K13" s="100"/>
      <c r="L13" s="101">
        <f t="shared" ref="L13:L45" si="4">SUM(K13)/SUM($K$11)*50+50</f>
        <v>50</v>
      </c>
      <c r="M13" s="102"/>
      <c r="N13" s="101">
        <f t="shared" ref="N13:N45" si="5">SUM(M13)/SUM($M$11)*50+50</f>
        <v>50</v>
      </c>
      <c r="O13" s="103">
        <f t="shared" ref="O13:O45" si="6">($H13*$H$11)+($J13*$J$11)+($L13*$L$11)+($N13*$N$11)</f>
        <v>50</v>
      </c>
      <c r="P13" s="104"/>
      <c r="Q13" s="105">
        <f t="shared" ref="Q13:Q45" si="7">SUM(P13)/SUM($G$11)*50+50</f>
        <v>50</v>
      </c>
      <c r="R13" s="104"/>
      <c r="S13" s="105">
        <f t="shared" ref="S13:S45" si="8">SUM(R13)/SUM($I$11)*50+50</f>
        <v>50</v>
      </c>
      <c r="T13" s="106"/>
      <c r="U13" s="107">
        <f t="shared" ref="U13:U45" si="9">SUM(T13)/SUM($K$11)*50+50</f>
        <v>50</v>
      </c>
      <c r="V13" s="108"/>
      <c r="W13" s="107">
        <f t="shared" ref="W13:W45" si="10">SUM(V13)/SUM($M$11)*50+50</f>
        <v>50</v>
      </c>
      <c r="X13" s="104"/>
      <c r="Y13" s="105">
        <f t="shared" ref="Y13:Y45" si="11">SUM(X13)/SUM($G$11)*50+50</f>
        <v>50</v>
      </c>
      <c r="Z13" s="104"/>
      <c r="AA13" s="105">
        <f t="shared" ref="AA13:AA45" si="12">SUM(Z13)/SUM($I$11)*50+50</f>
        <v>50</v>
      </c>
      <c r="AB13" s="106"/>
      <c r="AC13" s="107">
        <f t="shared" ref="AC13:AC45" si="13">SUM(AB13)/SUM($K$11)*50+50</f>
        <v>50</v>
      </c>
      <c r="AD13" s="108"/>
      <c r="AE13" s="107">
        <f t="shared" ref="AE13:AE45" si="14">SUM(AD13)/SUM($M$11)*50+50</f>
        <v>50</v>
      </c>
      <c r="AF13" s="108"/>
      <c r="AG13" s="107">
        <f t="shared" ref="AG13:AG45" si="15">SUM(AF13)/SUM($M$11)*50+50</f>
        <v>50</v>
      </c>
      <c r="AH13" s="103">
        <f t="shared" ref="AH13:AH45" si="16">($Q13*$Q$11)+($S13*$S$11)+($U13*$U$11)+($W13*$W$11)+($Y13*$Y$11)+($AA13*$AA$11)+($AC13*$AC$11)+($AE13*$AE$11)+($AG13*$AG$11)</f>
        <v>50</v>
      </c>
      <c r="AI13" s="67">
        <f t="shared" ref="AI13:AI46" si="17">($O13*0.3)+($AH13*0.7)</f>
        <v>50</v>
      </c>
      <c r="AJ13" s="67">
        <f>VLOOKUP(AI13,'Grade Range'!$A$2:$B$11,2)</f>
        <v>5</v>
      </c>
      <c r="AK13" s="67" t="str">
        <f t="shared" ref="AK13:AK45" si="18">IF(AJ13&lt;=3,"Passed","Failed")</f>
        <v>Failed</v>
      </c>
      <c r="AL13" s="67"/>
    </row>
    <row r="14" ht="12.0" customHeight="1">
      <c r="A14" s="93">
        <v>2.0</v>
      </c>
      <c r="B14" s="93" t="s">
        <v>25</v>
      </c>
      <c r="C14" s="94"/>
      <c r="D14" s="69" t="s">
        <v>87</v>
      </c>
      <c r="E14" s="96"/>
      <c r="F14" s="97">
        <f t="shared" si="1"/>
        <v>5</v>
      </c>
      <c r="G14" s="98"/>
      <c r="H14" s="99">
        <f t="shared" si="2"/>
        <v>50</v>
      </c>
      <c r="I14" s="98"/>
      <c r="J14" s="99">
        <f t="shared" si="3"/>
        <v>50</v>
      </c>
      <c r="K14" s="100"/>
      <c r="L14" s="101">
        <f t="shared" si="4"/>
        <v>50</v>
      </c>
      <c r="M14" s="102"/>
      <c r="N14" s="101">
        <f t="shared" si="5"/>
        <v>50</v>
      </c>
      <c r="O14" s="103">
        <f t="shared" si="6"/>
        <v>50</v>
      </c>
      <c r="P14" s="104"/>
      <c r="Q14" s="105">
        <f t="shared" si="7"/>
        <v>50</v>
      </c>
      <c r="R14" s="104"/>
      <c r="S14" s="105">
        <f t="shared" si="8"/>
        <v>50</v>
      </c>
      <c r="T14" s="106"/>
      <c r="U14" s="107">
        <f t="shared" si="9"/>
        <v>50</v>
      </c>
      <c r="V14" s="108"/>
      <c r="W14" s="107">
        <f t="shared" si="10"/>
        <v>50</v>
      </c>
      <c r="X14" s="104"/>
      <c r="Y14" s="105">
        <f t="shared" si="11"/>
        <v>50</v>
      </c>
      <c r="Z14" s="104"/>
      <c r="AA14" s="105">
        <f t="shared" si="12"/>
        <v>50</v>
      </c>
      <c r="AB14" s="106"/>
      <c r="AC14" s="107">
        <f t="shared" si="13"/>
        <v>50</v>
      </c>
      <c r="AD14" s="108"/>
      <c r="AE14" s="107">
        <f t="shared" si="14"/>
        <v>50</v>
      </c>
      <c r="AF14" s="108"/>
      <c r="AG14" s="107">
        <f t="shared" si="15"/>
        <v>50</v>
      </c>
      <c r="AH14" s="103">
        <f t="shared" si="16"/>
        <v>50</v>
      </c>
      <c r="AI14" s="67">
        <f t="shared" si="17"/>
        <v>50</v>
      </c>
      <c r="AJ14" s="67">
        <f>VLOOKUP(AI14,'Grade Range'!$A$2:$B$11,2)</f>
        <v>5</v>
      </c>
      <c r="AK14" s="67" t="str">
        <f t="shared" si="18"/>
        <v>Failed</v>
      </c>
      <c r="AL14" s="67"/>
    </row>
    <row r="15" ht="12.0" customHeight="1">
      <c r="A15" s="93">
        <v>3.0</v>
      </c>
      <c r="B15" s="93" t="s">
        <v>25</v>
      </c>
      <c r="C15" s="94"/>
      <c r="D15" s="69" t="s">
        <v>88</v>
      </c>
      <c r="E15" s="96"/>
      <c r="F15" s="97">
        <f t="shared" si="1"/>
        <v>5</v>
      </c>
      <c r="G15" s="98"/>
      <c r="H15" s="99">
        <f t="shared" si="2"/>
        <v>50</v>
      </c>
      <c r="I15" s="98"/>
      <c r="J15" s="99">
        <f t="shared" si="3"/>
        <v>50</v>
      </c>
      <c r="K15" s="100"/>
      <c r="L15" s="101">
        <f t="shared" si="4"/>
        <v>50</v>
      </c>
      <c r="M15" s="102"/>
      <c r="N15" s="101">
        <f t="shared" si="5"/>
        <v>50</v>
      </c>
      <c r="O15" s="103">
        <f t="shared" si="6"/>
        <v>50</v>
      </c>
      <c r="P15" s="104"/>
      <c r="Q15" s="105">
        <f t="shared" si="7"/>
        <v>50</v>
      </c>
      <c r="R15" s="104"/>
      <c r="S15" s="105">
        <f t="shared" si="8"/>
        <v>50</v>
      </c>
      <c r="T15" s="106"/>
      <c r="U15" s="107">
        <f t="shared" si="9"/>
        <v>50</v>
      </c>
      <c r="V15" s="108"/>
      <c r="W15" s="107">
        <f t="shared" si="10"/>
        <v>50</v>
      </c>
      <c r="X15" s="104"/>
      <c r="Y15" s="105">
        <f t="shared" si="11"/>
        <v>50</v>
      </c>
      <c r="Z15" s="104"/>
      <c r="AA15" s="105">
        <f t="shared" si="12"/>
        <v>50</v>
      </c>
      <c r="AB15" s="106"/>
      <c r="AC15" s="107">
        <f t="shared" si="13"/>
        <v>50</v>
      </c>
      <c r="AD15" s="108"/>
      <c r="AE15" s="107">
        <f t="shared" si="14"/>
        <v>50</v>
      </c>
      <c r="AF15" s="108"/>
      <c r="AG15" s="107">
        <f t="shared" si="15"/>
        <v>50</v>
      </c>
      <c r="AH15" s="103">
        <f t="shared" si="16"/>
        <v>50</v>
      </c>
      <c r="AI15" s="67">
        <f t="shared" si="17"/>
        <v>50</v>
      </c>
      <c r="AJ15" s="67">
        <f>VLOOKUP(AI15,'Grade Range'!$A$2:$B$11,2)</f>
        <v>5</v>
      </c>
      <c r="AK15" s="67" t="str">
        <f t="shared" si="18"/>
        <v>Failed</v>
      </c>
      <c r="AL15" s="67"/>
    </row>
    <row r="16" ht="12.0" customHeight="1">
      <c r="A16" s="93">
        <v>4.0</v>
      </c>
      <c r="B16" s="93" t="s">
        <v>25</v>
      </c>
      <c r="C16" s="94"/>
      <c r="D16" s="69" t="s">
        <v>89</v>
      </c>
      <c r="E16" s="96"/>
      <c r="F16" s="97">
        <f t="shared" si="1"/>
        <v>5</v>
      </c>
      <c r="G16" s="98"/>
      <c r="H16" s="99">
        <f t="shared" si="2"/>
        <v>50</v>
      </c>
      <c r="I16" s="98"/>
      <c r="J16" s="99">
        <f t="shared" si="3"/>
        <v>50</v>
      </c>
      <c r="K16" s="100"/>
      <c r="L16" s="101">
        <f t="shared" si="4"/>
        <v>50</v>
      </c>
      <c r="M16" s="102"/>
      <c r="N16" s="101">
        <f t="shared" si="5"/>
        <v>50</v>
      </c>
      <c r="O16" s="103">
        <f t="shared" si="6"/>
        <v>50</v>
      </c>
      <c r="P16" s="104"/>
      <c r="Q16" s="105">
        <f t="shared" si="7"/>
        <v>50</v>
      </c>
      <c r="R16" s="104"/>
      <c r="S16" s="105">
        <f t="shared" si="8"/>
        <v>50</v>
      </c>
      <c r="T16" s="106"/>
      <c r="U16" s="107">
        <f t="shared" si="9"/>
        <v>50</v>
      </c>
      <c r="V16" s="108"/>
      <c r="W16" s="107">
        <f t="shared" si="10"/>
        <v>50</v>
      </c>
      <c r="X16" s="104"/>
      <c r="Y16" s="105">
        <f t="shared" si="11"/>
        <v>50</v>
      </c>
      <c r="Z16" s="104"/>
      <c r="AA16" s="105">
        <f t="shared" si="12"/>
        <v>50</v>
      </c>
      <c r="AB16" s="106"/>
      <c r="AC16" s="107">
        <f t="shared" si="13"/>
        <v>50</v>
      </c>
      <c r="AD16" s="108"/>
      <c r="AE16" s="107">
        <f t="shared" si="14"/>
        <v>50</v>
      </c>
      <c r="AF16" s="108"/>
      <c r="AG16" s="107">
        <f t="shared" si="15"/>
        <v>50</v>
      </c>
      <c r="AH16" s="103">
        <f t="shared" si="16"/>
        <v>50</v>
      </c>
      <c r="AI16" s="67">
        <f t="shared" si="17"/>
        <v>50</v>
      </c>
      <c r="AJ16" s="67">
        <f>VLOOKUP(AI16,'Grade Range'!$A$2:$B$11,2)</f>
        <v>5</v>
      </c>
      <c r="AK16" s="67" t="str">
        <f t="shared" si="18"/>
        <v>Failed</v>
      </c>
      <c r="AL16" s="67"/>
    </row>
    <row r="17" ht="12.0" customHeight="1">
      <c r="A17" s="93">
        <v>5.0</v>
      </c>
      <c r="B17" s="93" t="s">
        <v>25</v>
      </c>
      <c r="C17" s="94"/>
      <c r="D17" s="69" t="s">
        <v>90</v>
      </c>
      <c r="E17" s="96"/>
      <c r="F17" s="97">
        <f t="shared" si="1"/>
        <v>5</v>
      </c>
      <c r="G17" s="98"/>
      <c r="H17" s="99">
        <f t="shared" si="2"/>
        <v>50</v>
      </c>
      <c r="I17" s="98"/>
      <c r="J17" s="99">
        <f t="shared" si="3"/>
        <v>50</v>
      </c>
      <c r="K17" s="100"/>
      <c r="L17" s="101">
        <f t="shared" si="4"/>
        <v>50</v>
      </c>
      <c r="M17" s="102"/>
      <c r="N17" s="101">
        <f t="shared" si="5"/>
        <v>50</v>
      </c>
      <c r="O17" s="103">
        <f t="shared" si="6"/>
        <v>50</v>
      </c>
      <c r="P17" s="104"/>
      <c r="Q17" s="105">
        <f t="shared" si="7"/>
        <v>50</v>
      </c>
      <c r="R17" s="104"/>
      <c r="S17" s="105">
        <f t="shared" si="8"/>
        <v>50</v>
      </c>
      <c r="T17" s="106"/>
      <c r="U17" s="107">
        <f t="shared" si="9"/>
        <v>50</v>
      </c>
      <c r="V17" s="108"/>
      <c r="W17" s="107">
        <f t="shared" si="10"/>
        <v>50</v>
      </c>
      <c r="X17" s="104"/>
      <c r="Y17" s="105">
        <f t="shared" si="11"/>
        <v>50</v>
      </c>
      <c r="Z17" s="104"/>
      <c r="AA17" s="105">
        <f t="shared" si="12"/>
        <v>50</v>
      </c>
      <c r="AB17" s="106"/>
      <c r="AC17" s="107">
        <f t="shared" si="13"/>
        <v>50</v>
      </c>
      <c r="AD17" s="108"/>
      <c r="AE17" s="107">
        <f t="shared" si="14"/>
        <v>50</v>
      </c>
      <c r="AF17" s="108"/>
      <c r="AG17" s="107">
        <f t="shared" si="15"/>
        <v>50</v>
      </c>
      <c r="AH17" s="103">
        <f t="shared" si="16"/>
        <v>50</v>
      </c>
      <c r="AI17" s="67">
        <f t="shared" si="17"/>
        <v>50</v>
      </c>
      <c r="AJ17" s="67">
        <f>VLOOKUP(AI17,'Grade Range'!$A$2:$B$11,2)</f>
        <v>5</v>
      </c>
      <c r="AK17" s="67" t="str">
        <f t="shared" si="18"/>
        <v>Failed</v>
      </c>
      <c r="AL17" s="67"/>
    </row>
    <row r="18" ht="12.0" customHeight="1">
      <c r="A18" s="93">
        <v>6.0</v>
      </c>
      <c r="B18" s="93" t="s">
        <v>25</v>
      </c>
      <c r="C18" s="94"/>
      <c r="D18" s="69" t="s">
        <v>91</v>
      </c>
      <c r="E18" s="96"/>
      <c r="F18" s="97">
        <f t="shared" si="1"/>
        <v>5</v>
      </c>
      <c r="G18" s="98"/>
      <c r="H18" s="99">
        <f t="shared" si="2"/>
        <v>50</v>
      </c>
      <c r="I18" s="98"/>
      <c r="J18" s="99">
        <f t="shared" si="3"/>
        <v>50</v>
      </c>
      <c r="K18" s="100"/>
      <c r="L18" s="101">
        <f t="shared" si="4"/>
        <v>50</v>
      </c>
      <c r="M18" s="102"/>
      <c r="N18" s="101">
        <f t="shared" si="5"/>
        <v>50</v>
      </c>
      <c r="O18" s="103">
        <f t="shared" si="6"/>
        <v>50</v>
      </c>
      <c r="P18" s="104"/>
      <c r="Q18" s="105">
        <f t="shared" si="7"/>
        <v>50</v>
      </c>
      <c r="R18" s="104"/>
      <c r="S18" s="105">
        <f t="shared" si="8"/>
        <v>50</v>
      </c>
      <c r="T18" s="106"/>
      <c r="U18" s="107">
        <f t="shared" si="9"/>
        <v>50</v>
      </c>
      <c r="V18" s="108"/>
      <c r="W18" s="107">
        <f t="shared" si="10"/>
        <v>50</v>
      </c>
      <c r="X18" s="104"/>
      <c r="Y18" s="105">
        <f t="shared" si="11"/>
        <v>50</v>
      </c>
      <c r="Z18" s="104"/>
      <c r="AA18" s="105">
        <f t="shared" si="12"/>
        <v>50</v>
      </c>
      <c r="AB18" s="106"/>
      <c r="AC18" s="107">
        <f t="shared" si="13"/>
        <v>50</v>
      </c>
      <c r="AD18" s="108"/>
      <c r="AE18" s="107">
        <f t="shared" si="14"/>
        <v>50</v>
      </c>
      <c r="AF18" s="108"/>
      <c r="AG18" s="107">
        <f t="shared" si="15"/>
        <v>50</v>
      </c>
      <c r="AH18" s="103">
        <f t="shared" si="16"/>
        <v>50</v>
      </c>
      <c r="AI18" s="67">
        <f t="shared" si="17"/>
        <v>50</v>
      </c>
      <c r="AJ18" s="67">
        <f>VLOOKUP(AI18,'Grade Range'!$A$2:$B$11,2)</f>
        <v>5</v>
      </c>
      <c r="AK18" s="67" t="str">
        <f t="shared" si="18"/>
        <v>Failed</v>
      </c>
      <c r="AL18" s="67"/>
    </row>
    <row r="19" ht="12.0" customHeight="1">
      <c r="A19" s="93">
        <v>7.0</v>
      </c>
      <c r="B19" s="93" t="s">
        <v>25</v>
      </c>
      <c r="C19" s="94"/>
      <c r="D19" s="69" t="s">
        <v>92</v>
      </c>
      <c r="E19" s="96"/>
      <c r="F19" s="97">
        <f t="shared" si="1"/>
        <v>5</v>
      </c>
      <c r="G19" s="98"/>
      <c r="H19" s="99">
        <f t="shared" si="2"/>
        <v>50</v>
      </c>
      <c r="I19" s="98"/>
      <c r="J19" s="99">
        <f t="shared" si="3"/>
        <v>50</v>
      </c>
      <c r="K19" s="100"/>
      <c r="L19" s="101">
        <f t="shared" si="4"/>
        <v>50</v>
      </c>
      <c r="M19" s="102"/>
      <c r="N19" s="101">
        <f t="shared" si="5"/>
        <v>50</v>
      </c>
      <c r="O19" s="103">
        <f t="shared" si="6"/>
        <v>50</v>
      </c>
      <c r="P19" s="104"/>
      <c r="Q19" s="105">
        <f t="shared" si="7"/>
        <v>50</v>
      </c>
      <c r="R19" s="104"/>
      <c r="S19" s="105">
        <f t="shared" si="8"/>
        <v>50</v>
      </c>
      <c r="T19" s="106"/>
      <c r="U19" s="107">
        <f t="shared" si="9"/>
        <v>50</v>
      </c>
      <c r="V19" s="108"/>
      <c r="W19" s="107">
        <f t="shared" si="10"/>
        <v>50</v>
      </c>
      <c r="X19" s="104"/>
      <c r="Y19" s="105">
        <f t="shared" si="11"/>
        <v>50</v>
      </c>
      <c r="Z19" s="104"/>
      <c r="AA19" s="105">
        <f t="shared" si="12"/>
        <v>50</v>
      </c>
      <c r="AB19" s="106"/>
      <c r="AC19" s="107">
        <f t="shared" si="13"/>
        <v>50</v>
      </c>
      <c r="AD19" s="108"/>
      <c r="AE19" s="107">
        <f t="shared" si="14"/>
        <v>50</v>
      </c>
      <c r="AF19" s="108"/>
      <c r="AG19" s="107">
        <f t="shared" si="15"/>
        <v>50</v>
      </c>
      <c r="AH19" s="103">
        <f t="shared" si="16"/>
        <v>50</v>
      </c>
      <c r="AI19" s="67">
        <f t="shared" si="17"/>
        <v>50</v>
      </c>
      <c r="AJ19" s="67">
        <f>VLOOKUP(AI19,'Grade Range'!$A$2:$B$11,2)</f>
        <v>5</v>
      </c>
      <c r="AK19" s="67" t="str">
        <f t="shared" si="18"/>
        <v>Failed</v>
      </c>
      <c r="AL19" s="67"/>
    </row>
    <row r="20" ht="12.0" customHeight="1">
      <c r="A20" s="93">
        <v>8.0</v>
      </c>
      <c r="B20" s="93"/>
      <c r="C20" s="94"/>
      <c r="D20" s="69" t="s">
        <v>93</v>
      </c>
      <c r="E20" s="96"/>
      <c r="F20" s="97">
        <f t="shared" si="1"/>
        <v>5</v>
      </c>
      <c r="G20" s="98"/>
      <c r="H20" s="99">
        <f t="shared" si="2"/>
        <v>50</v>
      </c>
      <c r="I20" s="98"/>
      <c r="J20" s="99">
        <f t="shared" si="3"/>
        <v>50</v>
      </c>
      <c r="K20" s="100"/>
      <c r="L20" s="101">
        <f t="shared" si="4"/>
        <v>50</v>
      </c>
      <c r="M20" s="102"/>
      <c r="N20" s="101">
        <f t="shared" si="5"/>
        <v>50</v>
      </c>
      <c r="O20" s="103">
        <f t="shared" si="6"/>
        <v>50</v>
      </c>
      <c r="P20" s="104"/>
      <c r="Q20" s="105">
        <f t="shared" si="7"/>
        <v>50</v>
      </c>
      <c r="R20" s="104"/>
      <c r="S20" s="105">
        <f t="shared" si="8"/>
        <v>50</v>
      </c>
      <c r="T20" s="106"/>
      <c r="U20" s="107">
        <f t="shared" si="9"/>
        <v>50</v>
      </c>
      <c r="V20" s="108"/>
      <c r="W20" s="107">
        <f t="shared" si="10"/>
        <v>50</v>
      </c>
      <c r="X20" s="104"/>
      <c r="Y20" s="105">
        <f t="shared" si="11"/>
        <v>50</v>
      </c>
      <c r="Z20" s="104"/>
      <c r="AA20" s="105">
        <f t="shared" si="12"/>
        <v>50</v>
      </c>
      <c r="AB20" s="106"/>
      <c r="AC20" s="107">
        <f t="shared" si="13"/>
        <v>50</v>
      </c>
      <c r="AD20" s="108"/>
      <c r="AE20" s="107">
        <f t="shared" si="14"/>
        <v>50</v>
      </c>
      <c r="AF20" s="108"/>
      <c r="AG20" s="107">
        <f t="shared" si="15"/>
        <v>50</v>
      </c>
      <c r="AH20" s="103">
        <f t="shared" si="16"/>
        <v>50</v>
      </c>
      <c r="AI20" s="67">
        <f t="shared" si="17"/>
        <v>50</v>
      </c>
      <c r="AJ20" s="67">
        <f>VLOOKUP(AI20,'Grade Range'!$A$2:$B$11,2)</f>
        <v>5</v>
      </c>
      <c r="AK20" s="67" t="str">
        <f t="shared" si="18"/>
        <v>Failed</v>
      </c>
      <c r="AL20" s="67"/>
    </row>
    <row r="21" ht="12.0" customHeight="1">
      <c r="A21" s="93">
        <v>9.0</v>
      </c>
      <c r="B21" s="93" t="s">
        <v>25</v>
      </c>
      <c r="C21" s="94"/>
      <c r="D21" s="69" t="s">
        <v>94</v>
      </c>
      <c r="E21" s="96"/>
      <c r="F21" s="97">
        <f t="shared" si="1"/>
        <v>5</v>
      </c>
      <c r="G21" s="98"/>
      <c r="H21" s="99">
        <f t="shared" si="2"/>
        <v>50</v>
      </c>
      <c r="I21" s="98"/>
      <c r="J21" s="99">
        <f t="shared" si="3"/>
        <v>50</v>
      </c>
      <c r="K21" s="100"/>
      <c r="L21" s="101">
        <f t="shared" si="4"/>
        <v>50</v>
      </c>
      <c r="M21" s="102"/>
      <c r="N21" s="101">
        <f t="shared" si="5"/>
        <v>50</v>
      </c>
      <c r="O21" s="103">
        <f t="shared" si="6"/>
        <v>50</v>
      </c>
      <c r="P21" s="104"/>
      <c r="Q21" s="105">
        <f t="shared" si="7"/>
        <v>50</v>
      </c>
      <c r="R21" s="104"/>
      <c r="S21" s="105">
        <f t="shared" si="8"/>
        <v>50</v>
      </c>
      <c r="T21" s="106"/>
      <c r="U21" s="107">
        <f t="shared" si="9"/>
        <v>50</v>
      </c>
      <c r="V21" s="108"/>
      <c r="W21" s="107">
        <f t="shared" si="10"/>
        <v>50</v>
      </c>
      <c r="X21" s="104"/>
      <c r="Y21" s="105">
        <f t="shared" si="11"/>
        <v>50</v>
      </c>
      <c r="Z21" s="104"/>
      <c r="AA21" s="105">
        <f t="shared" si="12"/>
        <v>50</v>
      </c>
      <c r="AB21" s="106"/>
      <c r="AC21" s="107">
        <f t="shared" si="13"/>
        <v>50</v>
      </c>
      <c r="AD21" s="108"/>
      <c r="AE21" s="107">
        <f t="shared" si="14"/>
        <v>50</v>
      </c>
      <c r="AF21" s="108"/>
      <c r="AG21" s="107">
        <f t="shared" si="15"/>
        <v>50</v>
      </c>
      <c r="AH21" s="103">
        <f t="shared" si="16"/>
        <v>50</v>
      </c>
      <c r="AI21" s="67">
        <f t="shared" si="17"/>
        <v>50</v>
      </c>
      <c r="AJ21" s="67">
        <f>VLOOKUP(AI21,'Grade Range'!$A$2:$B$11,2)</f>
        <v>5</v>
      </c>
      <c r="AK21" s="67" t="str">
        <f t="shared" si="18"/>
        <v>Failed</v>
      </c>
      <c r="AL21" s="67"/>
    </row>
    <row r="22" ht="12.0" customHeight="1">
      <c r="A22" s="93">
        <v>10.0</v>
      </c>
      <c r="B22" s="93" t="s">
        <v>25</v>
      </c>
      <c r="C22" s="94"/>
      <c r="D22" s="69" t="s">
        <v>95</v>
      </c>
      <c r="E22" s="96"/>
      <c r="F22" s="97">
        <f t="shared" si="1"/>
        <v>5</v>
      </c>
      <c r="G22" s="98"/>
      <c r="H22" s="99">
        <f t="shared" si="2"/>
        <v>50</v>
      </c>
      <c r="I22" s="98"/>
      <c r="J22" s="99">
        <f t="shared" si="3"/>
        <v>50</v>
      </c>
      <c r="K22" s="100"/>
      <c r="L22" s="101">
        <f t="shared" si="4"/>
        <v>50</v>
      </c>
      <c r="M22" s="102"/>
      <c r="N22" s="101">
        <f t="shared" si="5"/>
        <v>50</v>
      </c>
      <c r="O22" s="103">
        <f t="shared" si="6"/>
        <v>50</v>
      </c>
      <c r="P22" s="104"/>
      <c r="Q22" s="105">
        <f t="shared" si="7"/>
        <v>50</v>
      </c>
      <c r="R22" s="104"/>
      <c r="S22" s="105">
        <f t="shared" si="8"/>
        <v>50</v>
      </c>
      <c r="T22" s="106"/>
      <c r="U22" s="107">
        <f t="shared" si="9"/>
        <v>50</v>
      </c>
      <c r="V22" s="108"/>
      <c r="W22" s="107">
        <f t="shared" si="10"/>
        <v>50</v>
      </c>
      <c r="X22" s="104"/>
      <c r="Y22" s="105">
        <f t="shared" si="11"/>
        <v>50</v>
      </c>
      <c r="Z22" s="104"/>
      <c r="AA22" s="105">
        <f t="shared" si="12"/>
        <v>50</v>
      </c>
      <c r="AB22" s="106"/>
      <c r="AC22" s="107">
        <f t="shared" si="13"/>
        <v>50</v>
      </c>
      <c r="AD22" s="108"/>
      <c r="AE22" s="107">
        <f t="shared" si="14"/>
        <v>50</v>
      </c>
      <c r="AF22" s="108"/>
      <c r="AG22" s="107">
        <f t="shared" si="15"/>
        <v>50</v>
      </c>
      <c r="AH22" s="103">
        <f t="shared" si="16"/>
        <v>50</v>
      </c>
      <c r="AI22" s="67">
        <f t="shared" si="17"/>
        <v>50</v>
      </c>
      <c r="AJ22" s="67">
        <f>VLOOKUP(AI22,'Grade Range'!$A$2:$B$11,2)</f>
        <v>5</v>
      </c>
      <c r="AK22" s="67" t="str">
        <f t="shared" si="18"/>
        <v>Failed</v>
      </c>
      <c r="AL22" s="67"/>
    </row>
    <row r="23" ht="12.0" customHeight="1">
      <c r="A23" s="93">
        <v>11.0</v>
      </c>
      <c r="B23" s="93" t="s">
        <v>25</v>
      </c>
      <c r="C23" s="94"/>
      <c r="D23" s="69" t="s">
        <v>96</v>
      </c>
      <c r="E23" s="96"/>
      <c r="F23" s="97">
        <f t="shared" si="1"/>
        <v>5</v>
      </c>
      <c r="G23" s="98"/>
      <c r="H23" s="99">
        <f t="shared" si="2"/>
        <v>50</v>
      </c>
      <c r="I23" s="98"/>
      <c r="J23" s="99">
        <f t="shared" si="3"/>
        <v>50</v>
      </c>
      <c r="K23" s="100"/>
      <c r="L23" s="101">
        <f t="shared" si="4"/>
        <v>50</v>
      </c>
      <c r="M23" s="102"/>
      <c r="N23" s="101">
        <f t="shared" si="5"/>
        <v>50</v>
      </c>
      <c r="O23" s="103">
        <f t="shared" si="6"/>
        <v>50</v>
      </c>
      <c r="P23" s="104"/>
      <c r="Q23" s="105">
        <f t="shared" si="7"/>
        <v>50</v>
      </c>
      <c r="R23" s="104"/>
      <c r="S23" s="105">
        <f t="shared" si="8"/>
        <v>50</v>
      </c>
      <c r="T23" s="106"/>
      <c r="U23" s="107">
        <f t="shared" si="9"/>
        <v>50</v>
      </c>
      <c r="V23" s="108"/>
      <c r="W23" s="107">
        <f t="shared" si="10"/>
        <v>50</v>
      </c>
      <c r="X23" s="104"/>
      <c r="Y23" s="105">
        <f t="shared" si="11"/>
        <v>50</v>
      </c>
      <c r="Z23" s="104"/>
      <c r="AA23" s="105">
        <f t="shared" si="12"/>
        <v>50</v>
      </c>
      <c r="AB23" s="106"/>
      <c r="AC23" s="107">
        <f t="shared" si="13"/>
        <v>50</v>
      </c>
      <c r="AD23" s="108"/>
      <c r="AE23" s="107">
        <f t="shared" si="14"/>
        <v>50</v>
      </c>
      <c r="AF23" s="108"/>
      <c r="AG23" s="107">
        <f t="shared" si="15"/>
        <v>50</v>
      </c>
      <c r="AH23" s="103">
        <f t="shared" si="16"/>
        <v>50</v>
      </c>
      <c r="AI23" s="67">
        <f t="shared" si="17"/>
        <v>50</v>
      </c>
      <c r="AJ23" s="67">
        <f>VLOOKUP(AI23,'Grade Range'!$A$2:$B$11,2)</f>
        <v>5</v>
      </c>
      <c r="AK23" s="67" t="str">
        <f t="shared" si="18"/>
        <v>Failed</v>
      </c>
      <c r="AL23" s="67"/>
    </row>
    <row r="24" ht="12.0" customHeight="1">
      <c r="A24" s="93">
        <v>12.0</v>
      </c>
      <c r="B24" s="93" t="s">
        <v>25</v>
      </c>
      <c r="C24" s="94"/>
      <c r="D24" s="69" t="s">
        <v>97</v>
      </c>
      <c r="E24" s="96"/>
      <c r="F24" s="97">
        <f t="shared" si="1"/>
        <v>5</v>
      </c>
      <c r="G24" s="98"/>
      <c r="H24" s="99">
        <f t="shared" si="2"/>
        <v>50</v>
      </c>
      <c r="I24" s="98"/>
      <c r="J24" s="99">
        <f t="shared" si="3"/>
        <v>50</v>
      </c>
      <c r="K24" s="100"/>
      <c r="L24" s="101">
        <f t="shared" si="4"/>
        <v>50</v>
      </c>
      <c r="M24" s="102"/>
      <c r="N24" s="101">
        <f t="shared" si="5"/>
        <v>50</v>
      </c>
      <c r="O24" s="103">
        <f t="shared" si="6"/>
        <v>50</v>
      </c>
      <c r="P24" s="104"/>
      <c r="Q24" s="105">
        <f t="shared" si="7"/>
        <v>50</v>
      </c>
      <c r="R24" s="104"/>
      <c r="S24" s="105">
        <f t="shared" si="8"/>
        <v>50</v>
      </c>
      <c r="T24" s="106"/>
      <c r="U24" s="107">
        <f t="shared" si="9"/>
        <v>50</v>
      </c>
      <c r="V24" s="108"/>
      <c r="W24" s="107">
        <f t="shared" si="10"/>
        <v>50</v>
      </c>
      <c r="X24" s="104"/>
      <c r="Y24" s="105">
        <f t="shared" si="11"/>
        <v>50</v>
      </c>
      <c r="Z24" s="104"/>
      <c r="AA24" s="105">
        <f t="shared" si="12"/>
        <v>50</v>
      </c>
      <c r="AB24" s="106"/>
      <c r="AC24" s="107">
        <f t="shared" si="13"/>
        <v>50</v>
      </c>
      <c r="AD24" s="108"/>
      <c r="AE24" s="107">
        <f t="shared" si="14"/>
        <v>50</v>
      </c>
      <c r="AF24" s="108"/>
      <c r="AG24" s="107">
        <f t="shared" si="15"/>
        <v>50</v>
      </c>
      <c r="AH24" s="103">
        <f t="shared" si="16"/>
        <v>50</v>
      </c>
      <c r="AI24" s="67">
        <f t="shared" si="17"/>
        <v>50</v>
      </c>
      <c r="AJ24" s="67">
        <f>VLOOKUP(AI24,'Grade Range'!$A$2:$B$11,2)</f>
        <v>5</v>
      </c>
      <c r="AK24" s="109" t="str">
        <f t="shared" si="18"/>
        <v>Failed</v>
      </c>
      <c r="AL24" s="67"/>
    </row>
    <row r="25" ht="12.0" customHeight="1">
      <c r="A25" s="93">
        <v>13.0</v>
      </c>
      <c r="B25" s="93" t="s">
        <v>25</v>
      </c>
      <c r="C25" s="94"/>
      <c r="D25" s="69" t="s">
        <v>98</v>
      </c>
      <c r="E25" s="96"/>
      <c r="F25" s="97">
        <f t="shared" si="1"/>
        <v>5</v>
      </c>
      <c r="G25" s="98"/>
      <c r="H25" s="99">
        <f t="shared" si="2"/>
        <v>50</v>
      </c>
      <c r="I25" s="98"/>
      <c r="J25" s="99">
        <f t="shared" si="3"/>
        <v>50</v>
      </c>
      <c r="K25" s="100"/>
      <c r="L25" s="101">
        <f t="shared" si="4"/>
        <v>50</v>
      </c>
      <c r="M25" s="102"/>
      <c r="N25" s="101">
        <f t="shared" si="5"/>
        <v>50</v>
      </c>
      <c r="O25" s="103">
        <f t="shared" si="6"/>
        <v>50</v>
      </c>
      <c r="P25" s="104"/>
      <c r="Q25" s="105">
        <f t="shared" si="7"/>
        <v>50</v>
      </c>
      <c r="R25" s="104"/>
      <c r="S25" s="105">
        <f t="shared" si="8"/>
        <v>50</v>
      </c>
      <c r="T25" s="106"/>
      <c r="U25" s="107">
        <f t="shared" si="9"/>
        <v>50</v>
      </c>
      <c r="V25" s="108"/>
      <c r="W25" s="107">
        <f t="shared" si="10"/>
        <v>50</v>
      </c>
      <c r="X25" s="104"/>
      <c r="Y25" s="105">
        <f t="shared" si="11"/>
        <v>50</v>
      </c>
      <c r="Z25" s="104"/>
      <c r="AA25" s="105">
        <f t="shared" si="12"/>
        <v>50</v>
      </c>
      <c r="AB25" s="106"/>
      <c r="AC25" s="107">
        <f t="shared" si="13"/>
        <v>50</v>
      </c>
      <c r="AD25" s="108"/>
      <c r="AE25" s="107">
        <f t="shared" si="14"/>
        <v>50</v>
      </c>
      <c r="AF25" s="108"/>
      <c r="AG25" s="107">
        <f t="shared" si="15"/>
        <v>50</v>
      </c>
      <c r="AH25" s="103">
        <f t="shared" si="16"/>
        <v>50</v>
      </c>
      <c r="AI25" s="67">
        <f t="shared" si="17"/>
        <v>50</v>
      </c>
      <c r="AJ25" s="67">
        <f>VLOOKUP(AI25,'Grade Range'!$A$2:$B$11,2)</f>
        <v>5</v>
      </c>
      <c r="AK25" s="67" t="str">
        <f t="shared" si="18"/>
        <v>Failed</v>
      </c>
      <c r="AL25" s="67"/>
    </row>
    <row r="26" ht="12.0" customHeight="1">
      <c r="A26" s="93">
        <v>14.0</v>
      </c>
      <c r="B26" s="93" t="s">
        <v>25</v>
      </c>
      <c r="C26" s="94"/>
      <c r="D26" s="69" t="s">
        <v>99</v>
      </c>
      <c r="E26" s="96"/>
      <c r="F26" s="97">
        <f t="shared" si="1"/>
        <v>5</v>
      </c>
      <c r="G26" s="98"/>
      <c r="H26" s="99">
        <f t="shared" si="2"/>
        <v>50</v>
      </c>
      <c r="I26" s="98"/>
      <c r="J26" s="99">
        <f t="shared" si="3"/>
        <v>50</v>
      </c>
      <c r="K26" s="100"/>
      <c r="L26" s="101">
        <f t="shared" si="4"/>
        <v>50</v>
      </c>
      <c r="M26" s="102"/>
      <c r="N26" s="101">
        <f t="shared" si="5"/>
        <v>50</v>
      </c>
      <c r="O26" s="103">
        <f t="shared" si="6"/>
        <v>50</v>
      </c>
      <c r="P26" s="104"/>
      <c r="Q26" s="105">
        <f t="shared" si="7"/>
        <v>50</v>
      </c>
      <c r="R26" s="104"/>
      <c r="S26" s="105">
        <f t="shared" si="8"/>
        <v>50</v>
      </c>
      <c r="T26" s="106"/>
      <c r="U26" s="107">
        <f t="shared" si="9"/>
        <v>50</v>
      </c>
      <c r="V26" s="108"/>
      <c r="W26" s="107">
        <f t="shared" si="10"/>
        <v>50</v>
      </c>
      <c r="X26" s="104"/>
      <c r="Y26" s="105">
        <f t="shared" si="11"/>
        <v>50</v>
      </c>
      <c r="Z26" s="104"/>
      <c r="AA26" s="105">
        <f t="shared" si="12"/>
        <v>50</v>
      </c>
      <c r="AB26" s="106"/>
      <c r="AC26" s="107">
        <f t="shared" si="13"/>
        <v>50</v>
      </c>
      <c r="AD26" s="108"/>
      <c r="AE26" s="107">
        <f t="shared" si="14"/>
        <v>50</v>
      </c>
      <c r="AF26" s="108"/>
      <c r="AG26" s="107">
        <f t="shared" si="15"/>
        <v>50</v>
      </c>
      <c r="AH26" s="103">
        <f t="shared" si="16"/>
        <v>50</v>
      </c>
      <c r="AI26" s="67">
        <f t="shared" si="17"/>
        <v>50</v>
      </c>
      <c r="AJ26" s="67">
        <f>VLOOKUP(AI26,'Grade Range'!$A$2:$B$11,2)</f>
        <v>5</v>
      </c>
      <c r="AK26" s="67" t="str">
        <f t="shared" si="18"/>
        <v>Failed</v>
      </c>
      <c r="AL26" s="67"/>
    </row>
    <row r="27" ht="12.0" customHeight="1">
      <c r="A27" s="93">
        <v>15.0</v>
      </c>
      <c r="B27" s="93" t="s">
        <v>25</v>
      </c>
      <c r="C27" s="94"/>
      <c r="D27" s="69" t="s">
        <v>100</v>
      </c>
      <c r="E27" s="96"/>
      <c r="F27" s="97">
        <f t="shared" si="1"/>
        <v>5</v>
      </c>
      <c r="G27" s="98"/>
      <c r="H27" s="99">
        <f t="shared" si="2"/>
        <v>50</v>
      </c>
      <c r="I27" s="98"/>
      <c r="J27" s="99">
        <f t="shared" si="3"/>
        <v>50</v>
      </c>
      <c r="K27" s="100"/>
      <c r="L27" s="101">
        <f t="shared" si="4"/>
        <v>50</v>
      </c>
      <c r="M27" s="102"/>
      <c r="N27" s="101">
        <f t="shared" si="5"/>
        <v>50</v>
      </c>
      <c r="O27" s="103">
        <f t="shared" si="6"/>
        <v>50</v>
      </c>
      <c r="P27" s="104"/>
      <c r="Q27" s="105">
        <f t="shared" si="7"/>
        <v>50</v>
      </c>
      <c r="R27" s="104"/>
      <c r="S27" s="105">
        <f t="shared" si="8"/>
        <v>50</v>
      </c>
      <c r="T27" s="106"/>
      <c r="U27" s="107">
        <f t="shared" si="9"/>
        <v>50</v>
      </c>
      <c r="V27" s="108"/>
      <c r="W27" s="107">
        <f t="shared" si="10"/>
        <v>50</v>
      </c>
      <c r="X27" s="104"/>
      <c r="Y27" s="105">
        <f t="shared" si="11"/>
        <v>50</v>
      </c>
      <c r="Z27" s="104"/>
      <c r="AA27" s="105">
        <f t="shared" si="12"/>
        <v>50</v>
      </c>
      <c r="AB27" s="106"/>
      <c r="AC27" s="107">
        <f t="shared" si="13"/>
        <v>50</v>
      </c>
      <c r="AD27" s="108"/>
      <c r="AE27" s="107">
        <f t="shared" si="14"/>
        <v>50</v>
      </c>
      <c r="AF27" s="108"/>
      <c r="AG27" s="107">
        <f t="shared" si="15"/>
        <v>50</v>
      </c>
      <c r="AH27" s="103">
        <f t="shared" si="16"/>
        <v>50</v>
      </c>
      <c r="AI27" s="67">
        <f t="shared" si="17"/>
        <v>50</v>
      </c>
      <c r="AJ27" s="67">
        <f>VLOOKUP(AI27,'Grade Range'!$A$2:$B$11,2)</f>
        <v>5</v>
      </c>
      <c r="AK27" s="67" t="str">
        <f t="shared" si="18"/>
        <v>Failed</v>
      </c>
      <c r="AL27" s="67"/>
    </row>
    <row r="28" ht="12.0" customHeight="1">
      <c r="A28" s="93">
        <v>16.0</v>
      </c>
      <c r="B28" s="93" t="s">
        <v>25</v>
      </c>
      <c r="C28" s="94"/>
      <c r="D28" s="69" t="s">
        <v>101</v>
      </c>
      <c r="E28" s="96"/>
      <c r="F28" s="97">
        <f t="shared" si="1"/>
        <v>5</v>
      </c>
      <c r="G28" s="98"/>
      <c r="H28" s="99">
        <f t="shared" si="2"/>
        <v>50</v>
      </c>
      <c r="I28" s="98"/>
      <c r="J28" s="99">
        <f t="shared" si="3"/>
        <v>50</v>
      </c>
      <c r="K28" s="100"/>
      <c r="L28" s="101">
        <f t="shared" si="4"/>
        <v>50</v>
      </c>
      <c r="M28" s="102"/>
      <c r="N28" s="101">
        <f t="shared" si="5"/>
        <v>50</v>
      </c>
      <c r="O28" s="103">
        <f t="shared" si="6"/>
        <v>50</v>
      </c>
      <c r="P28" s="104"/>
      <c r="Q28" s="105">
        <f t="shared" si="7"/>
        <v>50</v>
      </c>
      <c r="R28" s="104"/>
      <c r="S28" s="105">
        <f t="shared" si="8"/>
        <v>50</v>
      </c>
      <c r="T28" s="106"/>
      <c r="U28" s="107">
        <f t="shared" si="9"/>
        <v>50</v>
      </c>
      <c r="V28" s="108"/>
      <c r="W28" s="107">
        <f t="shared" si="10"/>
        <v>50</v>
      </c>
      <c r="X28" s="104"/>
      <c r="Y28" s="105">
        <f t="shared" si="11"/>
        <v>50</v>
      </c>
      <c r="Z28" s="104"/>
      <c r="AA28" s="105">
        <f t="shared" si="12"/>
        <v>50</v>
      </c>
      <c r="AB28" s="106"/>
      <c r="AC28" s="107">
        <f t="shared" si="13"/>
        <v>50</v>
      </c>
      <c r="AD28" s="108"/>
      <c r="AE28" s="107">
        <f t="shared" si="14"/>
        <v>50</v>
      </c>
      <c r="AF28" s="108"/>
      <c r="AG28" s="107">
        <f t="shared" si="15"/>
        <v>50</v>
      </c>
      <c r="AH28" s="103">
        <f t="shared" si="16"/>
        <v>50</v>
      </c>
      <c r="AI28" s="67">
        <f t="shared" si="17"/>
        <v>50</v>
      </c>
      <c r="AJ28" s="67">
        <f>VLOOKUP(AI28,'Grade Range'!$A$2:$B$11,2)</f>
        <v>5</v>
      </c>
      <c r="AK28" s="67" t="str">
        <f t="shared" si="18"/>
        <v>Failed</v>
      </c>
      <c r="AL28" s="67"/>
    </row>
    <row r="29" ht="12.0" customHeight="1">
      <c r="A29" s="93">
        <v>17.0</v>
      </c>
      <c r="B29" s="93" t="s">
        <v>25</v>
      </c>
      <c r="C29" s="94"/>
      <c r="D29" s="69" t="s">
        <v>102</v>
      </c>
      <c r="E29" s="96"/>
      <c r="F29" s="97">
        <f t="shared" si="1"/>
        <v>5</v>
      </c>
      <c r="G29" s="98"/>
      <c r="H29" s="99">
        <f t="shared" si="2"/>
        <v>50</v>
      </c>
      <c r="I29" s="98"/>
      <c r="J29" s="99">
        <f t="shared" si="3"/>
        <v>50</v>
      </c>
      <c r="K29" s="100"/>
      <c r="L29" s="101">
        <f t="shared" si="4"/>
        <v>50</v>
      </c>
      <c r="M29" s="102"/>
      <c r="N29" s="101">
        <f t="shared" si="5"/>
        <v>50</v>
      </c>
      <c r="O29" s="103">
        <f t="shared" si="6"/>
        <v>50</v>
      </c>
      <c r="P29" s="104"/>
      <c r="Q29" s="105">
        <f t="shared" si="7"/>
        <v>50</v>
      </c>
      <c r="R29" s="104"/>
      <c r="S29" s="105">
        <f t="shared" si="8"/>
        <v>50</v>
      </c>
      <c r="T29" s="106"/>
      <c r="U29" s="107">
        <f t="shared" si="9"/>
        <v>50</v>
      </c>
      <c r="V29" s="108"/>
      <c r="W29" s="107">
        <f t="shared" si="10"/>
        <v>50</v>
      </c>
      <c r="X29" s="104"/>
      <c r="Y29" s="105">
        <f t="shared" si="11"/>
        <v>50</v>
      </c>
      <c r="Z29" s="104"/>
      <c r="AA29" s="105">
        <f t="shared" si="12"/>
        <v>50</v>
      </c>
      <c r="AB29" s="106"/>
      <c r="AC29" s="107">
        <f t="shared" si="13"/>
        <v>50</v>
      </c>
      <c r="AD29" s="108"/>
      <c r="AE29" s="107">
        <f t="shared" si="14"/>
        <v>50</v>
      </c>
      <c r="AF29" s="108"/>
      <c r="AG29" s="107">
        <f t="shared" si="15"/>
        <v>50</v>
      </c>
      <c r="AH29" s="103">
        <f t="shared" si="16"/>
        <v>50</v>
      </c>
      <c r="AI29" s="67">
        <f t="shared" si="17"/>
        <v>50</v>
      </c>
      <c r="AJ29" s="67">
        <f>VLOOKUP(AI29,'Grade Range'!$A$2:$B$11,2)</f>
        <v>5</v>
      </c>
      <c r="AK29" s="67" t="str">
        <f t="shared" si="18"/>
        <v>Failed</v>
      </c>
      <c r="AL29" s="67"/>
    </row>
    <row r="30" ht="12.0" customHeight="1">
      <c r="A30" s="93">
        <v>18.0</v>
      </c>
      <c r="B30" s="93" t="s">
        <v>25</v>
      </c>
      <c r="C30" s="94"/>
      <c r="D30" s="69" t="s">
        <v>103</v>
      </c>
      <c r="E30" s="96"/>
      <c r="F30" s="97">
        <f t="shared" si="1"/>
        <v>5</v>
      </c>
      <c r="G30" s="98"/>
      <c r="H30" s="99">
        <f t="shared" si="2"/>
        <v>50</v>
      </c>
      <c r="I30" s="98"/>
      <c r="J30" s="99">
        <f t="shared" si="3"/>
        <v>50</v>
      </c>
      <c r="K30" s="100"/>
      <c r="L30" s="101">
        <f t="shared" si="4"/>
        <v>50</v>
      </c>
      <c r="M30" s="102"/>
      <c r="N30" s="101">
        <f t="shared" si="5"/>
        <v>50</v>
      </c>
      <c r="O30" s="103">
        <f t="shared" si="6"/>
        <v>50</v>
      </c>
      <c r="P30" s="104"/>
      <c r="Q30" s="105">
        <f t="shared" si="7"/>
        <v>50</v>
      </c>
      <c r="R30" s="104"/>
      <c r="S30" s="105">
        <f t="shared" si="8"/>
        <v>50</v>
      </c>
      <c r="T30" s="106"/>
      <c r="U30" s="107">
        <f t="shared" si="9"/>
        <v>50</v>
      </c>
      <c r="V30" s="108"/>
      <c r="W30" s="107">
        <f t="shared" si="10"/>
        <v>50</v>
      </c>
      <c r="X30" s="104"/>
      <c r="Y30" s="105">
        <f t="shared" si="11"/>
        <v>50</v>
      </c>
      <c r="Z30" s="104"/>
      <c r="AA30" s="105">
        <f t="shared" si="12"/>
        <v>50</v>
      </c>
      <c r="AB30" s="106"/>
      <c r="AC30" s="107">
        <f t="shared" si="13"/>
        <v>50</v>
      </c>
      <c r="AD30" s="108"/>
      <c r="AE30" s="107">
        <f t="shared" si="14"/>
        <v>50</v>
      </c>
      <c r="AF30" s="108"/>
      <c r="AG30" s="107">
        <f t="shared" si="15"/>
        <v>50</v>
      </c>
      <c r="AH30" s="103">
        <f t="shared" si="16"/>
        <v>50</v>
      </c>
      <c r="AI30" s="67">
        <f t="shared" si="17"/>
        <v>50</v>
      </c>
      <c r="AJ30" s="67">
        <f>VLOOKUP(AI30,'Grade Range'!$A$2:$B$11,2)</f>
        <v>5</v>
      </c>
      <c r="AK30" s="67" t="str">
        <f t="shared" si="18"/>
        <v>Failed</v>
      </c>
      <c r="AL30" s="67"/>
    </row>
    <row r="31" ht="12.0" customHeight="1">
      <c r="A31" s="93">
        <v>19.0</v>
      </c>
      <c r="B31" s="93" t="s">
        <v>25</v>
      </c>
      <c r="C31" s="94"/>
      <c r="D31" s="69" t="s">
        <v>104</v>
      </c>
      <c r="E31" s="96"/>
      <c r="F31" s="97">
        <f t="shared" si="1"/>
        <v>5</v>
      </c>
      <c r="G31" s="98"/>
      <c r="H31" s="99">
        <f t="shared" si="2"/>
        <v>50</v>
      </c>
      <c r="I31" s="98"/>
      <c r="J31" s="99">
        <f t="shared" si="3"/>
        <v>50</v>
      </c>
      <c r="K31" s="100"/>
      <c r="L31" s="101">
        <f t="shared" si="4"/>
        <v>50</v>
      </c>
      <c r="M31" s="102"/>
      <c r="N31" s="101">
        <f t="shared" si="5"/>
        <v>50</v>
      </c>
      <c r="O31" s="103">
        <f t="shared" si="6"/>
        <v>50</v>
      </c>
      <c r="P31" s="104"/>
      <c r="Q31" s="105">
        <f t="shared" si="7"/>
        <v>50</v>
      </c>
      <c r="R31" s="104"/>
      <c r="S31" s="105">
        <f t="shared" si="8"/>
        <v>50</v>
      </c>
      <c r="T31" s="106"/>
      <c r="U31" s="107">
        <f t="shared" si="9"/>
        <v>50</v>
      </c>
      <c r="V31" s="108"/>
      <c r="W31" s="107">
        <f t="shared" si="10"/>
        <v>50</v>
      </c>
      <c r="X31" s="104"/>
      <c r="Y31" s="105">
        <f t="shared" si="11"/>
        <v>50</v>
      </c>
      <c r="Z31" s="104"/>
      <c r="AA31" s="105">
        <f t="shared" si="12"/>
        <v>50</v>
      </c>
      <c r="AB31" s="106"/>
      <c r="AC31" s="107">
        <f t="shared" si="13"/>
        <v>50</v>
      </c>
      <c r="AD31" s="108"/>
      <c r="AE31" s="107">
        <f t="shared" si="14"/>
        <v>50</v>
      </c>
      <c r="AF31" s="108"/>
      <c r="AG31" s="107">
        <f t="shared" si="15"/>
        <v>50</v>
      </c>
      <c r="AH31" s="103">
        <f t="shared" si="16"/>
        <v>50</v>
      </c>
      <c r="AI31" s="67">
        <f t="shared" si="17"/>
        <v>50</v>
      </c>
      <c r="AJ31" s="67">
        <f>VLOOKUP(AI31,'Grade Range'!$A$2:$B$11,2)</f>
        <v>5</v>
      </c>
      <c r="AK31" s="67" t="str">
        <f t="shared" si="18"/>
        <v>Failed</v>
      </c>
      <c r="AL31" s="67"/>
    </row>
    <row r="32" ht="12.0" customHeight="1">
      <c r="A32" s="93">
        <v>20.0</v>
      </c>
      <c r="B32" s="93" t="s">
        <v>25</v>
      </c>
      <c r="C32" s="94"/>
      <c r="D32" s="69" t="s">
        <v>105</v>
      </c>
      <c r="E32" s="96"/>
      <c r="F32" s="97">
        <f t="shared" si="1"/>
        <v>5</v>
      </c>
      <c r="G32" s="98"/>
      <c r="H32" s="99">
        <f t="shared" si="2"/>
        <v>50</v>
      </c>
      <c r="I32" s="98"/>
      <c r="J32" s="99">
        <f t="shared" si="3"/>
        <v>50</v>
      </c>
      <c r="K32" s="100"/>
      <c r="L32" s="101">
        <f t="shared" si="4"/>
        <v>50</v>
      </c>
      <c r="M32" s="102"/>
      <c r="N32" s="101">
        <f t="shared" si="5"/>
        <v>50</v>
      </c>
      <c r="O32" s="103">
        <f t="shared" si="6"/>
        <v>50</v>
      </c>
      <c r="P32" s="104"/>
      <c r="Q32" s="105">
        <f t="shared" si="7"/>
        <v>50</v>
      </c>
      <c r="R32" s="104"/>
      <c r="S32" s="105">
        <f t="shared" si="8"/>
        <v>50</v>
      </c>
      <c r="T32" s="106"/>
      <c r="U32" s="107">
        <f t="shared" si="9"/>
        <v>50</v>
      </c>
      <c r="V32" s="108"/>
      <c r="W32" s="107">
        <f t="shared" si="10"/>
        <v>50</v>
      </c>
      <c r="X32" s="104"/>
      <c r="Y32" s="105">
        <f t="shared" si="11"/>
        <v>50</v>
      </c>
      <c r="Z32" s="104"/>
      <c r="AA32" s="105">
        <f t="shared" si="12"/>
        <v>50</v>
      </c>
      <c r="AB32" s="106"/>
      <c r="AC32" s="107">
        <f t="shared" si="13"/>
        <v>50</v>
      </c>
      <c r="AD32" s="108"/>
      <c r="AE32" s="107">
        <f t="shared" si="14"/>
        <v>50</v>
      </c>
      <c r="AF32" s="108"/>
      <c r="AG32" s="107">
        <f t="shared" si="15"/>
        <v>50</v>
      </c>
      <c r="AH32" s="103">
        <f t="shared" si="16"/>
        <v>50</v>
      </c>
      <c r="AI32" s="67">
        <f t="shared" si="17"/>
        <v>50</v>
      </c>
      <c r="AJ32" s="67">
        <f>VLOOKUP(AI32,'Grade Range'!$A$2:$B$11,2)</f>
        <v>5</v>
      </c>
      <c r="AK32" s="67" t="str">
        <f t="shared" si="18"/>
        <v>Failed</v>
      </c>
      <c r="AL32" s="67"/>
    </row>
    <row r="33" ht="12.0" customHeight="1">
      <c r="A33" s="93">
        <v>21.0</v>
      </c>
      <c r="B33" s="93" t="s">
        <v>25</v>
      </c>
      <c r="C33" s="94"/>
      <c r="D33" s="69" t="s">
        <v>106</v>
      </c>
      <c r="E33" s="96"/>
      <c r="F33" s="97">
        <f t="shared" si="1"/>
        <v>5</v>
      </c>
      <c r="G33" s="98"/>
      <c r="H33" s="99">
        <f t="shared" si="2"/>
        <v>50</v>
      </c>
      <c r="I33" s="98"/>
      <c r="J33" s="99">
        <f t="shared" si="3"/>
        <v>50</v>
      </c>
      <c r="K33" s="100"/>
      <c r="L33" s="101">
        <f t="shared" si="4"/>
        <v>50</v>
      </c>
      <c r="M33" s="102"/>
      <c r="N33" s="101">
        <f t="shared" si="5"/>
        <v>50</v>
      </c>
      <c r="O33" s="103">
        <f t="shared" si="6"/>
        <v>50</v>
      </c>
      <c r="P33" s="104"/>
      <c r="Q33" s="105">
        <f t="shared" si="7"/>
        <v>50</v>
      </c>
      <c r="R33" s="104"/>
      <c r="S33" s="105">
        <f t="shared" si="8"/>
        <v>50</v>
      </c>
      <c r="T33" s="106"/>
      <c r="U33" s="107">
        <f t="shared" si="9"/>
        <v>50</v>
      </c>
      <c r="V33" s="108"/>
      <c r="W33" s="107">
        <f t="shared" si="10"/>
        <v>50</v>
      </c>
      <c r="X33" s="104"/>
      <c r="Y33" s="105">
        <f t="shared" si="11"/>
        <v>50</v>
      </c>
      <c r="Z33" s="104"/>
      <c r="AA33" s="105">
        <f t="shared" si="12"/>
        <v>50</v>
      </c>
      <c r="AB33" s="106"/>
      <c r="AC33" s="107">
        <f t="shared" si="13"/>
        <v>50</v>
      </c>
      <c r="AD33" s="108"/>
      <c r="AE33" s="107">
        <f t="shared" si="14"/>
        <v>50</v>
      </c>
      <c r="AF33" s="108"/>
      <c r="AG33" s="107">
        <f t="shared" si="15"/>
        <v>50</v>
      </c>
      <c r="AH33" s="103">
        <f t="shared" si="16"/>
        <v>50</v>
      </c>
      <c r="AI33" s="67">
        <f t="shared" si="17"/>
        <v>50</v>
      </c>
      <c r="AJ33" s="67">
        <f>VLOOKUP(AI33,'Grade Range'!$A$2:$B$11,2)</f>
        <v>5</v>
      </c>
      <c r="AK33" s="67" t="str">
        <f t="shared" si="18"/>
        <v>Failed</v>
      </c>
      <c r="AL33" s="67"/>
    </row>
    <row r="34" ht="12.0" customHeight="1">
      <c r="A34" s="93">
        <v>22.0</v>
      </c>
      <c r="B34" s="93" t="s">
        <v>25</v>
      </c>
      <c r="C34" s="94"/>
      <c r="D34" s="69" t="s">
        <v>107</v>
      </c>
      <c r="E34" s="96"/>
      <c r="F34" s="97">
        <f t="shared" si="1"/>
        <v>5</v>
      </c>
      <c r="G34" s="98"/>
      <c r="H34" s="99">
        <f t="shared" si="2"/>
        <v>50</v>
      </c>
      <c r="I34" s="98"/>
      <c r="J34" s="99">
        <f t="shared" si="3"/>
        <v>50</v>
      </c>
      <c r="K34" s="100"/>
      <c r="L34" s="101">
        <f t="shared" si="4"/>
        <v>50</v>
      </c>
      <c r="M34" s="102"/>
      <c r="N34" s="101">
        <f t="shared" si="5"/>
        <v>50</v>
      </c>
      <c r="O34" s="103">
        <f t="shared" si="6"/>
        <v>50</v>
      </c>
      <c r="P34" s="104"/>
      <c r="Q34" s="105">
        <f t="shared" si="7"/>
        <v>50</v>
      </c>
      <c r="R34" s="104"/>
      <c r="S34" s="105">
        <f t="shared" si="8"/>
        <v>50</v>
      </c>
      <c r="T34" s="106"/>
      <c r="U34" s="107">
        <f t="shared" si="9"/>
        <v>50</v>
      </c>
      <c r="V34" s="108"/>
      <c r="W34" s="107">
        <f t="shared" si="10"/>
        <v>50</v>
      </c>
      <c r="X34" s="104"/>
      <c r="Y34" s="105">
        <f t="shared" si="11"/>
        <v>50</v>
      </c>
      <c r="Z34" s="104"/>
      <c r="AA34" s="105">
        <f t="shared" si="12"/>
        <v>50</v>
      </c>
      <c r="AB34" s="106"/>
      <c r="AC34" s="107">
        <f t="shared" si="13"/>
        <v>50</v>
      </c>
      <c r="AD34" s="108"/>
      <c r="AE34" s="107">
        <f t="shared" si="14"/>
        <v>50</v>
      </c>
      <c r="AF34" s="108"/>
      <c r="AG34" s="107">
        <f t="shared" si="15"/>
        <v>50</v>
      </c>
      <c r="AH34" s="103">
        <f t="shared" si="16"/>
        <v>50</v>
      </c>
      <c r="AI34" s="67">
        <f t="shared" si="17"/>
        <v>50</v>
      </c>
      <c r="AJ34" s="67">
        <f>VLOOKUP(AI34,'Grade Range'!$A$2:$B$11,2)</f>
        <v>5</v>
      </c>
      <c r="AK34" s="67" t="str">
        <f t="shared" si="18"/>
        <v>Failed</v>
      </c>
      <c r="AL34" s="67"/>
    </row>
    <row r="35" ht="12.0" customHeight="1">
      <c r="A35" s="93">
        <v>23.0</v>
      </c>
      <c r="B35" s="93" t="s">
        <v>25</v>
      </c>
      <c r="C35" s="94"/>
      <c r="D35" s="69" t="s">
        <v>108</v>
      </c>
      <c r="E35" s="96"/>
      <c r="F35" s="97">
        <f t="shared" si="1"/>
        <v>5</v>
      </c>
      <c r="G35" s="98"/>
      <c r="H35" s="99">
        <f t="shared" si="2"/>
        <v>50</v>
      </c>
      <c r="I35" s="98"/>
      <c r="J35" s="99">
        <f t="shared" si="3"/>
        <v>50</v>
      </c>
      <c r="K35" s="100"/>
      <c r="L35" s="101">
        <f t="shared" si="4"/>
        <v>50</v>
      </c>
      <c r="M35" s="102"/>
      <c r="N35" s="101">
        <f t="shared" si="5"/>
        <v>50</v>
      </c>
      <c r="O35" s="103">
        <f t="shared" si="6"/>
        <v>50</v>
      </c>
      <c r="P35" s="104"/>
      <c r="Q35" s="105">
        <f t="shared" si="7"/>
        <v>50</v>
      </c>
      <c r="R35" s="104"/>
      <c r="S35" s="105">
        <f t="shared" si="8"/>
        <v>50</v>
      </c>
      <c r="T35" s="106"/>
      <c r="U35" s="107">
        <f t="shared" si="9"/>
        <v>50</v>
      </c>
      <c r="V35" s="108"/>
      <c r="W35" s="107">
        <f t="shared" si="10"/>
        <v>50</v>
      </c>
      <c r="X35" s="104"/>
      <c r="Y35" s="105">
        <f t="shared" si="11"/>
        <v>50</v>
      </c>
      <c r="Z35" s="104"/>
      <c r="AA35" s="105">
        <f t="shared" si="12"/>
        <v>50</v>
      </c>
      <c r="AB35" s="106"/>
      <c r="AC35" s="107">
        <f t="shared" si="13"/>
        <v>50</v>
      </c>
      <c r="AD35" s="108"/>
      <c r="AE35" s="107">
        <f t="shared" si="14"/>
        <v>50</v>
      </c>
      <c r="AF35" s="108"/>
      <c r="AG35" s="107">
        <f t="shared" si="15"/>
        <v>50</v>
      </c>
      <c r="AH35" s="103">
        <f t="shared" si="16"/>
        <v>50</v>
      </c>
      <c r="AI35" s="67">
        <f t="shared" si="17"/>
        <v>50</v>
      </c>
      <c r="AJ35" s="67">
        <f>VLOOKUP(AI35,'Grade Range'!$A$2:$B$11,2)</f>
        <v>5</v>
      </c>
      <c r="AK35" s="67" t="str">
        <f t="shared" si="18"/>
        <v>Failed</v>
      </c>
      <c r="AL35" s="67"/>
    </row>
    <row r="36" ht="12.0" customHeight="1">
      <c r="A36" s="93">
        <v>24.0</v>
      </c>
      <c r="B36" s="93" t="s">
        <v>25</v>
      </c>
      <c r="C36" s="94"/>
      <c r="D36" s="69" t="s">
        <v>109</v>
      </c>
      <c r="E36" s="96"/>
      <c r="F36" s="97">
        <f t="shared" si="1"/>
        <v>5</v>
      </c>
      <c r="G36" s="98"/>
      <c r="H36" s="99">
        <f t="shared" si="2"/>
        <v>50</v>
      </c>
      <c r="I36" s="98"/>
      <c r="J36" s="99">
        <f t="shared" si="3"/>
        <v>50</v>
      </c>
      <c r="K36" s="100"/>
      <c r="L36" s="101">
        <f t="shared" si="4"/>
        <v>50</v>
      </c>
      <c r="M36" s="102"/>
      <c r="N36" s="101">
        <f t="shared" si="5"/>
        <v>50</v>
      </c>
      <c r="O36" s="103">
        <f t="shared" si="6"/>
        <v>50</v>
      </c>
      <c r="P36" s="104"/>
      <c r="Q36" s="105">
        <f t="shared" si="7"/>
        <v>50</v>
      </c>
      <c r="R36" s="104"/>
      <c r="S36" s="105">
        <f t="shared" si="8"/>
        <v>50</v>
      </c>
      <c r="T36" s="106"/>
      <c r="U36" s="107">
        <f t="shared" si="9"/>
        <v>50</v>
      </c>
      <c r="V36" s="108"/>
      <c r="W36" s="107">
        <f t="shared" si="10"/>
        <v>50</v>
      </c>
      <c r="X36" s="104"/>
      <c r="Y36" s="105">
        <f t="shared" si="11"/>
        <v>50</v>
      </c>
      <c r="Z36" s="104"/>
      <c r="AA36" s="105">
        <f t="shared" si="12"/>
        <v>50</v>
      </c>
      <c r="AB36" s="106"/>
      <c r="AC36" s="107">
        <f t="shared" si="13"/>
        <v>50</v>
      </c>
      <c r="AD36" s="108"/>
      <c r="AE36" s="107">
        <f t="shared" si="14"/>
        <v>50</v>
      </c>
      <c r="AF36" s="108"/>
      <c r="AG36" s="107">
        <f t="shared" si="15"/>
        <v>50</v>
      </c>
      <c r="AH36" s="103">
        <f t="shared" si="16"/>
        <v>50</v>
      </c>
      <c r="AI36" s="67">
        <f t="shared" si="17"/>
        <v>50</v>
      </c>
      <c r="AJ36" s="67">
        <f>VLOOKUP(AI36,'Grade Range'!$A$2:$B$11,2)</f>
        <v>5</v>
      </c>
      <c r="AK36" s="67" t="str">
        <f t="shared" si="18"/>
        <v>Failed</v>
      </c>
      <c r="AL36" s="67"/>
    </row>
    <row r="37" ht="12.0" customHeight="1">
      <c r="A37" s="93">
        <v>25.0</v>
      </c>
      <c r="B37" s="93" t="s">
        <v>25</v>
      </c>
      <c r="C37" s="94"/>
      <c r="D37" s="69" t="s">
        <v>110</v>
      </c>
      <c r="E37" s="96"/>
      <c r="F37" s="97">
        <f t="shared" si="1"/>
        <v>5</v>
      </c>
      <c r="G37" s="98"/>
      <c r="H37" s="99">
        <f t="shared" si="2"/>
        <v>50</v>
      </c>
      <c r="I37" s="98"/>
      <c r="J37" s="99">
        <f t="shared" si="3"/>
        <v>50</v>
      </c>
      <c r="K37" s="100"/>
      <c r="L37" s="101">
        <f t="shared" si="4"/>
        <v>50</v>
      </c>
      <c r="M37" s="102"/>
      <c r="N37" s="101">
        <f t="shared" si="5"/>
        <v>50</v>
      </c>
      <c r="O37" s="103">
        <f t="shared" si="6"/>
        <v>50</v>
      </c>
      <c r="P37" s="104"/>
      <c r="Q37" s="105">
        <f t="shared" si="7"/>
        <v>50</v>
      </c>
      <c r="R37" s="104"/>
      <c r="S37" s="105">
        <f t="shared" si="8"/>
        <v>50</v>
      </c>
      <c r="T37" s="106"/>
      <c r="U37" s="107">
        <f t="shared" si="9"/>
        <v>50</v>
      </c>
      <c r="V37" s="108"/>
      <c r="W37" s="107">
        <f t="shared" si="10"/>
        <v>50</v>
      </c>
      <c r="X37" s="104"/>
      <c r="Y37" s="105">
        <f t="shared" si="11"/>
        <v>50</v>
      </c>
      <c r="Z37" s="104"/>
      <c r="AA37" s="105">
        <f t="shared" si="12"/>
        <v>50</v>
      </c>
      <c r="AB37" s="106"/>
      <c r="AC37" s="107">
        <f t="shared" si="13"/>
        <v>50</v>
      </c>
      <c r="AD37" s="108"/>
      <c r="AE37" s="107">
        <f t="shared" si="14"/>
        <v>50</v>
      </c>
      <c r="AF37" s="108"/>
      <c r="AG37" s="107">
        <f t="shared" si="15"/>
        <v>50</v>
      </c>
      <c r="AH37" s="103">
        <f t="shared" si="16"/>
        <v>50</v>
      </c>
      <c r="AI37" s="67">
        <f t="shared" si="17"/>
        <v>50</v>
      </c>
      <c r="AJ37" s="67">
        <f>VLOOKUP(AI37,'Grade Range'!$A$2:$B$11,2)</f>
        <v>5</v>
      </c>
      <c r="AK37" s="67" t="str">
        <f t="shared" si="18"/>
        <v>Failed</v>
      </c>
      <c r="AL37" s="67"/>
    </row>
    <row r="38" ht="12.0" customHeight="1">
      <c r="A38" s="93">
        <v>26.0</v>
      </c>
      <c r="B38" s="93" t="s">
        <v>25</v>
      </c>
      <c r="C38" s="94"/>
      <c r="D38" s="69" t="s">
        <v>111</v>
      </c>
      <c r="E38" s="96"/>
      <c r="F38" s="97">
        <f t="shared" si="1"/>
        <v>5</v>
      </c>
      <c r="G38" s="98"/>
      <c r="H38" s="99">
        <f t="shared" si="2"/>
        <v>50</v>
      </c>
      <c r="I38" s="98"/>
      <c r="J38" s="99">
        <f t="shared" si="3"/>
        <v>50</v>
      </c>
      <c r="K38" s="100"/>
      <c r="L38" s="101">
        <f t="shared" si="4"/>
        <v>50</v>
      </c>
      <c r="M38" s="102"/>
      <c r="N38" s="101">
        <f t="shared" si="5"/>
        <v>50</v>
      </c>
      <c r="O38" s="103">
        <f t="shared" si="6"/>
        <v>50</v>
      </c>
      <c r="P38" s="104"/>
      <c r="Q38" s="105">
        <f t="shared" si="7"/>
        <v>50</v>
      </c>
      <c r="R38" s="104"/>
      <c r="S38" s="105">
        <f t="shared" si="8"/>
        <v>50</v>
      </c>
      <c r="T38" s="106"/>
      <c r="U38" s="107">
        <f t="shared" si="9"/>
        <v>50</v>
      </c>
      <c r="V38" s="108"/>
      <c r="W38" s="107">
        <f t="shared" si="10"/>
        <v>50</v>
      </c>
      <c r="X38" s="104"/>
      <c r="Y38" s="105">
        <f t="shared" si="11"/>
        <v>50</v>
      </c>
      <c r="Z38" s="104"/>
      <c r="AA38" s="105">
        <f t="shared" si="12"/>
        <v>50</v>
      </c>
      <c r="AB38" s="106"/>
      <c r="AC38" s="107">
        <f t="shared" si="13"/>
        <v>50</v>
      </c>
      <c r="AD38" s="108"/>
      <c r="AE38" s="107">
        <f t="shared" si="14"/>
        <v>50</v>
      </c>
      <c r="AF38" s="108"/>
      <c r="AG38" s="107">
        <f t="shared" si="15"/>
        <v>50</v>
      </c>
      <c r="AH38" s="103">
        <f t="shared" si="16"/>
        <v>50</v>
      </c>
      <c r="AI38" s="67">
        <f t="shared" si="17"/>
        <v>50</v>
      </c>
      <c r="AJ38" s="67">
        <f>VLOOKUP(AI38,'Grade Range'!$A$2:$B$11,2)</f>
        <v>5</v>
      </c>
      <c r="AK38" s="67" t="str">
        <f t="shared" si="18"/>
        <v>Failed</v>
      </c>
      <c r="AL38" s="67"/>
    </row>
    <row r="39" ht="12.0" customHeight="1">
      <c r="A39" s="93">
        <v>27.0</v>
      </c>
      <c r="B39" s="93" t="s">
        <v>25</v>
      </c>
      <c r="C39" s="94"/>
      <c r="D39" s="69" t="s">
        <v>112</v>
      </c>
      <c r="E39" s="96"/>
      <c r="F39" s="97">
        <f t="shared" si="1"/>
        <v>5</v>
      </c>
      <c r="G39" s="98"/>
      <c r="H39" s="99">
        <f t="shared" si="2"/>
        <v>50</v>
      </c>
      <c r="I39" s="98"/>
      <c r="J39" s="99">
        <f t="shared" si="3"/>
        <v>50</v>
      </c>
      <c r="K39" s="100"/>
      <c r="L39" s="101">
        <f t="shared" si="4"/>
        <v>50</v>
      </c>
      <c r="M39" s="102"/>
      <c r="N39" s="101">
        <f t="shared" si="5"/>
        <v>50</v>
      </c>
      <c r="O39" s="103">
        <f t="shared" si="6"/>
        <v>50</v>
      </c>
      <c r="P39" s="104"/>
      <c r="Q39" s="105">
        <f t="shared" si="7"/>
        <v>50</v>
      </c>
      <c r="R39" s="104"/>
      <c r="S39" s="105">
        <f t="shared" si="8"/>
        <v>50</v>
      </c>
      <c r="T39" s="106"/>
      <c r="U39" s="107">
        <f t="shared" si="9"/>
        <v>50</v>
      </c>
      <c r="V39" s="108"/>
      <c r="W39" s="107">
        <f t="shared" si="10"/>
        <v>50</v>
      </c>
      <c r="X39" s="104"/>
      <c r="Y39" s="105">
        <f t="shared" si="11"/>
        <v>50</v>
      </c>
      <c r="Z39" s="104"/>
      <c r="AA39" s="105">
        <f t="shared" si="12"/>
        <v>50</v>
      </c>
      <c r="AB39" s="106"/>
      <c r="AC39" s="107">
        <f t="shared" si="13"/>
        <v>50</v>
      </c>
      <c r="AD39" s="108"/>
      <c r="AE39" s="107">
        <f t="shared" si="14"/>
        <v>50</v>
      </c>
      <c r="AF39" s="108"/>
      <c r="AG39" s="107">
        <f t="shared" si="15"/>
        <v>50</v>
      </c>
      <c r="AH39" s="103">
        <f t="shared" si="16"/>
        <v>50</v>
      </c>
      <c r="AI39" s="67">
        <f t="shared" si="17"/>
        <v>50</v>
      </c>
      <c r="AJ39" s="67">
        <f>VLOOKUP(AI39,'Grade Range'!$A$2:$B$11,2)</f>
        <v>5</v>
      </c>
      <c r="AK39" s="67" t="str">
        <f t="shared" si="18"/>
        <v>Failed</v>
      </c>
      <c r="AL39" s="67"/>
    </row>
    <row r="40" ht="12.0" customHeight="1">
      <c r="A40" s="93">
        <v>28.0</v>
      </c>
      <c r="B40" s="93" t="s">
        <v>25</v>
      </c>
      <c r="C40" s="94"/>
      <c r="D40" s="69" t="s">
        <v>113</v>
      </c>
      <c r="E40" s="96"/>
      <c r="F40" s="97">
        <f t="shared" si="1"/>
        <v>5</v>
      </c>
      <c r="G40" s="98"/>
      <c r="H40" s="99">
        <f t="shared" si="2"/>
        <v>50</v>
      </c>
      <c r="I40" s="98"/>
      <c r="J40" s="99">
        <f t="shared" si="3"/>
        <v>50</v>
      </c>
      <c r="K40" s="100"/>
      <c r="L40" s="101">
        <f t="shared" si="4"/>
        <v>50</v>
      </c>
      <c r="M40" s="102"/>
      <c r="N40" s="101">
        <f t="shared" si="5"/>
        <v>50</v>
      </c>
      <c r="O40" s="103">
        <f t="shared" si="6"/>
        <v>50</v>
      </c>
      <c r="P40" s="104"/>
      <c r="Q40" s="105">
        <f t="shared" si="7"/>
        <v>50</v>
      </c>
      <c r="R40" s="104"/>
      <c r="S40" s="105">
        <f t="shared" si="8"/>
        <v>50</v>
      </c>
      <c r="T40" s="106"/>
      <c r="U40" s="107">
        <f t="shared" si="9"/>
        <v>50</v>
      </c>
      <c r="V40" s="108"/>
      <c r="W40" s="107">
        <f t="shared" si="10"/>
        <v>50</v>
      </c>
      <c r="X40" s="104"/>
      <c r="Y40" s="105">
        <f t="shared" si="11"/>
        <v>50</v>
      </c>
      <c r="Z40" s="104"/>
      <c r="AA40" s="105">
        <f t="shared" si="12"/>
        <v>50</v>
      </c>
      <c r="AB40" s="106"/>
      <c r="AC40" s="107">
        <f t="shared" si="13"/>
        <v>50</v>
      </c>
      <c r="AD40" s="108"/>
      <c r="AE40" s="107">
        <f t="shared" si="14"/>
        <v>50</v>
      </c>
      <c r="AF40" s="108"/>
      <c r="AG40" s="107">
        <f t="shared" si="15"/>
        <v>50</v>
      </c>
      <c r="AH40" s="103">
        <f t="shared" si="16"/>
        <v>50</v>
      </c>
      <c r="AI40" s="67">
        <f t="shared" si="17"/>
        <v>50</v>
      </c>
      <c r="AJ40" s="67">
        <f>VLOOKUP(AI40,'Grade Range'!$A$2:$B$11,2)</f>
        <v>5</v>
      </c>
      <c r="AK40" s="67" t="str">
        <f t="shared" si="18"/>
        <v>Failed</v>
      </c>
      <c r="AL40" s="67"/>
    </row>
    <row r="41" ht="12.0" customHeight="1">
      <c r="A41" s="93">
        <v>29.0</v>
      </c>
      <c r="B41" s="93" t="s">
        <v>25</v>
      </c>
      <c r="C41" s="94"/>
      <c r="D41" s="69" t="s">
        <v>114</v>
      </c>
      <c r="E41" s="96"/>
      <c r="F41" s="97">
        <f t="shared" si="1"/>
        <v>5</v>
      </c>
      <c r="G41" s="98"/>
      <c r="H41" s="99">
        <f t="shared" si="2"/>
        <v>50</v>
      </c>
      <c r="I41" s="98"/>
      <c r="J41" s="99">
        <f t="shared" si="3"/>
        <v>50</v>
      </c>
      <c r="K41" s="100"/>
      <c r="L41" s="101">
        <f t="shared" si="4"/>
        <v>50</v>
      </c>
      <c r="M41" s="102"/>
      <c r="N41" s="101">
        <f t="shared" si="5"/>
        <v>50</v>
      </c>
      <c r="O41" s="103">
        <f t="shared" si="6"/>
        <v>50</v>
      </c>
      <c r="P41" s="104"/>
      <c r="Q41" s="105">
        <f t="shared" si="7"/>
        <v>50</v>
      </c>
      <c r="R41" s="104"/>
      <c r="S41" s="105">
        <f t="shared" si="8"/>
        <v>50</v>
      </c>
      <c r="T41" s="106"/>
      <c r="U41" s="107">
        <f t="shared" si="9"/>
        <v>50</v>
      </c>
      <c r="V41" s="108"/>
      <c r="W41" s="107">
        <f t="shared" si="10"/>
        <v>50</v>
      </c>
      <c r="X41" s="104"/>
      <c r="Y41" s="105">
        <f t="shared" si="11"/>
        <v>50</v>
      </c>
      <c r="Z41" s="104"/>
      <c r="AA41" s="105">
        <f t="shared" si="12"/>
        <v>50</v>
      </c>
      <c r="AB41" s="106"/>
      <c r="AC41" s="107">
        <f t="shared" si="13"/>
        <v>50</v>
      </c>
      <c r="AD41" s="108"/>
      <c r="AE41" s="107">
        <f t="shared" si="14"/>
        <v>50</v>
      </c>
      <c r="AF41" s="108"/>
      <c r="AG41" s="107">
        <f t="shared" si="15"/>
        <v>50</v>
      </c>
      <c r="AH41" s="103">
        <f t="shared" si="16"/>
        <v>50</v>
      </c>
      <c r="AI41" s="67">
        <f t="shared" si="17"/>
        <v>50</v>
      </c>
      <c r="AJ41" s="67">
        <f>VLOOKUP(AI41,'Grade Range'!$A$2:$B$11,2)</f>
        <v>5</v>
      </c>
      <c r="AK41" s="67" t="str">
        <f t="shared" si="18"/>
        <v>Failed</v>
      </c>
      <c r="AL41" s="67"/>
    </row>
    <row r="42" ht="12.0" customHeight="1">
      <c r="A42" s="93">
        <v>30.0</v>
      </c>
      <c r="B42" s="93" t="s">
        <v>25</v>
      </c>
      <c r="C42" s="94"/>
      <c r="D42" s="69" t="s">
        <v>115</v>
      </c>
      <c r="E42" s="96"/>
      <c r="F42" s="97">
        <f t="shared" si="1"/>
        <v>5</v>
      </c>
      <c r="G42" s="98"/>
      <c r="H42" s="99">
        <f t="shared" si="2"/>
        <v>50</v>
      </c>
      <c r="I42" s="98"/>
      <c r="J42" s="99">
        <f t="shared" si="3"/>
        <v>50</v>
      </c>
      <c r="K42" s="100"/>
      <c r="L42" s="101">
        <f t="shared" si="4"/>
        <v>50</v>
      </c>
      <c r="M42" s="102"/>
      <c r="N42" s="101">
        <f t="shared" si="5"/>
        <v>50</v>
      </c>
      <c r="O42" s="103">
        <f t="shared" si="6"/>
        <v>50</v>
      </c>
      <c r="P42" s="104"/>
      <c r="Q42" s="105">
        <f t="shared" si="7"/>
        <v>50</v>
      </c>
      <c r="R42" s="104"/>
      <c r="S42" s="105">
        <f t="shared" si="8"/>
        <v>50</v>
      </c>
      <c r="T42" s="106"/>
      <c r="U42" s="107">
        <f t="shared" si="9"/>
        <v>50</v>
      </c>
      <c r="V42" s="108"/>
      <c r="W42" s="107">
        <f t="shared" si="10"/>
        <v>50</v>
      </c>
      <c r="X42" s="104"/>
      <c r="Y42" s="105">
        <f t="shared" si="11"/>
        <v>50</v>
      </c>
      <c r="Z42" s="104"/>
      <c r="AA42" s="105">
        <f t="shared" si="12"/>
        <v>50</v>
      </c>
      <c r="AB42" s="106"/>
      <c r="AC42" s="107">
        <f t="shared" si="13"/>
        <v>50</v>
      </c>
      <c r="AD42" s="108"/>
      <c r="AE42" s="107">
        <f t="shared" si="14"/>
        <v>50</v>
      </c>
      <c r="AF42" s="108"/>
      <c r="AG42" s="107">
        <f t="shared" si="15"/>
        <v>50</v>
      </c>
      <c r="AH42" s="103">
        <f t="shared" si="16"/>
        <v>50</v>
      </c>
      <c r="AI42" s="67">
        <f t="shared" si="17"/>
        <v>50</v>
      </c>
      <c r="AJ42" s="67">
        <f>VLOOKUP(AI42,'Grade Range'!$A$2:$B$11,2)</f>
        <v>5</v>
      </c>
      <c r="AK42" s="67" t="str">
        <f t="shared" si="18"/>
        <v>Failed</v>
      </c>
      <c r="AL42" s="67"/>
    </row>
    <row r="43" ht="12.0" customHeight="1">
      <c r="A43" s="93">
        <v>31.0</v>
      </c>
      <c r="B43" s="93" t="s">
        <v>25</v>
      </c>
      <c r="C43" s="94"/>
      <c r="D43" s="69" t="s">
        <v>116</v>
      </c>
      <c r="E43" s="96"/>
      <c r="F43" s="97">
        <f t="shared" si="1"/>
        <v>5</v>
      </c>
      <c r="G43" s="98"/>
      <c r="H43" s="99">
        <f t="shared" si="2"/>
        <v>50</v>
      </c>
      <c r="I43" s="98"/>
      <c r="J43" s="99">
        <f t="shared" si="3"/>
        <v>50</v>
      </c>
      <c r="K43" s="100"/>
      <c r="L43" s="101">
        <f t="shared" si="4"/>
        <v>50</v>
      </c>
      <c r="M43" s="102"/>
      <c r="N43" s="101">
        <f t="shared" si="5"/>
        <v>50</v>
      </c>
      <c r="O43" s="103">
        <f t="shared" si="6"/>
        <v>50</v>
      </c>
      <c r="P43" s="104"/>
      <c r="Q43" s="105">
        <f t="shared" si="7"/>
        <v>50</v>
      </c>
      <c r="R43" s="104"/>
      <c r="S43" s="105">
        <f t="shared" si="8"/>
        <v>50</v>
      </c>
      <c r="T43" s="106"/>
      <c r="U43" s="107">
        <f t="shared" si="9"/>
        <v>50</v>
      </c>
      <c r="V43" s="108"/>
      <c r="W43" s="107">
        <f t="shared" si="10"/>
        <v>50</v>
      </c>
      <c r="X43" s="104"/>
      <c r="Y43" s="105">
        <f t="shared" si="11"/>
        <v>50</v>
      </c>
      <c r="Z43" s="104"/>
      <c r="AA43" s="105">
        <f t="shared" si="12"/>
        <v>50</v>
      </c>
      <c r="AB43" s="106"/>
      <c r="AC43" s="107">
        <f t="shared" si="13"/>
        <v>50</v>
      </c>
      <c r="AD43" s="108"/>
      <c r="AE43" s="107">
        <f t="shared" si="14"/>
        <v>50</v>
      </c>
      <c r="AF43" s="108"/>
      <c r="AG43" s="107">
        <f t="shared" si="15"/>
        <v>50</v>
      </c>
      <c r="AH43" s="103">
        <f t="shared" si="16"/>
        <v>50</v>
      </c>
      <c r="AI43" s="67">
        <f t="shared" si="17"/>
        <v>50</v>
      </c>
      <c r="AJ43" s="67">
        <f>VLOOKUP(AI43,'Grade Range'!$A$2:$B$11,2)</f>
        <v>5</v>
      </c>
      <c r="AK43" s="67" t="str">
        <f t="shared" si="18"/>
        <v>Failed</v>
      </c>
      <c r="AL43" s="67"/>
    </row>
    <row r="44" ht="12.0" customHeight="1">
      <c r="A44" s="93">
        <v>32.0</v>
      </c>
      <c r="B44" s="93" t="s">
        <v>25</v>
      </c>
      <c r="C44" s="94"/>
      <c r="D44" s="110" t="s">
        <v>117</v>
      </c>
      <c r="E44" s="96"/>
      <c r="F44" s="97">
        <f t="shared" si="1"/>
        <v>5</v>
      </c>
      <c r="G44" s="98"/>
      <c r="H44" s="99">
        <f t="shared" si="2"/>
        <v>50</v>
      </c>
      <c r="I44" s="98"/>
      <c r="J44" s="99">
        <f t="shared" si="3"/>
        <v>50</v>
      </c>
      <c r="K44" s="100"/>
      <c r="L44" s="101">
        <f t="shared" si="4"/>
        <v>50</v>
      </c>
      <c r="M44" s="102"/>
      <c r="N44" s="101">
        <f t="shared" si="5"/>
        <v>50</v>
      </c>
      <c r="O44" s="103">
        <f t="shared" si="6"/>
        <v>50</v>
      </c>
      <c r="P44" s="104"/>
      <c r="Q44" s="105">
        <f t="shared" si="7"/>
        <v>50</v>
      </c>
      <c r="R44" s="104"/>
      <c r="S44" s="105">
        <f t="shared" si="8"/>
        <v>50</v>
      </c>
      <c r="T44" s="106"/>
      <c r="U44" s="107">
        <f t="shared" si="9"/>
        <v>50</v>
      </c>
      <c r="V44" s="108"/>
      <c r="W44" s="107">
        <f t="shared" si="10"/>
        <v>50</v>
      </c>
      <c r="X44" s="104"/>
      <c r="Y44" s="105">
        <f t="shared" si="11"/>
        <v>50</v>
      </c>
      <c r="Z44" s="104"/>
      <c r="AA44" s="105">
        <f t="shared" si="12"/>
        <v>50</v>
      </c>
      <c r="AB44" s="106"/>
      <c r="AC44" s="107">
        <f t="shared" si="13"/>
        <v>50</v>
      </c>
      <c r="AD44" s="108"/>
      <c r="AE44" s="107">
        <f t="shared" si="14"/>
        <v>50</v>
      </c>
      <c r="AF44" s="108"/>
      <c r="AG44" s="107">
        <f t="shared" si="15"/>
        <v>50</v>
      </c>
      <c r="AH44" s="103">
        <f t="shared" si="16"/>
        <v>50</v>
      </c>
      <c r="AI44" s="67">
        <f t="shared" si="17"/>
        <v>50</v>
      </c>
      <c r="AJ44" s="67">
        <f>VLOOKUP(AI44,'Grade Range'!$A$2:$B$11,2)</f>
        <v>5</v>
      </c>
      <c r="AK44" s="67" t="str">
        <f t="shared" si="18"/>
        <v>Failed</v>
      </c>
      <c r="AL44" s="67"/>
    </row>
    <row r="45" ht="12.0" customHeight="1">
      <c r="A45" s="93">
        <v>33.0</v>
      </c>
      <c r="B45" s="93" t="s">
        <v>25</v>
      </c>
      <c r="C45" s="94"/>
      <c r="D45" s="110" t="s">
        <v>118</v>
      </c>
      <c r="E45" s="96"/>
      <c r="F45" s="97">
        <f t="shared" si="1"/>
        <v>5</v>
      </c>
      <c r="G45" s="98"/>
      <c r="H45" s="99">
        <f t="shared" si="2"/>
        <v>50</v>
      </c>
      <c r="I45" s="98"/>
      <c r="J45" s="99">
        <f t="shared" si="3"/>
        <v>50</v>
      </c>
      <c r="K45" s="100"/>
      <c r="L45" s="101">
        <f t="shared" si="4"/>
        <v>50</v>
      </c>
      <c r="M45" s="102"/>
      <c r="N45" s="101">
        <f t="shared" si="5"/>
        <v>50</v>
      </c>
      <c r="O45" s="103">
        <f t="shared" si="6"/>
        <v>50</v>
      </c>
      <c r="P45" s="104"/>
      <c r="Q45" s="105">
        <f t="shared" si="7"/>
        <v>50</v>
      </c>
      <c r="R45" s="104"/>
      <c r="S45" s="105">
        <f t="shared" si="8"/>
        <v>50</v>
      </c>
      <c r="T45" s="106"/>
      <c r="U45" s="107">
        <f t="shared" si="9"/>
        <v>50</v>
      </c>
      <c r="V45" s="108"/>
      <c r="W45" s="107">
        <f t="shared" si="10"/>
        <v>50</v>
      </c>
      <c r="X45" s="104"/>
      <c r="Y45" s="105">
        <f t="shared" si="11"/>
        <v>50</v>
      </c>
      <c r="Z45" s="104"/>
      <c r="AA45" s="105">
        <f t="shared" si="12"/>
        <v>50</v>
      </c>
      <c r="AB45" s="106"/>
      <c r="AC45" s="107">
        <f t="shared" si="13"/>
        <v>50</v>
      </c>
      <c r="AD45" s="108"/>
      <c r="AE45" s="107">
        <f t="shared" si="14"/>
        <v>50</v>
      </c>
      <c r="AF45" s="108"/>
      <c r="AG45" s="107">
        <f t="shared" si="15"/>
        <v>50</v>
      </c>
      <c r="AH45" s="103">
        <f t="shared" si="16"/>
        <v>50</v>
      </c>
      <c r="AI45" s="67">
        <f t="shared" si="17"/>
        <v>50</v>
      </c>
      <c r="AJ45" s="67">
        <f>VLOOKUP(AI45,'Grade Range'!$A$2:$B$11,2)</f>
        <v>5</v>
      </c>
      <c r="AK45" s="67" t="str">
        <f t="shared" si="18"/>
        <v>Failed</v>
      </c>
      <c r="AL45" s="67"/>
    </row>
    <row r="46" ht="12.0" customHeight="1">
      <c r="A46" s="47"/>
      <c r="B46" s="47"/>
      <c r="C46" s="111"/>
      <c r="D46" s="77"/>
      <c r="E46" s="77"/>
      <c r="F46" s="112"/>
      <c r="G46" s="113"/>
      <c r="H46" s="114"/>
      <c r="I46" s="113"/>
      <c r="J46" s="114"/>
      <c r="K46" s="115"/>
      <c r="L46" s="116"/>
      <c r="M46" s="117"/>
      <c r="N46" s="116"/>
      <c r="O46" s="118"/>
      <c r="P46" s="119"/>
      <c r="Q46" s="120"/>
      <c r="R46" s="119"/>
      <c r="S46" s="120"/>
      <c r="T46" s="121"/>
      <c r="U46" s="122"/>
      <c r="V46" s="123"/>
      <c r="W46" s="122"/>
      <c r="X46" s="119"/>
      <c r="Y46" s="120"/>
      <c r="Z46" s="119"/>
      <c r="AA46" s="120"/>
      <c r="AB46" s="121"/>
      <c r="AC46" s="122"/>
      <c r="AD46" s="123"/>
      <c r="AE46" s="122"/>
      <c r="AF46" s="123"/>
      <c r="AG46" s="122"/>
      <c r="AH46" s="124"/>
      <c r="AI46" s="67">
        <f t="shared" si="17"/>
        <v>0</v>
      </c>
      <c r="AJ46" s="67">
        <f>VLOOKUP(AI46,'Grade Range'!$A$2:$B$11,2)</f>
        <v>5</v>
      </c>
      <c r="AK46" s="79"/>
      <c r="AL46" s="79"/>
    </row>
    <row r="47" ht="12.0" customHeight="1">
      <c r="A47" s="125" t="s">
        <v>119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6"/>
    </row>
    <row r="48" ht="12.0" customHeight="1">
      <c r="A48" s="12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ht="12.0" customHeight="1">
      <c r="A49" s="126"/>
      <c r="B49" s="7"/>
      <c r="C49" s="7"/>
      <c r="D49" s="7" t="s">
        <v>120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 t="s">
        <v>121</v>
      </c>
      <c r="Q49" s="7"/>
      <c r="R49" s="7"/>
      <c r="S49" s="7"/>
      <c r="T49" s="7"/>
      <c r="U49" s="7"/>
      <c r="V49" s="7"/>
      <c r="W49" s="7"/>
      <c r="X49" s="7"/>
      <c r="Y49" s="7" t="s">
        <v>122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ht="15.75" customHeight="1">
      <c r="A50" s="12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ht="24.75" customHeight="1">
      <c r="A51" s="7"/>
      <c r="B51" s="7"/>
      <c r="C51" s="7"/>
      <c r="D51" s="127" t="s">
        <v>123</v>
      </c>
      <c r="H51" s="7"/>
      <c r="I51" s="7"/>
      <c r="J51" s="127"/>
      <c r="N51" s="7"/>
      <c r="O51" s="7"/>
      <c r="P51" s="127" t="s">
        <v>124</v>
      </c>
      <c r="V51" s="7"/>
      <c r="W51" s="7"/>
      <c r="X51" s="7"/>
      <c r="Y51" s="128" t="s">
        <v>125</v>
      </c>
      <c r="Z51" s="128"/>
      <c r="AA51" s="128"/>
      <c r="AB51" s="128"/>
      <c r="AC51" s="129"/>
      <c r="AD51" s="129"/>
      <c r="AE51" s="7"/>
      <c r="AF51" s="7"/>
      <c r="AG51" s="7"/>
      <c r="AH51" s="7"/>
      <c r="AI51" s="130"/>
      <c r="AL51" s="7"/>
    </row>
    <row r="52" ht="27.0" customHeight="1">
      <c r="A52" s="131"/>
      <c r="B52" s="131"/>
      <c r="C52" s="131"/>
      <c r="D52" s="132" t="s">
        <v>126</v>
      </c>
      <c r="H52" s="131"/>
      <c r="I52" s="131"/>
      <c r="J52" s="133"/>
      <c r="N52" s="131"/>
      <c r="O52" s="131"/>
      <c r="P52" s="133" t="s">
        <v>127</v>
      </c>
      <c r="V52" s="131"/>
      <c r="W52" s="131"/>
      <c r="X52" s="131"/>
      <c r="Y52" s="131" t="s">
        <v>128</v>
      </c>
      <c r="Z52" s="131"/>
      <c r="AA52" s="131"/>
      <c r="AB52" s="131"/>
      <c r="AC52" s="134"/>
      <c r="AD52" s="134"/>
      <c r="AE52" s="131"/>
      <c r="AF52" s="131"/>
      <c r="AG52" s="131"/>
      <c r="AH52" s="131"/>
      <c r="AI52" s="132"/>
      <c r="AL52" s="131"/>
    </row>
    <row r="53" ht="27.0" customHeight="1">
      <c r="A53" s="131"/>
      <c r="B53" s="131"/>
      <c r="C53" s="131"/>
      <c r="D53" s="132"/>
      <c r="H53" s="131"/>
      <c r="I53" s="131"/>
      <c r="J53" s="133"/>
      <c r="N53" s="131"/>
      <c r="O53" s="131"/>
      <c r="P53" s="131"/>
      <c r="Q53" s="131"/>
      <c r="R53" s="131"/>
      <c r="S53" s="133"/>
      <c r="W53" s="131"/>
      <c r="X53" s="131"/>
      <c r="Y53" s="131"/>
      <c r="Z53" s="131"/>
      <c r="AA53" s="133"/>
      <c r="AE53" s="131"/>
      <c r="AF53" s="131"/>
      <c r="AG53" s="131"/>
      <c r="AH53" s="131"/>
      <c r="AI53" s="132"/>
      <c r="AL53" s="131"/>
    </row>
    <row r="54" ht="12.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ht="12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ht="12.0" customHeight="1">
      <c r="A56" s="7"/>
      <c r="B56" s="7"/>
      <c r="C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ht="12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ht="12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ht="12.0" customHeight="1">
      <c r="A59" s="7"/>
      <c r="B59" s="7"/>
      <c r="C59" s="7"/>
      <c r="D59" s="7"/>
      <c r="E59" s="7"/>
      <c r="F59" s="7"/>
      <c r="G59" s="7"/>
      <c r="H59" s="7"/>
      <c r="L59" s="7"/>
      <c r="M59" s="7"/>
      <c r="N59" s="7"/>
      <c r="O59" s="7"/>
      <c r="P59" s="7"/>
      <c r="Q59" s="7"/>
      <c r="U59" s="7"/>
      <c r="V59" s="7"/>
      <c r="W59" s="7"/>
      <c r="X59" s="7"/>
      <c r="Y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ht="12.0" customHeight="1">
      <c r="A60" s="7"/>
      <c r="B60" s="7"/>
      <c r="C60" s="7"/>
      <c r="D60" s="7"/>
      <c r="E60" s="7"/>
      <c r="F60" s="7"/>
      <c r="G60" s="7"/>
      <c r="H60" s="7"/>
      <c r="L60" s="7"/>
      <c r="M60" s="7"/>
      <c r="N60" s="7"/>
      <c r="O60" s="7"/>
      <c r="P60" s="7"/>
      <c r="Q60" s="7"/>
      <c r="U60" s="7"/>
      <c r="V60" s="7"/>
      <c r="W60" s="7"/>
      <c r="X60" s="7"/>
      <c r="Y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ht="12.0" customHeight="1">
      <c r="A61" s="7"/>
      <c r="B61" s="7"/>
      <c r="C61" s="7"/>
      <c r="D61" s="7"/>
      <c r="E61" s="7"/>
      <c r="F61" s="7"/>
      <c r="G61" s="7"/>
      <c r="H61" s="7"/>
      <c r="L61" s="7"/>
      <c r="M61" s="7"/>
      <c r="N61" s="7"/>
      <c r="O61" s="7"/>
      <c r="P61" s="7"/>
      <c r="Q61" s="7"/>
      <c r="U61" s="7"/>
      <c r="V61" s="7"/>
      <c r="W61" s="7"/>
      <c r="X61" s="7"/>
      <c r="Y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ht="12.0" customHeight="1">
      <c r="A62" s="7"/>
      <c r="B62" s="7"/>
      <c r="C62" s="7"/>
      <c r="D62" s="7"/>
      <c r="E62" s="7"/>
      <c r="F62" s="7"/>
      <c r="G62" s="7"/>
      <c r="H62" s="7"/>
      <c r="L62" s="7"/>
      <c r="M62" s="7"/>
      <c r="N62" s="7"/>
      <c r="O62" s="7"/>
      <c r="P62" s="7"/>
      <c r="Q62" s="7"/>
      <c r="U62" s="7"/>
      <c r="V62" s="7"/>
      <c r="W62" s="7"/>
      <c r="X62" s="7"/>
      <c r="Y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ht="12.0" customHeight="1">
      <c r="A63" s="7"/>
      <c r="B63" s="7"/>
      <c r="C63" s="7"/>
      <c r="D63" s="7"/>
      <c r="E63" s="7"/>
      <c r="F63" s="7"/>
      <c r="G63" s="7"/>
      <c r="H63" s="7"/>
      <c r="L63" s="7"/>
      <c r="M63" s="7"/>
      <c r="N63" s="7"/>
      <c r="O63" s="7"/>
      <c r="P63" s="7"/>
      <c r="Q63" s="7"/>
      <c r="U63" s="7"/>
      <c r="V63" s="7"/>
      <c r="W63" s="7"/>
      <c r="X63" s="7"/>
      <c r="Y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ht="12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ht="12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ht="12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ht="12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ht="12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 ht="12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ht="12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ht="12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ht="12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ht="12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ht="12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 ht="12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ht="12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ht="12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 ht="12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ht="12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ht="12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ht="12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ht="12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ht="12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ht="12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ht="12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ht="12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 ht="12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ht="12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ht="12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ht="12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ht="12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ht="12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ht="12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ht="12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 ht="12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 ht="12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 ht="12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 ht="12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ht="12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 ht="12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ht="12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 ht="12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 ht="12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 ht="12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 ht="12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 ht="12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 ht="12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 ht="12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 ht="12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ht="12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 ht="12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 ht="12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 ht="12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 ht="12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 ht="12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 ht="12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 ht="12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 ht="12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 ht="12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 ht="12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ht="12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ht="12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ht="12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 ht="12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ht="12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ht="12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ht="12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 ht="12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 ht="12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ht="12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 ht="12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 ht="12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 ht="12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 ht="12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ht="12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 ht="12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 ht="12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 ht="12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ht="12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 ht="12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 ht="12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 ht="12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ht="12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ht="12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 ht="12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 ht="12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ht="12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 ht="12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 ht="12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 ht="12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 ht="12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 ht="12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ht="12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 ht="12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ht="12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ht="12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 ht="12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ht="12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ht="12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ht="12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ht="12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ht="12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ht="12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ht="12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ht="12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ht="12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ht="12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ht="12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 ht="12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 ht="12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 ht="12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 ht="12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 ht="12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ht="12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ht="12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 ht="12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 ht="12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 ht="12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 ht="12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 ht="12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 ht="12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ht="12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ht="12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ht="12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 ht="12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ht="12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ht="12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ht="12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 ht="12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 ht="12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 ht="12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 ht="12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 ht="12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 ht="12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 ht="12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 ht="12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 ht="12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 ht="12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 ht="12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 ht="12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 ht="12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 ht="12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 ht="12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 ht="12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 ht="12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 ht="12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 ht="12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 ht="12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 ht="12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 ht="12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 ht="12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ht="12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ht="12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ht="12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ht="12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ht="12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ht="12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ht="12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ht="12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ht="12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ht="12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ht="12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ht="12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 ht="12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 ht="12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 ht="12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ht="12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ht="12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ht="12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ht="12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ht="12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 ht="12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 ht="12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ht="12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 ht="12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 ht="12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 ht="12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 ht="12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 ht="12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 ht="12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 ht="12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 ht="12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 ht="12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ht="12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ht="12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ht="12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 ht="12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 ht="12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ht="12.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 ht="12.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 ht="12.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 ht="12.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AL$45"/>
  <mergeCells count="36">
    <mergeCell ref="A2:AL2"/>
    <mergeCell ref="A3:AL3"/>
    <mergeCell ref="K5:N5"/>
    <mergeCell ref="T5:W5"/>
    <mergeCell ref="AB5:AE5"/>
    <mergeCell ref="C9:C11"/>
    <mergeCell ref="D9:D11"/>
    <mergeCell ref="P51:U51"/>
    <mergeCell ref="P52:U52"/>
    <mergeCell ref="S53:V53"/>
    <mergeCell ref="AA53:AD53"/>
    <mergeCell ref="AI53:AK53"/>
    <mergeCell ref="D52:G52"/>
    <mergeCell ref="D53:G53"/>
    <mergeCell ref="J53:M53"/>
    <mergeCell ref="AI9:AL9"/>
    <mergeCell ref="A47:AL47"/>
    <mergeCell ref="D51:G51"/>
    <mergeCell ref="J51:M51"/>
    <mergeCell ref="AI51:AK51"/>
    <mergeCell ref="J52:M52"/>
    <mergeCell ref="AI52:AK52"/>
    <mergeCell ref="F9:F11"/>
    <mergeCell ref="G9:H9"/>
    <mergeCell ref="I9:J9"/>
    <mergeCell ref="K9:L9"/>
    <mergeCell ref="M9:N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conditionalFormatting sqref="AK1:AK20 AK22:AK34 AK36:AK42 AK44:AK47 AK53:AK1000">
    <cfRule type="cellIs" dxfId="0" priority="1" operator="equal">
      <formula>"Failed"</formula>
    </cfRule>
  </conditionalFormatting>
  <conditionalFormatting sqref="AK21">
    <cfRule type="cellIs" dxfId="0" priority="2" operator="equal">
      <formula>"Failed"</formula>
    </cfRule>
  </conditionalFormatting>
  <conditionalFormatting sqref="AK43">
    <cfRule type="cellIs" dxfId="0" priority="3" operator="equal">
      <formula>"Failed"</formula>
    </cfRule>
  </conditionalFormatting>
  <conditionalFormatting sqref="AK35">
    <cfRule type="cellIs" dxfId="0" priority="4" operator="equal">
      <formula>"Failed"</formula>
    </cfRule>
  </conditionalFormatting>
  <conditionalFormatting sqref="AK48:AK52">
    <cfRule type="cellIs" dxfId="0" priority="5" operator="equal">
      <formula>"Failed"</formula>
    </cfRule>
  </conditionalFormatting>
  <conditionalFormatting sqref="AB49:AB52">
    <cfRule type="cellIs" dxfId="0" priority="6" operator="equal">
      <formula>"Failed"</formula>
    </cfRule>
  </conditionalFormatting>
  <conditionalFormatting sqref="D13:D45">
    <cfRule type="cellIs" dxfId="1" priority="7" operator="equal">
      <formula>"NC"</formula>
    </cfRule>
  </conditionalFormatting>
  <conditionalFormatting sqref="D13:D45">
    <cfRule type="cellIs" dxfId="2" priority="8" operator="equal">
      <formula>"OL"</formula>
    </cfRule>
  </conditionalFormatting>
  <conditionalFormatting sqref="D13:D45">
    <cfRule type="cellIs" dxfId="3" priority="9" operator="equal">
      <formula>"P"</formula>
    </cfRule>
  </conditionalFormatting>
  <conditionalFormatting sqref="D13:D45">
    <cfRule type="cellIs" dxfId="4" priority="10" operator="equal">
      <formula>"L"</formula>
    </cfRule>
  </conditionalFormatting>
  <conditionalFormatting sqref="D13:D45">
    <cfRule type="cellIs" dxfId="0" priority="11" operator="equal">
      <formula>"a"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63"/>
  </cols>
  <sheetData>
    <row r="1" ht="12.75" customHeight="1">
      <c r="A1" s="7"/>
      <c r="B1" s="7"/>
      <c r="C1" s="7"/>
      <c r="D1" s="7" t="s">
        <v>129</v>
      </c>
      <c r="E1" s="7"/>
    </row>
    <row r="2" ht="12.75" customHeight="1">
      <c r="A2" s="135">
        <v>0.0</v>
      </c>
      <c r="B2" s="136">
        <v>5.0</v>
      </c>
      <c r="C2" s="7"/>
      <c r="D2" s="135">
        <v>0.0</v>
      </c>
      <c r="E2" s="136">
        <v>5.0</v>
      </c>
    </row>
    <row r="3" ht="12.75" customHeight="1">
      <c r="A3" s="137">
        <v>75.0</v>
      </c>
      <c r="B3" s="136">
        <v>3.0</v>
      </c>
      <c r="C3" s="7"/>
      <c r="D3" s="137">
        <v>75.0</v>
      </c>
      <c r="E3" s="136">
        <v>3.0</v>
      </c>
    </row>
    <row r="4" ht="12.75" customHeight="1">
      <c r="A4" s="137">
        <v>76.0</v>
      </c>
      <c r="B4" s="136">
        <v>2.75</v>
      </c>
      <c r="C4" s="7"/>
      <c r="D4" s="137" t="s">
        <v>130</v>
      </c>
      <c r="E4" s="136">
        <v>2.75</v>
      </c>
    </row>
    <row r="5" ht="12.75" customHeight="1">
      <c r="A5" s="137">
        <v>79.0</v>
      </c>
      <c r="B5" s="136">
        <v>2.5</v>
      </c>
      <c r="C5" s="7"/>
      <c r="D5" s="137" t="s">
        <v>131</v>
      </c>
      <c r="E5" s="136">
        <v>2.5</v>
      </c>
    </row>
    <row r="6" ht="12.75" customHeight="1">
      <c r="A6" s="137">
        <v>82.0</v>
      </c>
      <c r="B6" s="136">
        <v>2.25</v>
      </c>
      <c r="C6" s="7"/>
      <c r="D6" s="137" t="s">
        <v>132</v>
      </c>
      <c r="E6" s="136">
        <v>2.25</v>
      </c>
    </row>
    <row r="7" ht="12.75" customHeight="1">
      <c r="A7" s="138">
        <v>85.0</v>
      </c>
      <c r="B7" s="139">
        <v>2.0</v>
      </c>
      <c r="C7" s="7"/>
      <c r="D7" s="140" t="s">
        <v>133</v>
      </c>
      <c r="E7" s="141">
        <v>2.0</v>
      </c>
    </row>
    <row r="8" ht="12.75" customHeight="1">
      <c r="A8" s="142">
        <v>88.0</v>
      </c>
      <c r="B8" s="143">
        <v>1.75</v>
      </c>
      <c r="C8" s="7"/>
      <c r="D8" s="137" t="s">
        <v>134</v>
      </c>
      <c r="E8" s="136">
        <v>1.75</v>
      </c>
    </row>
    <row r="9" ht="12.75" customHeight="1">
      <c r="A9" s="137">
        <v>91.0</v>
      </c>
      <c r="B9" s="136">
        <v>1.5</v>
      </c>
      <c r="C9" s="7"/>
      <c r="D9" s="137" t="s">
        <v>135</v>
      </c>
      <c r="E9" s="136">
        <v>1.5</v>
      </c>
    </row>
    <row r="10" ht="12.75" customHeight="1">
      <c r="A10" s="137">
        <v>94.0</v>
      </c>
      <c r="B10" s="136">
        <v>1.25</v>
      </c>
      <c r="C10" s="7"/>
      <c r="D10" s="137" t="s">
        <v>136</v>
      </c>
      <c r="E10" s="136">
        <v>1.25</v>
      </c>
    </row>
    <row r="11" ht="12.75" customHeight="1">
      <c r="A11" s="137">
        <v>97.0</v>
      </c>
      <c r="B11" s="136">
        <v>1.0</v>
      </c>
      <c r="C11" s="7"/>
      <c r="D11" s="137" t="s">
        <v>137</v>
      </c>
      <c r="E11" s="136">
        <v>1.0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2.63" defaultRowHeight="15.0"/>
  <cols>
    <col customWidth="1" min="1" max="13" width="8.63"/>
  </cols>
  <sheetData>
    <row r="1" ht="12.75" customHeight="1">
      <c r="A1" s="7" t="s">
        <v>138</v>
      </c>
      <c r="B1" s="7" t="s">
        <v>139</v>
      </c>
      <c r="C1" s="7" t="s">
        <v>140</v>
      </c>
      <c r="D1" s="7" t="s">
        <v>141</v>
      </c>
      <c r="E1" s="7" t="s">
        <v>142</v>
      </c>
      <c r="F1" s="7" t="s">
        <v>143</v>
      </c>
      <c r="G1" s="7" t="s">
        <v>144</v>
      </c>
      <c r="H1" s="7" t="s">
        <v>145</v>
      </c>
      <c r="I1" s="7" t="s">
        <v>146</v>
      </c>
      <c r="J1" s="7" t="s">
        <v>147</v>
      </c>
      <c r="K1" s="7" t="s">
        <v>148</v>
      </c>
      <c r="L1" s="7" t="s">
        <v>149</v>
      </c>
    </row>
    <row r="2" ht="12.75" customHeight="1">
      <c r="A2" s="7">
        <v>30.0</v>
      </c>
      <c r="B2" s="7">
        <v>20.0</v>
      </c>
      <c r="C2" s="7">
        <v>10.0</v>
      </c>
      <c r="D2" s="7">
        <v>30.0</v>
      </c>
      <c r="E2" s="7">
        <v>30.0</v>
      </c>
      <c r="F2" s="7">
        <v>15.0</v>
      </c>
      <c r="G2" s="7">
        <v>20.0</v>
      </c>
      <c r="H2" s="7">
        <v>15.0</v>
      </c>
      <c r="I2" s="7">
        <v>15.0</v>
      </c>
      <c r="J2" s="7">
        <v>15.0</v>
      </c>
      <c r="K2" s="7">
        <v>15.0</v>
      </c>
      <c r="L2" s="7">
        <v>15.0</v>
      </c>
    </row>
    <row r="3" ht="12.75" customHeight="1">
      <c r="A3" s="7">
        <v>23.0</v>
      </c>
      <c r="B3" s="7">
        <v>20.0</v>
      </c>
      <c r="C3" s="7">
        <v>8.0</v>
      </c>
      <c r="D3" s="7">
        <v>23.0</v>
      </c>
      <c r="E3" s="7">
        <v>23.0</v>
      </c>
      <c r="F3" s="7">
        <v>12.0</v>
      </c>
      <c r="G3" s="7">
        <v>15.0</v>
      </c>
      <c r="H3" s="7">
        <v>0.0</v>
      </c>
      <c r="I3" s="7">
        <v>15.0</v>
      </c>
      <c r="J3" s="7">
        <v>12.0</v>
      </c>
      <c r="K3" s="7">
        <v>8.0</v>
      </c>
      <c r="L3" s="7">
        <v>15.0</v>
      </c>
      <c r="M3" s="7">
        <f t="shared" ref="M3:M9" si="1">SUM(A3:L3)</f>
        <v>174</v>
      </c>
    </row>
    <row r="4" ht="12.75" customHeight="1">
      <c r="A4" s="7">
        <v>23.0</v>
      </c>
      <c r="B4" s="7">
        <v>15.0</v>
      </c>
      <c r="C4" s="7">
        <v>10.0</v>
      </c>
      <c r="D4" s="7">
        <v>30.0</v>
      </c>
      <c r="E4" s="7">
        <v>30.0</v>
      </c>
      <c r="F4" s="7">
        <v>15.0</v>
      </c>
      <c r="G4" s="7">
        <v>15.0</v>
      </c>
      <c r="H4" s="7">
        <v>15.0</v>
      </c>
      <c r="I4" s="7">
        <v>12.0</v>
      </c>
      <c r="J4" s="7">
        <v>12.0</v>
      </c>
      <c r="K4" s="7">
        <v>0.0</v>
      </c>
      <c r="L4" s="7">
        <v>0.0</v>
      </c>
      <c r="M4" s="7">
        <f t="shared" si="1"/>
        <v>177</v>
      </c>
    </row>
    <row r="5" ht="12.75" customHeight="1">
      <c r="A5" s="7">
        <v>30.0</v>
      </c>
      <c r="B5" s="7">
        <v>15.0</v>
      </c>
      <c r="C5" s="7">
        <v>8.0</v>
      </c>
      <c r="D5" s="7">
        <v>23.0</v>
      </c>
      <c r="E5" s="7">
        <v>15.0</v>
      </c>
      <c r="F5" s="7">
        <v>1.0</v>
      </c>
      <c r="G5" s="7">
        <v>15.0</v>
      </c>
      <c r="H5" s="7">
        <v>12.0</v>
      </c>
      <c r="I5" s="7">
        <v>12.0</v>
      </c>
      <c r="J5" s="7">
        <v>12.0</v>
      </c>
      <c r="K5" s="7">
        <v>0.0</v>
      </c>
      <c r="L5" s="7">
        <v>0.0</v>
      </c>
      <c r="M5" s="7">
        <f t="shared" si="1"/>
        <v>143</v>
      </c>
    </row>
    <row r="6" ht="12.75" customHeight="1">
      <c r="A6" s="7">
        <v>23.0</v>
      </c>
      <c r="B6" s="7">
        <v>15.0</v>
      </c>
      <c r="C6" s="7">
        <v>10.0</v>
      </c>
      <c r="D6" s="7">
        <v>23.0</v>
      </c>
      <c r="E6" s="7">
        <v>23.0</v>
      </c>
      <c r="F6" s="7">
        <v>15.0</v>
      </c>
      <c r="G6" s="7">
        <v>15.0</v>
      </c>
      <c r="H6" s="7">
        <v>1.0</v>
      </c>
      <c r="I6" s="7">
        <v>12.0</v>
      </c>
      <c r="J6" s="7">
        <v>15.0</v>
      </c>
      <c r="K6" s="7">
        <v>0.0</v>
      </c>
      <c r="L6" s="7">
        <v>0.0</v>
      </c>
      <c r="M6" s="7">
        <f t="shared" si="1"/>
        <v>152</v>
      </c>
    </row>
    <row r="7" ht="12.75" customHeight="1">
      <c r="A7" s="7">
        <v>23.0</v>
      </c>
      <c r="B7" s="7">
        <v>15.0</v>
      </c>
      <c r="C7" s="7">
        <v>8.0</v>
      </c>
      <c r="D7" s="7">
        <v>23.0</v>
      </c>
      <c r="E7" s="7">
        <v>23.0</v>
      </c>
      <c r="F7" s="7">
        <v>12.0</v>
      </c>
      <c r="G7" s="7">
        <v>15.0</v>
      </c>
      <c r="H7" s="7">
        <v>12.0</v>
      </c>
      <c r="I7" s="7">
        <v>12.0</v>
      </c>
      <c r="J7" s="7">
        <v>8.0</v>
      </c>
      <c r="K7" s="7">
        <v>8.0</v>
      </c>
      <c r="L7" s="7">
        <v>0.0</v>
      </c>
      <c r="M7" s="7">
        <f t="shared" si="1"/>
        <v>159</v>
      </c>
    </row>
    <row r="8" ht="12.75" customHeight="1">
      <c r="A8" s="7">
        <v>23.0</v>
      </c>
      <c r="B8" s="7">
        <v>15.0</v>
      </c>
      <c r="C8" s="7">
        <v>8.0</v>
      </c>
      <c r="D8" s="7">
        <v>23.0</v>
      </c>
      <c r="E8" s="7">
        <v>23.0</v>
      </c>
      <c r="F8" s="7">
        <v>12.0</v>
      </c>
      <c r="G8" s="7">
        <v>10.0</v>
      </c>
      <c r="H8" s="7">
        <v>4.0</v>
      </c>
      <c r="I8" s="7">
        <v>12.0</v>
      </c>
      <c r="J8" s="7">
        <v>8.0</v>
      </c>
      <c r="K8" s="7">
        <v>0.0</v>
      </c>
      <c r="L8" s="7">
        <v>0.0</v>
      </c>
      <c r="M8" s="7">
        <f t="shared" si="1"/>
        <v>138</v>
      </c>
    </row>
    <row r="9" ht="12.75" customHeight="1">
      <c r="A9" s="7">
        <v>23.0</v>
      </c>
      <c r="B9" s="7">
        <v>20.0</v>
      </c>
      <c r="C9" s="7">
        <v>10.0</v>
      </c>
      <c r="D9" s="7">
        <v>23.0</v>
      </c>
      <c r="E9" s="7">
        <v>15.0</v>
      </c>
      <c r="F9" s="7">
        <v>12.0</v>
      </c>
      <c r="G9" s="7">
        <v>10.0</v>
      </c>
      <c r="H9" s="7">
        <v>1.0</v>
      </c>
      <c r="I9" s="7">
        <v>12.0</v>
      </c>
      <c r="J9" s="7">
        <v>15.0</v>
      </c>
      <c r="K9" s="7">
        <v>8.0</v>
      </c>
      <c r="L9" s="7">
        <v>0.0</v>
      </c>
      <c r="M9" s="7">
        <f t="shared" si="1"/>
        <v>149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