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OneDrive - EBSERH\Licitação e contratos\Meus contratos\Impressoras - WA\Impressoes\2023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B15" i="5" l="1"/>
  <c r="M2" i="4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11" i="8" s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11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H13" i="7" s="1"/>
  <c r="F8" i="7"/>
  <c r="A25" i="5"/>
  <c r="D6" i="5"/>
  <c r="B14" i="5" s="1"/>
  <c r="D16" i="5"/>
  <c r="B16" i="5"/>
  <c r="A28" i="5" s="1"/>
  <c r="D9" i="5"/>
  <c r="D7" i="5"/>
  <c r="D8" i="5"/>
  <c r="E27" i="7" l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<sst xmlns="http://schemas.openxmlformats.org/spreadsheetml/2006/main" count="493" uniqueCount="308">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</sst>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J3" sqref="J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151536</v>
      </c>
      <c r="I2" s="35">
        <v>152954</v>
      </c>
      <c r="J2" s="86">
        <v>0</v>
      </c>
      <c r="K2" s="86">
        <f t="shared" ref="K2:K33" si="0">J2</f>
        <v>0</v>
      </c>
      <c r="L2" s="3"/>
      <c r="M2" s="3">
        <f>I2-H2</f>
        <v>1418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27061</v>
      </c>
      <c r="I3" s="35">
        <v>28960</v>
      </c>
      <c r="J3" s="86">
        <f t="shared" ref="J3:J34" si="1">I3-H3</f>
        <v>1899</v>
      </c>
      <c r="K3" s="86">
        <f t="shared" si="0"/>
        <v>1899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61390</v>
      </c>
      <c r="I4" s="35">
        <v>64924</v>
      </c>
      <c r="J4" s="86">
        <f t="shared" si="1"/>
        <v>3534</v>
      </c>
      <c r="K4" s="86">
        <f t="shared" si="0"/>
        <v>3534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111220</v>
      </c>
      <c r="I5" s="35">
        <v>114646</v>
      </c>
      <c r="J5" s="86">
        <f t="shared" si="1"/>
        <v>3426</v>
      </c>
      <c r="K5" s="86">
        <f t="shared" si="0"/>
        <v>3426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23691</v>
      </c>
      <c r="I6" s="35">
        <v>24559</v>
      </c>
      <c r="J6" s="86">
        <f t="shared" si="1"/>
        <v>868</v>
      </c>
      <c r="K6" s="86">
        <f t="shared" si="0"/>
        <v>868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93484</v>
      </c>
      <c r="I7" s="35">
        <v>95050</v>
      </c>
      <c r="J7" s="86">
        <f t="shared" si="1"/>
        <v>1566</v>
      </c>
      <c r="K7" s="86">
        <f t="shared" si="0"/>
        <v>1566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32983</v>
      </c>
      <c r="J8" s="86">
        <f t="shared" si="1"/>
        <v>17794</v>
      </c>
      <c r="K8" s="86">
        <f t="shared" si="0"/>
        <v>17794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635288</v>
      </c>
      <c r="I9" s="35">
        <v>661390</v>
      </c>
      <c r="J9" s="86">
        <f t="shared" si="1"/>
        <v>26102</v>
      </c>
      <c r="K9" s="86">
        <f t="shared" si="0"/>
        <v>26102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24485</v>
      </c>
      <c r="I10" s="35">
        <v>24728</v>
      </c>
      <c r="J10" s="86">
        <f t="shared" si="1"/>
        <v>243</v>
      </c>
      <c r="K10" s="86">
        <f t="shared" si="0"/>
        <v>243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117002</v>
      </c>
      <c r="I11" s="35">
        <v>120805</v>
      </c>
      <c r="J11" s="86">
        <f t="shared" si="1"/>
        <v>3803</v>
      </c>
      <c r="K11" s="86">
        <f t="shared" si="0"/>
        <v>3803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44733</v>
      </c>
      <c r="I12" s="35">
        <v>45065</v>
      </c>
      <c r="J12" s="86">
        <f t="shared" si="1"/>
        <v>332</v>
      </c>
      <c r="K12" s="86">
        <f t="shared" si="0"/>
        <v>332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422601</v>
      </c>
      <c r="I13" s="35">
        <v>427975</v>
      </c>
      <c r="J13" s="86">
        <f t="shared" si="1"/>
        <v>5374</v>
      </c>
      <c r="K13" s="86">
        <f t="shared" si="0"/>
        <v>5374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8232</v>
      </c>
      <c r="I14" s="35">
        <v>8551</v>
      </c>
      <c r="J14" s="86">
        <f t="shared" si="1"/>
        <v>319</v>
      </c>
      <c r="K14" s="86">
        <f t="shared" si="0"/>
        <v>319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80734</v>
      </c>
      <c r="I15" s="35">
        <v>82425</v>
      </c>
      <c r="J15" s="86">
        <f t="shared" si="1"/>
        <v>1691</v>
      </c>
      <c r="K15" s="86">
        <f t="shared" si="0"/>
        <v>1691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59800</v>
      </c>
      <c r="I16" s="35">
        <v>61166</v>
      </c>
      <c r="J16" s="86">
        <f t="shared" si="1"/>
        <v>1366</v>
      </c>
      <c r="K16" s="86">
        <f t="shared" si="0"/>
        <v>1366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217737</v>
      </c>
      <c r="I17" s="35">
        <v>226613</v>
      </c>
      <c r="J17" s="86">
        <f t="shared" si="1"/>
        <v>8876</v>
      </c>
      <c r="K17" s="86">
        <f t="shared" si="0"/>
        <v>8876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58542</v>
      </c>
      <c r="I18" s="35">
        <v>59436</v>
      </c>
      <c r="J18" s="86">
        <f t="shared" si="1"/>
        <v>894</v>
      </c>
      <c r="K18" s="86">
        <f t="shared" si="0"/>
        <v>894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86379</v>
      </c>
      <c r="I19" s="35">
        <v>88043</v>
      </c>
      <c r="J19" s="86">
        <f t="shared" si="1"/>
        <v>1664</v>
      </c>
      <c r="K19" s="86">
        <f t="shared" si="0"/>
        <v>1664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335369</v>
      </c>
      <c r="I20" s="35">
        <v>357636</v>
      </c>
      <c r="J20" s="86">
        <f t="shared" si="1"/>
        <v>22267</v>
      </c>
      <c r="K20" s="86">
        <f t="shared" si="0"/>
        <v>22267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41197</v>
      </c>
      <c r="I21" s="35">
        <v>42538</v>
      </c>
      <c r="J21" s="86">
        <f t="shared" si="1"/>
        <v>1341</v>
      </c>
      <c r="K21" s="86">
        <f t="shared" si="0"/>
        <v>1341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507184</v>
      </c>
      <c r="I22" s="35">
        <v>525074</v>
      </c>
      <c r="J22" s="86">
        <f t="shared" si="1"/>
        <v>17890</v>
      </c>
      <c r="K22" s="86">
        <f t="shared" si="0"/>
        <v>17890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409524</v>
      </c>
      <c r="I23" s="35">
        <v>420945</v>
      </c>
      <c r="J23" s="86">
        <f t="shared" si="1"/>
        <v>11421</v>
      </c>
      <c r="K23" s="86">
        <f t="shared" si="0"/>
        <v>11421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143566</v>
      </c>
      <c r="I24" s="35">
        <v>149826</v>
      </c>
      <c r="J24" s="86">
        <f t="shared" si="1"/>
        <v>6260</v>
      </c>
      <c r="K24" s="86">
        <f t="shared" si="0"/>
        <v>6260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105806</v>
      </c>
      <c r="I25" s="35">
        <v>108918</v>
      </c>
      <c r="J25" s="86">
        <f t="shared" si="1"/>
        <v>3112</v>
      </c>
      <c r="K25" s="86">
        <f t="shared" si="0"/>
        <v>3112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61935</v>
      </c>
      <c r="I26" s="35">
        <v>64231</v>
      </c>
      <c r="J26" s="86">
        <f t="shared" si="1"/>
        <v>2296</v>
      </c>
      <c r="K26" s="86">
        <f t="shared" si="0"/>
        <v>2296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183194</v>
      </c>
      <c r="I27" s="35">
        <v>190676</v>
      </c>
      <c r="J27" s="86">
        <f t="shared" si="1"/>
        <v>7482</v>
      </c>
      <c r="K27" s="86">
        <f t="shared" si="0"/>
        <v>7482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121846</v>
      </c>
      <c r="I28" s="35">
        <v>125795</v>
      </c>
      <c r="J28" s="86">
        <f t="shared" si="1"/>
        <v>3949</v>
      </c>
      <c r="K28" s="86">
        <f t="shared" si="0"/>
        <v>3949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91852</v>
      </c>
      <c r="I29" s="35">
        <v>94668</v>
      </c>
      <c r="J29" s="86">
        <f t="shared" si="1"/>
        <v>2816</v>
      </c>
      <c r="K29" s="86">
        <f t="shared" si="0"/>
        <v>2816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219782</v>
      </c>
      <c r="I30" s="35">
        <v>226243</v>
      </c>
      <c r="J30" s="86">
        <f t="shared" si="1"/>
        <v>6461</v>
      </c>
      <c r="K30" s="86">
        <f t="shared" si="0"/>
        <v>6461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310052</v>
      </c>
      <c r="I31" s="35">
        <v>321445</v>
      </c>
      <c r="J31" s="86">
        <f t="shared" si="1"/>
        <v>11393</v>
      </c>
      <c r="K31" s="86">
        <f t="shared" si="0"/>
        <v>11393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288666</v>
      </c>
      <c r="I32" s="35">
        <v>297865</v>
      </c>
      <c r="J32" s="86">
        <f t="shared" si="1"/>
        <v>9199</v>
      </c>
      <c r="K32" s="86">
        <f t="shared" si="0"/>
        <v>9199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245689</v>
      </c>
      <c r="I33" s="35">
        <v>253728</v>
      </c>
      <c r="J33" s="86">
        <f t="shared" si="1"/>
        <v>8039</v>
      </c>
      <c r="K33" s="86">
        <f t="shared" si="0"/>
        <v>8039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62581</v>
      </c>
      <c r="I34" s="35">
        <v>63831</v>
      </c>
      <c r="J34" s="86">
        <f t="shared" si="1"/>
        <v>1250</v>
      </c>
      <c r="K34" s="86">
        <f t="shared" ref="K34:K65" si="2">J34</f>
        <v>1250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204411</v>
      </c>
      <c r="I35" s="35">
        <v>212366</v>
      </c>
      <c r="J35" s="86">
        <f t="shared" ref="J35:J66" si="3">I35-H35</f>
        <v>7955</v>
      </c>
      <c r="K35" s="86">
        <f t="shared" si="2"/>
        <v>7955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10967</v>
      </c>
      <c r="I36" s="35">
        <v>11976</v>
      </c>
      <c r="J36" s="86">
        <f t="shared" si="3"/>
        <v>1009</v>
      </c>
      <c r="K36" s="86">
        <f t="shared" si="2"/>
        <v>1009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207827</v>
      </c>
      <c r="I37" s="35">
        <v>211402</v>
      </c>
      <c r="J37" s="86">
        <f t="shared" si="3"/>
        <v>3575</v>
      </c>
      <c r="K37" s="86">
        <f t="shared" si="2"/>
        <v>3575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321732</v>
      </c>
      <c r="I38" s="35">
        <v>331162</v>
      </c>
      <c r="J38" s="86">
        <f t="shared" si="3"/>
        <v>9430</v>
      </c>
      <c r="K38" s="86">
        <f t="shared" si="2"/>
        <v>9430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50388</v>
      </c>
      <c r="I39" s="35">
        <v>53326</v>
      </c>
      <c r="J39" s="86">
        <f t="shared" si="3"/>
        <v>2938</v>
      </c>
      <c r="K39" s="86">
        <f t="shared" si="2"/>
        <v>2938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493258</v>
      </c>
      <c r="I40" s="35">
        <v>496082</v>
      </c>
      <c r="J40" s="86">
        <f t="shared" si="3"/>
        <v>2824</v>
      </c>
      <c r="K40" s="86">
        <f t="shared" si="2"/>
        <v>2824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85290</v>
      </c>
      <c r="I41" s="35">
        <v>86744</v>
      </c>
      <c r="J41" s="86">
        <f t="shared" si="3"/>
        <v>1454</v>
      </c>
      <c r="K41" s="86">
        <f t="shared" si="2"/>
        <v>1454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16958</v>
      </c>
      <c r="I42" s="35">
        <v>17467</v>
      </c>
      <c r="J42" s="86">
        <f t="shared" si="3"/>
        <v>509</v>
      </c>
      <c r="K42" s="86">
        <f t="shared" si="2"/>
        <v>509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31652</v>
      </c>
      <c r="I43" s="35">
        <v>32817</v>
      </c>
      <c r="J43" s="86">
        <f t="shared" si="3"/>
        <v>1165</v>
      </c>
      <c r="K43" s="86">
        <f t="shared" si="2"/>
        <v>1165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37468</v>
      </c>
      <c r="I44" s="35">
        <v>37975</v>
      </c>
      <c r="J44" s="86">
        <f t="shared" si="3"/>
        <v>507</v>
      </c>
      <c r="K44" s="86">
        <f t="shared" si="2"/>
        <v>507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97422</v>
      </c>
      <c r="I45" s="35">
        <v>101702</v>
      </c>
      <c r="J45" s="86">
        <f t="shared" si="3"/>
        <v>4280</v>
      </c>
      <c r="K45" s="86">
        <f t="shared" si="2"/>
        <v>4280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87876</v>
      </c>
      <c r="I46" s="35">
        <v>87966</v>
      </c>
      <c r="J46" s="86">
        <f t="shared" si="3"/>
        <v>90</v>
      </c>
      <c r="K46" s="86">
        <f t="shared" si="2"/>
        <v>90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329100</v>
      </c>
      <c r="I47" s="35">
        <v>338832</v>
      </c>
      <c r="J47" s="86">
        <f t="shared" si="3"/>
        <v>9732</v>
      </c>
      <c r="K47" s="86">
        <f t="shared" si="2"/>
        <v>9732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407422</v>
      </c>
      <c r="I48" s="35">
        <v>420580</v>
      </c>
      <c r="J48" s="86">
        <f t="shared" si="3"/>
        <v>13158</v>
      </c>
      <c r="K48" s="86">
        <f t="shared" si="2"/>
        <v>13158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21646</v>
      </c>
      <c r="I49" s="35">
        <v>22722</v>
      </c>
      <c r="J49" s="86">
        <f t="shared" si="3"/>
        <v>1076</v>
      </c>
      <c r="K49" s="86">
        <f t="shared" si="2"/>
        <v>1076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442046</v>
      </c>
      <c r="I50" s="35">
        <v>457352</v>
      </c>
      <c r="J50" s="86">
        <f t="shared" si="3"/>
        <v>15306</v>
      </c>
      <c r="K50" s="86">
        <f t="shared" si="2"/>
        <v>15306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45225</v>
      </c>
      <c r="I51" s="35">
        <v>47036</v>
      </c>
      <c r="J51" s="86">
        <f t="shared" si="3"/>
        <v>1811</v>
      </c>
      <c r="K51" s="86">
        <f t="shared" si="2"/>
        <v>1811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47679</v>
      </c>
      <c r="I52" s="35">
        <v>48912</v>
      </c>
      <c r="J52" s="86">
        <f t="shared" si="3"/>
        <v>1233</v>
      </c>
      <c r="K52" s="86">
        <f t="shared" si="2"/>
        <v>1233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130671</v>
      </c>
      <c r="I53" s="35">
        <v>135159</v>
      </c>
      <c r="J53" s="86">
        <f t="shared" si="3"/>
        <v>4488</v>
      </c>
      <c r="K53" s="86">
        <f t="shared" si="2"/>
        <v>4488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204670</v>
      </c>
      <c r="I54" s="35">
        <v>210718</v>
      </c>
      <c r="J54" s="86">
        <f t="shared" si="3"/>
        <v>6048</v>
      </c>
      <c r="K54" s="86">
        <f t="shared" si="2"/>
        <v>6048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201957</v>
      </c>
      <c r="I55" s="35">
        <v>211180</v>
      </c>
      <c r="J55" s="86">
        <f t="shared" si="3"/>
        <v>9223</v>
      </c>
      <c r="K55" s="86">
        <f t="shared" si="2"/>
        <v>9223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43079</v>
      </c>
      <c r="I56" s="35">
        <v>44988</v>
      </c>
      <c r="J56" s="86">
        <f t="shared" si="3"/>
        <v>1909</v>
      </c>
      <c r="K56" s="86">
        <f t="shared" si="2"/>
        <v>1909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157002</v>
      </c>
      <c r="I57" s="35">
        <v>161201</v>
      </c>
      <c r="J57" s="86">
        <f t="shared" si="3"/>
        <v>4199</v>
      </c>
      <c r="K57" s="86">
        <f t="shared" si="2"/>
        <v>4199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92807</v>
      </c>
      <c r="I58" s="35">
        <v>95722</v>
      </c>
      <c r="J58" s="86">
        <f t="shared" si="3"/>
        <v>2915</v>
      </c>
      <c r="K58" s="86">
        <f t="shared" si="2"/>
        <v>2915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52485</v>
      </c>
      <c r="I59" s="35">
        <v>53282</v>
      </c>
      <c r="J59" s="86">
        <f t="shared" si="3"/>
        <v>797</v>
      </c>
      <c r="K59" s="86">
        <f t="shared" si="2"/>
        <v>797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171501</v>
      </c>
      <c r="I60" s="35">
        <v>177391</v>
      </c>
      <c r="J60" s="86">
        <f t="shared" si="3"/>
        <v>5890</v>
      </c>
      <c r="K60" s="86">
        <f t="shared" si="2"/>
        <v>5890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215704</v>
      </c>
      <c r="I61" s="35">
        <v>222824</v>
      </c>
      <c r="J61" s="86">
        <f t="shared" si="3"/>
        <v>7120</v>
      </c>
      <c r="K61" s="86">
        <f t="shared" si="2"/>
        <v>7120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249212</v>
      </c>
      <c r="I62" s="35">
        <v>258053</v>
      </c>
      <c r="J62" s="86">
        <f t="shared" si="3"/>
        <v>8841</v>
      </c>
      <c r="K62" s="86">
        <f t="shared" si="2"/>
        <v>8841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324334</v>
      </c>
      <c r="I63" s="35">
        <v>336144</v>
      </c>
      <c r="J63" s="86">
        <f t="shared" si="3"/>
        <v>11810</v>
      </c>
      <c r="K63" s="86">
        <f t="shared" si="2"/>
        <v>11810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38147</v>
      </c>
      <c r="I64" s="35">
        <v>39076</v>
      </c>
      <c r="J64" s="86">
        <f t="shared" si="3"/>
        <v>929</v>
      </c>
      <c r="K64" s="86">
        <f t="shared" si="2"/>
        <v>929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89595</v>
      </c>
      <c r="I65" s="35">
        <v>91650</v>
      </c>
      <c r="J65" s="86">
        <f t="shared" si="3"/>
        <v>2055</v>
      </c>
      <c r="K65" s="86">
        <f t="shared" si="2"/>
        <v>2055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162595</v>
      </c>
      <c r="I66" s="35">
        <v>171197</v>
      </c>
      <c r="J66" s="86">
        <f t="shared" si="3"/>
        <v>8602</v>
      </c>
      <c r="K66" s="86">
        <f t="shared" ref="K66:K69" si="4">J66</f>
        <v>8602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163584</v>
      </c>
      <c r="I67" s="35">
        <v>169175</v>
      </c>
      <c r="J67" s="86">
        <f t="shared" ref="J67:J69" si="5">I67-H67</f>
        <v>5591</v>
      </c>
      <c r="K67" s="86">
        <f t="shared" si="4"/>
        <v>5591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93073</v>
      </c>
      <c r="I68" s="35">
        <v>96809</v>
      </c>
      <c r="J68" s="86">
        <f t="shared" si="5"/>
        <v>3736</v>
      </c>
      <c r="K68" s="86">
        <f t="shared" si="4"/>
        <v>3736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139697</v>
      </c>
      <c r="I69" s="35">
        <v>144754</v>
      </c>
      <c r="J69" s="86">
        <f t="shared" si="5"/>
        <v>5057</v>
      </c>
      <c r="K69" s="86">
        <f t="shared" si="4"/>
        <v>5057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45078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244</v>
      </c>
      <c r="B12" s="120"/>
      <c r="C12" s="121" t="s">
        <v>245</v>
      </c>
      <c r="D12" s="122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1418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91033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2275.8250000000003</v>
      </c>
      <c r="C16" s="13" t="s">
        <v>249</v>
      </c>
      <c r="D16" s="32">
        <f>$D$15*$B$9</f>
        <v>0</v>
      </c>
    </row>
    <row r="17" spans="1:10" ht="15.75" thickBot="1" x14ac:dyDescent="0.3">
      <c r="A17" s="123" t="s">
        <v>250</v>
      </c>
      <c r="B17" s="124"/>
      <c r="C17" s="125" t="s">
        <v>251</v>
      </c>
      <c r="D17" s="126"/>
    </row>
    <row r="18" spans="1:10" ht="16.5" thickBot="1" x14ac:dyDescent="0.3">
      <c r="A18" s="127">
        <f>SUM($B$14,$B$16)</f>
        <v>21256.745000000003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252</v>
      </c>
      <c r="B20" s="114"/>
      <c r="C20" s="115"/>
      <c r="D20" s="116"/>
    </row>
    <row r="21" spans="1:10" ht="16.5" thickBot="1" x14ac:dyDescent="0.3">
      <c r="A21" s="113" t="s">
        <v>253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254</v>
      </c>
      <c r="B23" s="110"/>
      <c r="C23" s="111">
        <f>SUM(A18:D18)+C21-C20</f>
        <v>25876.745000000003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IF((B13)&lt;C6,"Favor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1" sqref="C11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303529</v>
      </c>
      <c r="D7" s="45">
        <f t="shared" ref="D7:D12" si="0">$D$4</f>
        <v>14640.64</v>
      </c>
      <c r="E7" s="45">
        <f>IF(C7-B7&lt;0,0,(C7-B7)*$D$5)</f>
        <v>647.46</v>
      </c>
      <c r="F7" s="45">
        <f>E7+D7</f>
        <v>15288.099999999999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v>390451</v>
      </c>
      <c r="D8" s="45">
        <f t="shared" si="0"/>
        <v>14640.64</v>
      </c>
      <c r="E8" s="45">
        <f t="shared" ref="E8:E12" si="2">IF(C8-B8&lt;0,0,(C8-B8)*$D$5)</f>
        <v>2385.9</v>
      </c>
      <c r="F8" s="45">
        <f t="shared" ref="F8:F11" si="3">E8+D8</f>
        <v>17026.54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>
        <v>323654</v>
      </c>
      <c r="D9" s="45">
        <f t="shared" si="0"/>
        <v>14640.64</v>
      </c>
      <c r="E9" s="45">
        <f t="shared" si="2"/>
        <v>1049.96</v>
      </c>
      <c r="F9" s="45">
        <f t="shared" si="3"/>
        <v>15690.599999999999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>
        <v>391805</v>
      </c>
      <c r="D10" s="45">
        <f t="shared" si="0"/>
        <v>14640.64</v>
      </c>
      <c r="E10" s="45">
        <f t="shared" si="2"/>
        <v>2412.98</v>
      </c>
      <c r="F10" s="45">
        <f t="shared" si="3"/>
        <v>17053.62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>
        <f>SUM(CONSOLIDADO!B13,CONSOLIDADO!B15)</f>
        <v>362189</v>
      </c>
      <c r="D11" s="45">
        <f t="shared" si="0"/>
        <v>14640.64</v>
      </c>
      <c r="E11" s="45">
        <f t="shared" si="2"/>
        <v>1820.66</v>
      </c>
      <c r="F11" s="45">
        <f t="shared" si="3"/>
        <v>16461.3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5423.1200000000008</v>
      </c>
      <c r="H12" s="50">
        <f>F12-G12</f>
        <v>9217.5199999999986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1771628</v>
      </c>
      <c r="D13" s="54">
        <f>SUM(D7:D12)</f>
        <v>87843.839999999997</v>
      </c>
      <c r="E13" s="55">
        <f>SUM(E7:E12)</f>
        <v>8316.9600000000009</v>
      </c>
      <c r="F13" s="143" t="s">
        <v>275</v>
      </c>
      <c r="G13" s="144"/>
      <c r="H13" s="56">
        <f>SUM(F7:F11)+H12</f>
        <v>90737.680000000008</v>
      </c>
    </row>
    <row r="14" spans="1:15" ht="15.75" thickBot="1" x14ac:dyDescent="0.3">
      <c r="A14" s="130" t="s">
        <v>276</v>
      </c>
      <c r="B14" s="131"/>
      <c r="C14" s="77">
        <f>C13-B13</f>
        <v>144692</v>
      </c>
      <c r="G14" s="58"/>
    </row>
    <row r="15" spans="1:15" ht="15.75" thickBot="1" x14ac:dyDescent="0.3">
      <c r="C15" s="59">
        <f>IF(C14&lt;0,0,C14*$D$5)</f>
        <v>2893.84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5.1217117814800851E-2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1" sqref="C11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1858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v>2599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>
        <v>2678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>
        <v>2040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>
        <f>SUM(CONSOLIDADO!D13,CONSOLIDADO!D15)</f>
        <v>1418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10593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-29007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e0c41287-3fae-4d33-9378-24a2e4e94c8b"/>
    <ds:schemaRef ds:uri="http://www.w3.org/XML/1998/namespace"/>
    <ds:schemaRef ds:uri="76045822-f663-47fe-a980-18965f3af854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2023-06-30T15:16:24Z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