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10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C10" i="7" l="1"/>
  <c r="E10" i="7" s="1"/>
  <c r="F10" i="7" s="1"/>
  <c r="E9" i="7"/>
  <c r="F9" i="7" s="1"/>
  <c r="E7" i="7"/>
  <c r="F7" i="7" s="1"/>
  <c r="E12" i="7"/>
  <c r="F12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<sst xmlns="http://schemas.openxmlformats.org/spreadsheetml/2006/main" count="497" uniqueCount="316">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</sst>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Normal="100" workbookViewId="0">
      <selection activeCell="G10" sqref="G10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>
        <v>104963</v>
      </c>
      <c r="I2">
        <v>106098</v>
      </c>
      <c r="J2" s="87">
        <v>0</v>
      </c>
      <c r="K2" s="87">
        <f t="shared" ref="K2:K33" si="0">J2</f>
        <v>0</v>
      </c>
      <c r="L2" s="3"/>
      <c r="M2" s="3">
        <f>I2-H2</f>
        <v>1135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1044</v>
      </c>
      <c r="I4" s="35">
        <v>1103</v>
      </c>
      <c r="J4" s="87">
        <f t="shared" ref="J4:J35" si="1">I4-H4</f>
        <v>59</v>
      </c>
      <c r="K4" s="87">
        <f t="shared" si="0"/>
        <v>59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9508</v>
      </c>
      <c r="I5" s="35">
        <v>13325</v>
      </c>
      <c r="J5" s="87">
        <f t="shared" si="1"/>
        <v>3817</v>
      </c>
      <c r="K5" s="87">
        <f t="shared" si="0"/>
        <v>3817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19497</v>
      </c>
      <c r="I6" s="35">
        <v>21931</v>
      </c>
      <c r="J6" s="87">
        <f t="shared" si="1"/>
        <v>2434</v>
      </c>
      <c r="K6" s="87">
        <f t="shared" si="0"/>
        <v>2434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1156</v>
      </c>
      <c r="I7" s="35">
        <v>1156</v>
      </c>
      <c r="J7" s="87">
        <f t="shared" si="1"/>
        <v>0</v>
      </c>
      <c r="K7" s="87">
        <f t="shared" si="0"/>
        <v>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13589</v>
      </c>
      <c r="I8" s="35">
        <v>16475</v>
      </c>
      <c r="J8" s="87">
        <f t="shared" si="1"/>
        <v>2886</v>
      </c>
      <c r="K8" s="87">
        <f t="shared" si="0"/>
        <v>2886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3603</v>
      </c>
      <c r="I9" s="35">
        <v>3603</v>
      </c>
      <c r="J9" s="87">
        <f t="shared" si="1"/>
        <v>0</v>
      </c>
      <c r="K9" s="87">
        <f t="shared" si="0"/>
        <v>0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89277</v>
      </c>
      <c r="I10" s="35">
        <v>89277</v>
      </c>
      <c r="J10" s="87">
        <f t="shared" si="1"/>
        <v>0</v>
      </c>
      <c r="K10" s="87">
        <f t="shared" si="0"/>
        <v>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11640</v>
      </c>
      <c r="I11" s="35">
        <v>13040</v>
      </c>
      <c r="J11" s="87">
        <f t="shared" si="1"/>
        <v>1400</v>
      </c>
      <c r="K11" s="87">
        <f t="shared" si="0"/>
        <v>1400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30278</v>
      </c>
      <c r="I12" s="35">
        <v>34227</v>
      </c>
      <c r="J12" s="87">
        <f t="shared" si="1"/>
        <v>3949</v>
      </c>
      <c r="K12" s="87">
        <f t="shared" si="0"/>
        <v>3949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25804</v>
      </c>
      <c r="I13" s="35">
        <v>27664</v>
      </c>
      <c r="J13" s="87">
        <f t="shared" si="1"/>
        <v>1860</v>
      </c>
      <c r="K13" s="87">
        <f t="shared" si="0"/>
        <v>1860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161356</v>
      </c>
      <c r="I14" s="35">
        <v>179978</v>
      </c>
      <c r="J14" s="87">
        <f t="shared" si="1"/>
        <v>18622</v>
      </c>
      <c r="K14" s="87">
        <f t="shared" si="0"/>
        <v>18622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2398</v>
      </c>
      <c r="I15" s="35">
        <v>2712</v>
      </c>
      <c r="J15" s="87">
        <f t="shared" si="1"/>
        <v>314</v>
      </c>
      <c r="K15" s="87">
        <f t="shared" si="0"/>
        <v>314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21164</v>
      </c>
      <c r="I16" s="35">
        <v>23800</v>
      </c>
      <c r="J16" s="87">
        <f t="shared" si="1"/>
        <v>2636</v>
      </c>
      <c r="K16" s="87">
        <f t="shared" si="0"/>
        <v>2636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19231</v>
      </c>
      <c r="I17" s="35">
        <v>21261</v>
      </c>
      <c r="J17" s="87">
        <f t="shared" si="1"/>
        <v>2030</v>
      </c>
      <c r="K17" s="87">
        <f t="shared" si="0"/>
        <v>2030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20722</v>
      </c>
      <c r="I18" s="35">
        <v>26625</v>
      </c>
      <c r="J18" s="87">
        <f t="shared" si="1"/>
        <v>5903</v>
      </c>
      <c r="K18" s="87">
        <f t="shared" si="0"/>
        <v>5903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24856</v>
      </c>
      <c r="I19" s="35">
        <v>27950</v>
      </c>
      <c r="J19" s="87">
        <f t="shared" si="1"/>
        <v>3094</v>
      </c>
      <c r="K19" s="87">
        <f t="shared" si="0"/>
        <v>3094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20146</v>
      </c>
      <c r="I20" s="35">
        <v>22353</v>
      </c>
      <c r="J20" s="87">
        <f t="shared" si="1"/>
        <v>2207</v>
      </c>
      <c r="K20" s="87">
        <f t="shared" si="0"/>
        <v>2207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1025</v>
      </c>
      <c r="I21" s="35">
        <v>1109</v>
      </c>
      <c r="J21" s="87">
        <f t="shared" si="1"/>
        <v>84</v>
      </c>
      <c r="K21" s="87">
        <f t="shared" si="0"/>
        <v>84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7208</v>
      </c>
      <c r="I22" s="35">
        <v>8379</v>
      </c>
      <c r="J22" s="87">
        <f t="shared" si="1"/>
        <v>1171</v>
      </c>
      <c r="K22" s="87">
        <f t="shared" si="0"/>
        <v>1171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120779</v>
      </c>
      <c r="I23" s="35">
        <v>135696</v>
      </c>
      <c r="J23" s="87">
        <f t="shared" si="1"/>
        <v>14917</v>
      </c>
      <c r="K23" s="87">
        <f t="shared" si="0"/>
        <v>14917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107541</v>
      </c>
      <c r="I24" s="35">
        <v>121542</v>
      </c>
      <c r="J24" s="87">
        <f t="shared" si="1"/>
        <v>14001</v>
      </c>
      <c r="K24" s="87">
        <f t="shared" si="0"/>
        <v>14001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32480</v>
      </c>
      <c r="I25" s="35">
        <v>37926</v>
      </c>
      <c r="J25" s="87">
        <f t="shared" si="1"/>
        <v>5446</v>
      </c>
      <c r="K25" s="87">
        <f t="shared" si="0"/>
        <v>5446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3072</v>
      </c>
      <c r="I26" s="35">
        <v>4398</v>
      </c>
      <c r="J26" s="87">
        <f t="shared" si="1"/>
        <v>1326</v>
      </c>
      <c r="K26" s="87">
        <f t="shared" si="0"/>
        <v>1326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16305</v>
      </c>
      <c r="I27" s="35">
        <v>17736</v>
      </c>
      <c r="J27" s="87">
        <f t="shared" si="1"/>
        <v>1431</v>
      </c>
      <c r="K27" s="87">
        <f t="shared" si="0"/>
        <v>1431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48438</v>
      </c>
      <c r="I28" s="35">
        <v>49900</v>
      </c>
      <c r="J28" s="87">
        <f t="shared" si="1"/>
        <v>1462</v>
      </c>
      <c r="K28" s="87">
        <f t="shared" si="0"/>
        <v>1462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40958</v>
      </c>
      <c r="I29" s="35">
        <v>46184</v>
      </c>
      <c r="J29" s="87">
        <f t="shared" si="1"/>
        <v>5226</v>
      </c>
      <c r="K29" s="87">
        <f t="shared" si="0"/>
        <v>5226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24211</v>
      </c>
      <c r="I30" s="35">
        <v>27116</v>
      </c>
      <c r="J30" s="87">
        <f t="shared" si="1"/>
        <v>2905</v>
      </c>
      <c r="K30" s="87">
        <f t="shared" si="0"/>
        <v>2905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41337</v>
      </c>
      <c r="I31" s="35">
        <v>46711</v>
      </c>
      <c r="J31" s="87">
        <f t="shared" si="1"/>
        <v>5374</v>
      </c>
      <c r="K31" s="87">
        <f t="shared" si="0"/>
        <v>5374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71114</v>
      </c>
      <c r="I32" s="35">
        <v>79966</v>
      </c>
      <c r="J32" s="87">
        <f t="shared" si="1"/>
        <v>8852</v>
      </c>
      <c r="K32" s="87">
        <f t="shared" si="0"/>
        <v>8852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63571</v>
      </c>
      <c r="I33" s="35">
        <v>72886</v>
      </c>
      <c r="J33" s="87">
        <f t="shared" si="1"/>
        <v>9315</v>
      </c>
      <c r="K33" s="87">
        <f t="shared" si="0"/>
        <v>9315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41799</v>
      </c>
      <c r="I34" s="35">
        <v>47156</v>
      </c>
      <c r="J34" s="87">
        <f t="shared" si="1"/>
        <v>5357</v>
      </c>
      <c r="K34" s="87">
        <f t="shared" ref="K34:K65" si="2">J34</f>
        <v>5357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21495</v>
      </c>
      <c r="I35" s="35">
        <v>22994</v>
      </c>
      <c r="J35" s="87">
        <f t="shared" si="1"/>
        <v>1499</v>
      </c>
      <c r="K35" s="87">
        <f t="shared" si="2"/>
        <v>1499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48022</v>
      </c>
      <c r="I36" s="35">
        <v>54250</v>
      </c>
      <c r="J36" s="87">
        <f t="shared" ref="J36:J67" si="3">I36-H36</f>
        <v>6228</v>
      </c>
      <c r="K36" s="87">
        <f t="shared" si="2"/>
        <v>6228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2902</v>
      </c>
      <c r="I37" s="35">
        <v>3163</v>
      </c>
      <c r="J37" s="87">
        <f t="shared" si="3"/>
        <v>261</v>
      </c>
      <c r="K37" s="87">
        <f t="shared" si="2"/>
        <v>261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45820</v>
      </c>
      <c r="I38" s="35">
        <v>50207</v>
      </c>
      <c r="J38" s="87">
        <f t="shared" si="3"/>
        <v>4387</v>
      </c>
      <c r="K38" s="87">
        <f t="shared" si="2"/>
        <v>4387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92872</v>
      </c>
      <c r="I39" s="35">
        <v>102344</v>
      </c>
      <c r="J39" s="87">
        <f t="shared" si="3"/>
        <v>9472</v>
      </c>
      <c r="K39" s="87">
        <f t="shared" si="2"/>
        <v>9472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5824</v>
      </c>
      <c r="I40" s="35">
        <v>6051</v>
      </c>
      <c r="J40" s="87">
        <f t="shared" si="3"/>
        <v>227</v>
      </c>
      <c r="K40" s="87">
        <f t="shared" si="2"/>
        <v>227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177117</v>
      </c>
      <c r="I41" s="35">
        <v>197165</v>
      </c>
      <c r="J41" s="87">
        <f t="shared" si="3"/>
        <v>20048</v>
      </c>
      <c r="K41" s="87">
        <f t="shared" si="2"/>
        <v>20048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22669</v>
      </c>
      <c r="I42" s="35">
        <v>24504</v>
      </c>
      <c r="J42" s="87">
        <f t="shared" si="3"/>
        <v>1835</v>
      </c>
      <c r="K42" s="87">
        <f t="shared" si="2"/>
        <v>1835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3075</v>
      </c>
      <c r="I43" s="35">
        <v>3507</v>
      </c>
      <c r="J43" s="87">
        <f t="shared" si="3"/>
        <v>432</v>
      </c>
      <c r="K43" s="87">
        <f t="shared" si="2"/>
        <v>432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5266</v>
      </c>
      <c r="I44" s="35">
        <v>5903</v>
      </c>
      <c r="J44" s="87">
        <f t="shared" si="3"/>
        <v>637</v>
      </c>
      <c r="K44" s="87">
        <f t="shared" si="2"/>
        <v>637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14911</v>
      </c>
      <c r="I45" s="35">
        <v>16679</v>
      </c>
      <c r="J45" s="87">
        <f t="shared" si="3"/>
        <v>1768</v>
      </c>
      <c r="K45" s="87">
        <f t="shared" si="2"/>
        <v>1768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12385</v>
      </c>
      <c r="I46" s="35">
        <v>13638</v>
      </c>
      <c r="J46" s="87">
        <f t="shared" si="3"/>
        <v>1253</v>
      </c>
      <c r="K46" s="87">
        <f t="shared" si="2"/>
        <v>1253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44734</v>
      </c>
      <c r="I47" s="35">
        <v>49287</v>
      </c>
      <c r="J47" s="87">
        <f t="shared" si="3"/>
        <v>4553</v>
      </c>
      <c r="K47" s="87">
        <f t="shared" si="2"/>
        <v>4553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69790</v>
      </c>
      <c r="I48" s="35">
        <v>78152</v>
      </c>
      <c r="J48" s="87">
        <f t="shared" si="3"/>
        <v>8362</v>
      </c>
      <c r="K48" s="87">
        <f t="shared" si="2"/>
        <v>8362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96672</v>
      </c>
      <c r="I49" s="35">
        <v>109231</v>
      </c>
      <c r="J49" s="87">
        <f t="shared" si="3"/>
        <v>12559</v>
      </c>
      <c r="K49" s="87">
        <f t="shared" si="2"/>
        <v>12559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10261</v>
      </c>
      <c r="I50" s="35">
        <v>11328</v>
      </c>
      <c r="J50" s="87">
        <f t="shared" si="3"/>
        <v>1067</v>
      </c>
      <c r="K50" s="87">
        <f t="shared" si="2"/>
        <v>1067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107384</v>
      </c>
      <c r="I51" s="35">
        <v>122684</v>
      </c>
      <c r="J51" s="87">
        <f t="shared" si="3"/>
        <v>15300</v>
      </c>
      <c r="K51" s="87">
        <f t="shared" si="2"/>
        <v>15300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10771</v>
      </c>
      <c r="I52" s="35">
        <v>12004</v>
      </c>
      <c r="J52" s="87">
        <f t="shared" si="3"/>
        <v>1233</v>
      </c>
      <c r="K52" s="87">
        <f t="shared" si="2"/>
        <v>1233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8837</v>
      </c>
      <c r="I53" s="35">
        <v>10382</v>
      </c>
      <c r="J53" s="87">
        <f t="shared" si="3"/>
        <v>1545</v>
      </c>
      <c r="K53" s="87">
        <f t="shared" si="2"/>
        <v>1545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18781</v>
      </c>
      <c r="I54" s="35">
        <v>21860</v>
      </c>
      <c r="J54" s="87">
        <f t="shared" si="3"/>
        <v>3079</v>
      </c>
      <c r="K54" s="87">
        <f t="shared" si="2"/>
        <v>3079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55771</v>
      </c>
      <c r="I55" s="35">
        <v>62008</v>
      </c>
      <c r="J55" s="87">
        <f t="shared" si="3"/>
        <v>6237</v>
      </c>
      <c r="K55" s="87">
        <f t="shared" si="2"/>
        <v>6237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41983</v>
      </c>
      <c r="I56" s="35">
        <v>48378</v>
      </c>
      <c r="J56" s="87">
        <f t="shared" si="3"/>
        <v>6395</v>
      </c>
      <c r="K56" s="87">
        <f t="shared" si="2"/>
        <v>6395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35">
        <v>44208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3620</v>
      </c>
      <c r="I57" s="92">
        <v>4846</v>
      </c>
      <c r="J57" s="87">
        <f t="shared" si="3"/>
        <v>1226</v>
      </c>
      <c r="K57" s="87">
        <f t="shared" si="2"/>
        <v>1226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39525</v>
      </c>
      <c r="I58" s="35">
        <v>44680</v>
      </c>
      <c r="J58" s="87">
        <f t="shared" si="3"/>
        <v>5155</v>
      </c>
      <c r="K58" s="87">
        <f t="shared" si="2"/>
        <v>5155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18755</v>
      </c>
      <c r="I59" s="35">
        <v>20843</v>
      </c>
      <c r="J59" s="87">
        <f t="shared" si="3"/>
        <v>2088</v>
      </c>
      <c r="K59" s="87">
        <f t="shared" si="2"/>
        <v>2088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11524</v>
      </c>
      <c r="I60" s="35">
        <v>13118</v>
      </c>
      <c r="J60" s="87">
        <f t="shared" si="3"/>
        <v>1594</v>
      </c>
      <c r="K60" s="87">
        <f t="shared" si="2"/>
        <v>1594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64205</v>
      </c>
      <c r="I61" s="35">
        <v>67144</v>
      </c>
      <c r="J61" s="87">
        <f t="shared" si="3"/>
        <v>2939</v>
      </c>
      <c r="K61" s="87">
        <f t="shared" si="2"/>
        <v>2939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44492</v>
      </c>
      <c r="I62" s="35">
        <v>47779</v>
      </c>
      <c r="J62" s="87">
        <f t="shared" si="3"/>
        <v>3287</v>
      </c>
      <c r="K62" s="87">
        <f t="shared" si="2"/>
        <v>3287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44085</v>
      </c>
      <c r="I63" s="35">
        <v>50638</v>
      </c>
      <c r="J63" s="87">
        <f t="shared" si="3"/>
        <v>6553</v>
      </c>
      <c r="K63" s="87">
        <f t="shared" si="2"/>
        <v>6553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69517</v>
      </c>
      <c r="I64" s="35">
        <v>74861</v>
      </c>
      <c r="J64" s="87">
        <f t="shared" si="3"/>
        <v>5344</v>
      </c>
      <c r="K64" s="87">
        <f t="shared" si="2"/>
        <v>5344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13183</v>
      </c>
      <c r="I65" s="35">
        <v>14609</v>
      </c>
      <c r="J65" s="87">
        <f t="shared" si="3"/>
        <v>1426</v>
      </c>
      <c r="K65" s="87">
        <f t="shared" si="2"/>
        <v>1426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10759</v>
      </c>
      <c r="I66" s="35">
        <v>12732</v>
      </c>
      <c r="J66" s="87">
        <f t="shared" si="3"/>
        <v>1973</v>
      </c>
      <c r="K66" s="87">
        <f t="shared" ref="K66:K70" si="4">J66</f>
        <v>1973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11607</v>
      </c>
      <c r="I67" s="92">
        <v>16680</v>
      </c>
      <c r="J67" s="87">
        <f t="shared" si="3"/>
        <v>5073</v>
      </c>
      <c r="K67" s="87">
        <f t="shared" si="4"/>
        <v>5073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15251</v>
      </c>
      <c r="I68" s="92">
        <v>21809</v>
      </c>
      <c r="J68" s="87">
        <f t="shared" ref="J68:J70" si="5">I68-H68</f>
        <v>6558</v>
      </c>
      <c r="K68" s="87">
        <f t="shared" si="4"/>
        <v>6558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6586</v>
      </c>
      <c r="I69" s="92">
        <v>9023</v>
      </c>
      <c r="J69" s="87">
        <f t="shared" si="5"/>
        <v>2437</v>
      </c>
      <c r="K69" s="87">
        <f t="shared" si="4"/>
        <v>2437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4213</v>
      </c>
      <c r="I70" s="92">
        <v>6085</v>
      </c>
      <c r="J70" s="87">
        <f t="shared" si="5"/>
        <v>1872</v>
      </c>
      <c r="K70" s="87">
        <f t="shared" si="4"/>
        <v>1872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6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6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6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6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6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6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7">SUM(G75:G80)</f>
        <v>277936</v>
      </c>
      <c r="H81" s="102">
        <f t="shared" si="7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6" sqref="C6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44317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20" t="s">
        <v>15</v>
      </c>
      <c r="B12" s="121"/>
      <c r="C12" s="122" t="s">
        <v>16</v>
      </c>
      <c r="D12" s="123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277936</v>
      </c>
      <c r="C13" s="18" t="s">
        <v>17</v>
      </c>
      <c r="D13" s="17">
        <f>IF((SUM(BASE!$M2:$M62)+(SUM(BASE!$N2:$N73)*2))&gt;=$C$8,$C$8,(SUM(BASE!$M2:$M70)+(SUM(BASE!$N2:$N70)*2)))</f>
        <v>1135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6044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151.1</v>
      </c>
      <c r="C16" s="13" t="s">
        <v>20</v>
      </c>
      <c r="D16" s="32">
        <f>$D$15*$B$9</f>
        <v>0</v>
      </c>
    </row>
    <row r="17" spans="1:10" ht="15.75" thickBot="1" x14ac:dyDescent="0.3">
      <c r="A17" s="124" t="s">
        <v>30</v>
      </c>
      <c r="B17" s="125"/>
      <c r="C17" s="126" t="s">
        <v>31</v>
      </c>
      <c r="D17" s="127"/>
    </row>
    <row r="18" spans="1:10" ht="16.5" thickBot="1" x14ac:dyDescent="0.3">
      <c r="A18" s="128">
        <f>SUM($B$14,$B$16)</f>
        <v>19606.62</v>
      </c>
      <c r="B18" s="129"/>
      <c r="C18" s="130">
        <f>SUM($D$14,$D$16)</f>
        <v>9240</v>
      </c>
      <c r="D18" s="129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4" t="s">
        <v>26</v>
      </c>
      <c r="B20" s="115"/>
      <c r="C20" s="116"/>
      <c r="D20" s="117"/>
    </row>
    <row r="21" spans="1:10" ht="16.5" thickBot="1" x14ac:dyDescent="0.3">
      <c r="A21" s="114" t="s">
        <v>27</v>
      </c>
      <c r="B21" s="115"/>
      <c r="C21" s="118"/>
      <c r="D21" s="119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10" t="s">
        <v>32</v>
      </c>
      <c r="B23" s="111"/>
      <c r="C23" s="112">
        <f>SUM(A18:D18)+C21-C20</f>
        <v>28846.62</v>
      </c>
      <c r="D23" s="113"/>
    </row>
    <row r="25" spans="1:10" x14ac:dyDescent="0.25">
      <c r="A25" s="109" t="str">
        <f>IF(B13&lt;C6,"Favor atentar para o correto dimensionamento do recurso de impressão, pois o volume impresso está abaixo da franquia monocromática contratada!","")</f>
        <v/>
      </c>
      <c r="B25" s="109"/>
      <c r="C25" s="109"/>
      <c r="D25" s="109"/>
      <c r="E25" s="109"/>
      <c r="F25" s="109"/>
      <c r="G25" s="109"/>
      <c r="H25" s="109"/>
      <c r="I25" s="109"/>
      <c r="J25" s="109"/>
    </row>
    <row r="26" spans="1:10" x14ac:dyDescent="0.25">
      <c r="A26" s="109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09"/>
      <c r="C26" s="109"/>
      <c r="D26" s="109"/>
      <c r="E26" s="109"/>
      <c r="F26" s="109"/>
      <c r="G26" s="109"/>
      <c r="H26" s="109"/>
      <c r="I26" s="109"/>
      <c r="J26" s="109"/>
    </row>
    <row r="27" spans="1:10" x14ac:dyDescent="0.25">
      <c r="A27" s="109" t="str">
        <f>IF(D15&gt;C9,"Favor atentar para o uso do recurso de impressão, pois o volume policromático impresso está acima da volumetria total contratada!","")</f>
        <v/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 x14ac:dyDescent="0.25">
      <c r="A28" s="109" t="str">
        <f>IF(B16&gt;C8,"Favor atentar para o uso do recurso de impressão, pois o volume monocromático impresso está acima da volumetria total contratada!","")</f>
        <v/>
      </c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D9" sqref="D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>
        <v>316638</v>
      </c>
      <c r="D8" s="45">
        <f t="shared" ref="D8:D12" si="1">$D$4</f>
        <v>14640.64</v>
      </c>
      <c r="E8" s="45">
        <f t="shared" ref="E8:E12" si="2">IF(C8-B8&lt;0,0,(C8-B8)*$D$5)</f>
        <v>774.04</v>
      </c>
      <c r="F8" s="45">
        <f t="shared" ref="F8:F11" si="3">E8+D8</f>
        <v>15414.68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>
        <v>265997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>
        <f>SUM(CONSOLIDADO!B13,CONSOLIDADO!B15)</f>
        <v>283980</v>
      </c>
      <c r="D10" s="45">
        <f t="shared" si="1"/>
        <v>14640.64</v>
      </c>
      <c r="E10" s="45">
        <f t="shared" si="2"/>
        <v>120.88</v>
      </c>
      <c r="F10" s="45">
        <f t="shared" si="3"/>
        <v>14761.519999999999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894.92</v>
      </c>
      <c r="H12" s="51">
        <f>F12-G12</f>
        <v>13745.72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1136882</v>
      </c>
      <c r="D13" s="55">
        <f>SUM(D7:D12)</f>
        <v>87843.839999999997</v>
      </c>
      <c r="E13" s="56">
        <f>SUM(E7:E12)</f>
        <v>894.92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-530734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7.7267332933409094E-2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B32" sqref="B32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v>1659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>
        <v>796</v>
      </c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>
        <f>SUM(CONSOLIDADO!D13,CONSOLIDADO!D15)</f>
        <v>1135</v>
      </c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9459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-69741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76045822-f663-47fe-a980-18965f3af854"/>
    <ds:schemaRef ds:uri="e0c41287-3fae-4d33-9378-24a2e4e94c8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2021-05-31T20:55:02Z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