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2" windowWidth="18072" windowHeight="12036"/>
  </bookViews>
  <sheets>
    <sheet name="Opgave 1" sheetId="6" r:id="rId1"/>
    <sheet name="Opgave 2" sheetId="5" r:id="rId2"/>
    <sheet name="Opgave 3" sheetId="7" r:id="rId3"/>
  </sheets>
  <definedNames>
    <definedName name="solver_adj" localSheetId="1" hidden="1">'Opgave 2'!$B$32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'Opgave 2'!$G$33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</definedName>
    <definedName name="solver_ver" localSheetId="1" hidden="1">3</definedName>
  </definedNames>
  <calcPr calcId="145621"/>
</workbook>
</file>

<file path=xl/calcChain.xml><?xml version="1.0" encoding="utf-8"?>
<calcChain xmlns="http://schemas.openxmlformats.org/spreadsheetml/2006/main">
  <c r="B10" i="7" l="1"/>
  <c r="A24" i="6" a="1"/>
  <c r="A24" i="6" s="1"/>
  <c r="B22" i="6"/>
  <c r="B21" i="6"/>
  <c r="A22" i="6"/>
  <c r="A21" i="6"/>
  <c r="A18" i="6"/>
  <c r="B17" i="6"/>
  <c r="B18" i="6"/>
  <c r="B10" i="6"/>
  <c r="B9" i="6"/>
  <c r="A10" i="6"/>
  <c r="A25" i="6" l="1"/>
  <c r="B35" i="5"/>
  <c r="F34" i="5"/>
  <c r="E34" i="5"/>
  <c r="D34" i="5"/>
  <c r="F33" i="5"/>
  <c r="E33" i="5"/>
  <c r="D33" i="5"/>
  <c r="F32" i="5"/>
  <c r="E32" i="5"/>
  <c r="D32" i="5"/>
  <c r="G33" i="5" l="1"/>
  <c r="C20" i="5"/>
  <c r="B15" i="5"/>
  <c r="B14" i="5"/>
  <c r="A10" i="5"/>
  <c r="F9" i="5" s="1"/>
  <c r="B28" i="5"/>
  <c r="D26" i="5" s="1"/>
  <c r="D27" i="5" s="1"/>
  <c r="D28" i="5" s="1"/>
  <c r="C21" i="5"/>
  <c r="C19" i="5"/>
  <c r="E25" i="5" l="1"/>
  <c r="F25" i="5" s="1"/>
  <c r="G25" i="5" s="1"/>
  <c r="F44" i="5"/>
  <c r="B20" i="5"/>
  <c r="B21" i="5"/>
  <c r="A15" i="5"/>
  <c r="F10" i="5" s="1"/>
  <c r="F42" i="5" l="1"/>
  <c r="F43" i="5"/>
  <c r="E44" i="5" s="1"/>
  <c r="A21" i="5"/>
  <c r="E43" i="5" l="1"/>
  <c r="D44" i="5" s="1"/>
  <c r="B30" i="5"/>
  <c r="F11" i="5"/>
</calcChain>
</file>

<file path=xl/sharedStrings.xml><?xml version="1.0" encoding="utf-8"?>
<sst xmlns="http://schemas.openxmlformats.org/spreadsheetml/2006/main" count="61" uniqueCount="59">
  <si>
    <t>P(0,1)</t>
  </si>
  <si>
    <t>P(0,2)</t>
  </si>
  <si>
    <t>P(0,3)</t>
  </si>
  <si>
    <t>NK-renter</t>
  </si>
  <si>
    <t>3b</t>
  </si>
  <si>
    <t>3c</t>
  </si>
  <si>
    <t>H</t>
  </si>
  <si>
    <t>c</t>
  </si>
  <si>
    <t>tau</t>
  </si>
  <si>
    <t>y</t>
  </si>
  <si>
    <t>Kurs</t>
  </si>
  <si>
    <t xml:space="preserve"> </t>
  </si>
  <si>
    <t>Vi bruger pi^A(t) = MIN (H(t), E_t^Q(pi^A(t+1) + ydelse)/(1+rho(t)))</t>
  </si>
  <si>
    <t>Eff'rente</t>
  </si>
  <si>
    <t>M-varighed</t>
  </si>
  <si>
    <t>Konverter</t>
  </si>
  <si>
    <t>1a</t>
  </si>
  <si>
    <t>Aktiegitter</t>
  </si>
  <si>
    <t>Rente</t>
  </si>
  <si>
    <t>Risko-neutrale ssh'; q = (R-d)/(u-d) -- hvor u'er og d'er varierer i delmodeller</t>
  </si>
  <si>
    <t>De ligger mellem 0 og 1 (ingen arbitrage) og er entydige (komplethed).</t>
  </si>
  <si>
    <t>(Bemærk: Det er "entydighed i hver delmodel"; at de er ens, har ingen betydning.)</t>
  </si>
  <si>
    <t>1b</t>
  </si>
  <si>
    <t>Pris</t>
  </si>
  <si>
    <t>Replikation m/ aktie og bankbog</t>
  </si>
  <si>
    <t>&lt;- beholdning i aktie</t>
  </si>
  <si>
    <t>&lt;- beholdning i risikofrit (dvs. lån 1 kr.)</t>
  </si>
  <si>
    <t>1c</t>
  </si>
  <si>
    <t>Kald den ukendte pris for x.</t>
  </si>
  <si>
    <t>I (op,ned) og (ned,op) knuderne betaler "pengene tilbage"-optionen x,</t>
  </si>
  <si>
    <t>i (op,op)-knuden betaler den stadig 1.</t>
  </si>
  <si>
    <t>Vi skal derfor løse (bem.: alle q'er=0.5 og r=0 simplificerer en del):</t>
  </si>
  <si>
    <t>x = 0.25 + 0.5*x + 0, hvilket giver</t>
  </si>
  <si>
    <t>x=0.5</t>
  </si>
  <si>
    <t>I en std'binomialmodel med små skridt er ssh for præcis at ramme udgangspunktet</t>
  </si>
  <si>
    <t>forsvindende lille. "Pengene tilbage"-rettigheden er derfor tæt på ingenting (0) værd.</t>
  </si>
  <si>
    <t>3a</t>
  </si>
  <si>
    <t>(ok da de er målelige). Pr. uafhængighed bli'r tilbageværende E_t bare til E,</t>
  </si>
  <si>
    <t xml:space="preserve">Vi skal se på E_t(M(t+1)) = M(t). Vi flytter de første t faktorer (=M(t)) uden for E_t </t>
  </si>
  <si>
    <t xml:space="preserve"> 0.5*exp(ln(2))*exp( c) + 0.5*exp(-ln(2))*exp( c) = 1 </t>
  </si>
  <si>
    <t>og vi skal finde c så E(exp(X_{t+1} + c)) = 1. Dvs.:</t>
  </si>
  <si>
    <t>&lt;=&gt;</t>
  </si>
  <si>
    <t>exp( c) * (2 + 0.5) = 2</t>
  </si>
  <si>
    <t>c = ln (4/5)=</t>
  </si>
  <si>
    <t>Vi har M(t) = exp(sum_{i=1}^t(X_i) + t*c) = exp(t*(sum(...)/t - c))</t>
  </si>
  <si>
    <t>Den t-normerede sum (bem.: vigtigt at man husker at gange og dividere med t)</t>
  </si>
  <si>
    <t>kan vi vi vha. store tal lov slutte -&gt; 0 (=E(X_i)) næsten sikkert for t-&gt;uendelig.</t>
  </si>
  <si>
    <t>og derfor M(t) -&gt; 0 næsten sikkert for t-&gt; uendelig.</t>
  </si>
  <si>
    <t>At have investeret i klubbens aktier giver spillererne et incitament til at kæmpe hårdt på</t>
  </si>
  <si>
    <t>banen. (Det antages rimeligvis, at gode resulatter der giver højere aktiekurser.) De har</t>
  </si>
  <si>
    <t>investeret i noget, som de (på lovlig vis) kan påvirke ved at gøre en indsats. (Og dette</t>
  </si>
  <si>
    <t xml:space="preserve">Men fra et risikospredningssynspunkt er investeringen problematisk. Det er ikke beløbets </t>
  </si>
  <si>
    <t>størrelse (der er godt 20 spillere i truppen og deres gns. årløn er nok en lille million, så</t>
  </si>
  <si>
    <t>meget let miste *både* sin investering og sin job/sin løn.</t>
  </si>
  <si>
    <t xml:space="preserve">kr. 250.000 er ikke voldsomt), men det faktum, at investeringen er samme sted, som betaler </t>
  </si>
  <si>
    <t>Hele parentesen i exp går så mod c, som er &lt; 0, så eksponenten går imod -uendelig,</t>
  </si>
  <si>
    <t>Man kan her sige "på den ene side, på den anden side …"</t>
  </si>
  <si>
    <t xml:space="preserve">uden de incitamentsproblemer "limited downside" i optionsaflønning giver). So far, so good. </t>
  </si>
  <si>
    <t>deres løn. Dvs. hvis det går skidt for klubben (desværre ikke uhørt), så kan en given spiller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</si>
</sst>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Fill="1"/>
    <xf numFmtId="0" fontId="1" fillId="0" borderId="0" xfId="0" applyFont="1" applyFill="1"/>
    <xf numFmtId="0" fontId="0" fillId="0" borderId="0" xfId="0" applyFill="1"/>
    <xf numFmtId="0" fontId="1" fillId="2" borderId="0" xfId="0" applyFont="1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A48" sqref="A48"/>
    </sheetView>
  </sheetViews>
  <sheetFormatPr defaultRowHeight="13.2" x14ac:dyDescent="0.25"/>
  <cols>
    <col min="1" max="1" width="26.33203125" customWidth="1"/>
  </cols>
  <sheetData>
    <row r="1" spans="1:6" x14ac:dyDescent="0.25">
      <c r="A1" s="1" t="s">
        <v>17</v>
      </c>
    </row>
    <row r="2" spans="1:6" x14ac:dyDescent="0.25">
      <c r="C2">
        <v>140</v>
      </c>
    </row>
    <row r="3" spans="1:6" x14ac:dyDescent="0.25">
      <c r="A3" s="1"/>
      <c r="B3" s="1">
        <v>120</v>
      </c>
      <c r="C3">
        <v>100</v>
      </c>
    </row>
    <row r="4" spans="1:6" x14ac:dyDescent="0.25">
      <c r="A4">
        <v>100</v>
      </c>
      <c r="B4" s="1">
        <v>80</v>
      </c>
      <c r="C4">
        <v>60</v>
      </c>
      <c r="E4" s="1" t="s">
        <v>18</v>
      </c>
      <c r="F4" s="1">
        <v>0</v>
      </c>
    </row>
    <row r="5" spans="1:6" x14ac:dyDescent="0.25">
      <c r="B5" s="1"/>
      <c r="E5" s="1"/>
      <c r="F5" s="1"/>
    </row>
    <row r="6" spans="1:6" x14ac:dyDescent="0.25">
      <c r="A6" s="1" t="s">
        <v>16</v>
      </c>
    </row>
    <row r="7" spans="1:6" x14ac:dyDescent="0.25">
      <c r="A7" s="1" t="s">
        <v>19</v>
      </c>
    </row>
    <row r="9" spans="1:6" x14ac:dyDescent="0.25">
      <c r="B9" s="5">
        <f t="shared" ref="B9:B10" si="0">((1+$F$4)-C3/B3)/(C2/B3-C3/B3)</f>
        <v>0.49999999999999983</v>
      </c>
    </row>
    <row r="10" spans="1:6" x14ac:dyDescent="0.25">
      <c r="A10" s="5">
        <f>((1+$F$4)-B4/A4)/(B3/A4-B4/A4)</f>
        <v>0.5</v>
      </c>
      <c r="B10" s="5">
        <f t="shared" si="0"/>
        <v>0.5</v>
      </c>
    </row>
    <row r="12" spans="1:6" x14ac:dyDescent="0.25">
      <c r="A12" s="1" t="s">
        <v>20</v>
      </c>
    </row>
    <row r="13" spans="1:6" x14ac:dyDescent="0.25">
      <c r="A13" s="1" t="s">
        <v>21</v>
      </c>
    </row>
    <row r="15" spans="1:6" x14ac:dyDescent="0.25">
      <c r="A15" s="1" t="s">
        <v>22</v>
      </c>
    </row>
    <row r="16" spans="1:6" x14ac:dyDescent="0.25">
      <c r="A16" s="1" t="s">
        <v>23</v>
      </c>
      <c r="C16">
        <v>1</v>
      </c>
    </row>
    <row r="17" spans="1:3" x14ac:dyDescent="0.25">
      <c r="B17">
        <f>(B9*C16+(1-B9)*C17)/(1+$F$4)</f>
        <v>0.49999999999999983</v>
      </c>
      <c r="C17">
        <v>0</v>
      </c>
    </row>
    <row r="18" spans="1:3" x14ac:dyDescent="0.25">
      <c r="A18" s="5">
        <f>(A10*B17+(1-A10)*B18)/(1+$F$4)</f>
        <v>0.24999999999999992</v>
      </c>
      <c r="B18">
        <f>(B10*C17+(1-B10)*C18)/(1+$F$4)</f>
        <v>0</v>
      </c>
      <c r="C18">
        <v>0</v>
      </c>
    </row>
    <row r="20" spans="1:3" x14ac:dyDescent="0.25">
      <c r="A20" s="1" t="s">
        <v>24</v>
      </c>
    </row>
    <row r="21" spans="1:3" x14ac:dyDescent="0.25">
      <c r="A21">
        <f>B3</f>
        <v>120</v>
      </c>
      <c r="B21">
        <f>1+F4</f>
        <v>1</v>
      </c>
      <c r="C21">
        <v>0.49999999999999983</v>
      </c>
    </row>
    <row r="22" spans="1:3" x14ac:dyDescent="0.25">
      <c r="A22">
        <f>B4</f>
        <v>80</v>
      </c>
      <c r="B22">
        <f>1+F4</f>
        <v>1</v>
      </c>
      <c r="C22">
        <v>0</v>
      </c>
    </row>
    <row r="24" spans="1:3" x14ac:dyDescent="0.25">
      <c r="A24" s="5">
        <f t="array" ref="A24:A25">MMULT(MINVERSE(A21:B22),C21:C22)</f>
        <v>1.2499999999999995E-2</v>
      </c>
      <c r="B24" s="1" t="s">
        <v>25</v>
      </c>
    </row>
    <row r="25" spans="1:3" x14ac:dyDescent="0.25">
      <c r="A25" s="5">
        <v>-0.99999999999999944</v>
      </c>
      <c r="B25" s="1" t="s">
        <v>26</v>
      </c>
    </row>
    <row r="28" spans="1:3" x14ac:dyDescent="0.25">
      <c r="A28" s="1" t="s">
        <v>27</v>
      </c>
    </row>
    <row r="29" spans="1:3" x14ac:dyDescent="0.25">
      <c r="A29" s="1" t="s">
        <v>28</v>
      </c>
    </row>
    <row r="30" spans="1:3" x14ac:dyDescent="0.25">
      <c r="A30" s="1" t="s">
        <v>29</v>
      </c>
    </row>
    <row r="31" spans="1:3" x14ac:dyDescent="0.25">
      <c r="A31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5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topLeftCell="A3" workbookViewId="0">
      <selection activeCell="B43" sqref="B43"/>
    </sheetView>
  </sheetViews>
  <sheetFormatPr defaultRowHeight="13.2" x14ac:dyDescent="0.25"/>
  <cols>
    <col min="1" max="1" width="10.109375" customWidth="1"/>
    <col min="5" max="5" width="10.77734375" customWidth="1"/>
    <col min="6" max="6" width="10.5546875" customWidth="1"/>
  </cols>
  <sheetData>
    <row r="2" spans="1:8" x14ac:dyDescent="0.25">
      <c r="C2">
        <v>0.05</v>
      </c>
    </row>
    <row r="3" spans="1:8" x14ac:dyDescent="0.25">
      <c r="B3">
        <v>0.02</v>
      </c>
      <c r="C3">
        <v>0.02</v>
      </c>
    </row>
    <row r="4" spans="1:8" x14ac:dyDescent="0.25">
      <c r="A4">
        <v>0.01</v>
      </c>
      <c r="B4">
        <v>0</v>
      </c>
      <c r="C4">
        <v>0</v>
      </c>
    </row>
    <row r="6" spans="1:8" x14ac:dyDescent="0.25">
      <c r="B6">
        <v>0.25</v>
      </c>
    </row>
    <row r="7" spans="1:8" x14ac:dyDescent="0.25">
      <c r="A7">
        <v>0.75</v>
      </c>
      <c r="B7">
        <v>0.5</v>
      </c>
    </row>
    <row r="9" spans="1:8" x14ac:dyDescent="0.25">
      <c r="A9" t="s">
        <v>0</v>
      </c>
      <c r="D9" s="1" t="s">
        <v>3</v>
      </c>
      <c r="E9">
        <v>1</v>
      </c>
      <c r="F9" s="5">
        <f>A10^(-1/E9)-1</f>
        <v>1.0000000000000009E-2</v>
      </c>
    </row>
    <row r="10" spans="1:8" x14ac:dyDescent="0.25">
      <c r="A10" s="5">
        <f>1/(1+A4)</f>
        <v>0.99009900990099009</v>
      </c>
      <c r="E10">
        <v>2</v>
      </c>
      <c r="F10" s="5">
        <f>A15^(-1/E10)-1</f>
        <v>1.2459691476985002E-2</v>
      </c>
    </row>
    <row r="11" spans="1:8" x14ac:dyDescent="0.25">
      <c r="E11">
        <v>3</v>
      </c>
      <c r="F11" s="5">
        <f>A21^(-1/E11)-1</f>
        <v>1.5913671315211708E-2</v>
      </c>
    </row>
    <row r="12" spans="1:8" x14ac:dyDescent="0.25">
      <c r="A12" t="s">
        <v>1</v>
      </c>
      <c r="E12" s="4"/>
      <c r="F12" s="4"/>
      <c r="G12" s="4"/>
      <c r="H12" s="4"/>
    </row>
    <row r="13" spans="1:8" x14ac:dyDescent="0.25">
      <c r="C13">
        <v>1</v>
      </c>
      <c r="E13" s="2"/>
      <c r="F13" s="4"/>
      <c r="G13" s="3"/>
      <c r="H13" s="4"/>
    </row>
    <row r="14" spans="1:8" x14ac:dyDescent="0.25">
      <c r="B14">
        <f>(B6*C13+(1-B6)*C14)/(1+B3)</f>
        <v>0.98039215686274506</v>
      </c>
      <c r="C14">
        <v>1</v>
      </c>
      <c r="E14" s="4"/>
      <c r="F14" s="4"/>
      <c r="G14" s="3"/>
      <c r="H14" s="4"/>
    </row>
    <row r="15" spans="1:8" x14ac:dyDescent="0.25">
      <c r="A15" s="5">
        <f>(A7*B14+(1-A7)*B15)/(1+A4)</f>
        <v>0.97553873034362248</v>
      </c>
      <c r="B15">
        <f>(B7*C14+(1-B7)*C15)/(1+B4)</f>
        <v>1</v>
      </c>
      <c r="C15">
        <v>1</v>
      </c>
      <c r="E15" s="4"/>
      <c r="F15" s="4"/>
      <c r="G15" s="3"/>
      <c r="H15" s="4"/>
    </row>
    <row r="16" spans="1:8" x14ac:dyDescent="0.25">
      <c r="E16" s="4"/>
      <c r="F16" s="4"/>
      <c r="G16" s="4"/>
      <c r="H16" s="4"/>
    </row>
    <row r="17" spans="1:8" x14ac:dyDescent="0.25">
      <c r="A17" t="s">
        <v>2</v>
      </c>
      <c r="E17" s="4"/>
      <c r="F17" s="2"/>
      <c r="G17" s="4"/>
      <c r="H17" s="3"/>
    </row>
    <row r="18" spans="1:8" x14ac:dyDescent="0.25">
      <c r="E18" s="4"/>
      <c r="F18" s="4"/>
      <c r="G18" s="4"/>
      <c r="H18" s="3"/>
    </row>
    <row r="19" spans="1:8" x14ac:dyDescent="0.25">
      <c r="C19">
        <f>1/(1+C2)</f>
        <v>0.95238095238095233</v>
      </c>
      <c r="E19" s="4"/>
      <c r="F19" s="4"/>
      <c r="G19" s="4"/>
      <c r="H19" s="3"/>
    </row>
    <row r="20" spans="1:8" x14ac:dyDescent="0.25">
      <c r="B20">
        <f>(B6*C19+(1-B6)*C20)/(1+B3)</f>
        <v>0.95430328994342817</v>
      </c>
      <c r="C20">
        <f>1/(1+C3)</f>
        <v>0.98039215686274506</v>
      </c>
    </row>
    <row r="21" spans="1:8" x14ac:dyDescent="0.25">
      <c r="A21" s="5">
        <f>(A7*B20+(1-A7)*B21)/(1+A4)</f>
        <v>0.95373909610437058</v>
      </c>
      <c r="B21">
        <f>(B7*C20+(1-B7)*C21)/(1+B4)</f>
        <v>0.99019607843137258</v>
      </c>
      <c r="C21">
        <f>1/(1+C4)</f>
        <v>1</v>
      </c>
    </row>
    <row r="23" spans="1:8" x14ac:dyDescent="0.25">
      <c r="A23" s="1"/>
    </row>
    <row r="24" spans="1:8" x14ac:dyDescent="0.25">
      <c r="A24" s="1" t="s">
        <v>4</v>
      </c>
    </row>
    <row r="25" spans="1:8" x14ac:dyDescent="0.25">
      <c r="A25" s="1" t="s">
        <v>6</v>
      </c>
      <c r="B25">
        <v>100</v>
      </c>
      <c r="D25">
        <v>100</v>
      </c>
      <c r="E25">
        <f>D25*(1+$B$26)-$B$28</f>
        <v>67.161703979180231</v>
      </c>
      <c r="F25">
        <f>E25*(1+$B$26)-$B$28</f>
        <v>33.830833518048173</v>
      </c>
      <c r="G25">
        <f>F25*(1+$B$26)-$B$28</f>
        <v>-8.6686213762732223E-13</v>
      </c>
    </row>
    <row r="26" spans="1:8" x14ac:dyDescent="0.25">
      <c r="A26" s="1" t="s">
        <v>7</v>
      </c>
      <c r="B26">
        <v>1.4999999999999999E-2</v>
      </c>
      <c r="D26">
        <f>(1+$B$26)*D25-$B$28</f>
        <v>67.161703979180231</v>
      </c>
    </row>
    <row r="27" spans="1:8" x14ac:dyDescent="0.25">
      <c r="A27" s="1" t="s">
        <v>8</v>
      </c>
      <c r="B27">
        <v>3</v>
      </c>
      <c r="D27">
        <f>(1+$B$26)*D26-$B$28</f>
        <v>33.830833518048173</v>
      </c>
    </row>
    <row r="28" spans="1:8" x14ac:dyDescent="0.25">
      <c r="A28" s="1" t="s">
        <v>9</v>
      </c>
      <c r="B28">
        <f>B25*B26*(1+B26)^B27/((1+B26)^B27-1)</f>
        <v>34.338296020819762</v>
      </c>
      <c r="D28">
        <f>(1+$B$26)*D27-$B$28</f>
        <v>-8.6686213762732223E-13</v>
      </c>
    </row>
    <row r="30" spans="1:8" x14ac:dyDescent="0.25">
      <c r="A30" s="1" t="s">
        <v>10</v>
      </c>
      <c r="B30" s="5">
        <f>B28*(A21+A15+A10)</f>
        <v>100.24642600287567</v>
      </c>
    </row>
    <row r="31" spans="1:8" x14ac:dyDescent="0.25">
      <c r="A31" s="1"/>
      <c r="D31">
        <v>1</v>
      </c>
      <c r="E31">
        <v>2</v>
      </c>
      <c r="F31">
        <v>3</v>
      </c>
    </row>
    <row r="32" spans="1:8" x14ac:dyDescent="0.25">
      <c r="A32" s="1" t="s">
        <v>13</v>
      </c>
      <c r="B32" s="5">
        <v>1.3745732400743513E-2</v>
      </c>
      <c r="D32">
        <f>B28</f>
        <v>34.338296020819762</v>
      </c>
      <c r="E32">
        <f>B28</f>
        <v>34.338296020819762</v>
      </c>
      <c r="F32">
        <f>B28</f>
        <v>34.338296020819762</v>
      </c>
    </row>
    <row r="33" spans="1:7" x14ac:dyDescent="0.25">
      <c r="A33" s="1"/>
      <c r="D33">
        <f>D32*(1+$B$32)^-D31</f>
        <v>33.872691073628609</v>
      </c>
      <c r="E33">
        <f t="shared" ref="E33:F33" si="0">E32*(1+$B$32)^-E31</f>
        <v>33.413399426512605</v>
      </c>
      <c r="F33">
        <f t="shared" si="0"/>
        <v>32.960335475231346</v>
      </c>
      <c r="G33">
        <f>SUM(D33:F33)-B30</f>
        <v>-2.7503105570758635E-8</v>
      </c>
    </row>
    <row r="34" spans="1:7" x14ac:dyDescent="0.25">
      <c r="A34" s="1"/>
      <c r="D34">
        <f>D33*D31</f>
        <v>33.872691073628609</v>
      </c>
      <c r="E34">
        <f t="shared" ref="E34:F34" si="1">E33*E31</f>
        <v>66.82679885302521</v>
      </c>
      <c r="F34">
        <f t="shared" si="1"/>
        <v>98.881006425694039</v>
      </c>
    </row>
    <row r="35" spans="1:7" x14ac:dyDescent="0.25">
      <c r="A35" s="1" t="s">
        <v>14</v>
      </c>
      <c r="B35" s="5">
        <f>SUM(D34:F34)/B30</f>
        <v>1.9908988710143412</v>
      </c>
    </row>
    <row r="36" spans="1:7" x14ac:dyDescent="0.25">
      <c r="A36" s="1"/>
    </row>
    <row r="38" spans="1:7" x14ac:dyDescent="0.25">
      <c r="A38" s="3" t="s">
        <v>5</v>
      </c>
    </row>
    <row r="39" spans="1:7" x14ac:dyDescent="0.25">
      <c r="A39" s="2" t="s">
        <v>12</v>
      </c>
    </row>
    <row r="40" spans="1:7" x14ac:dyDescent="0.25">
      <c r="A40" s="1" t="s">
        <v>11</v>
      </c>
      <c r="D40">
        <v>0</v>
      </c>
      <c r="E40">
        <v>1</v>
      </c>
      <c r="F40">
        <v>2</v>
      </c>
      <c r="G40">
        <v>3</v>
      </c>
    </row>
    <row r="41" spans="1:7" x14ac:dyDescent="0.25">
      <c r="A41" s="7" t="s">
        <v>15</v>
      </c>
      <c r="G41">
        <v>0</v>
      </c>
    </row>
    <row r="42" spans="1:7" x14ac:dyDescent="0.25">
      <c r="F42">
        <f>MIN(F$25,$B$28/(1+C2))</f>
        <v>32.703139067447388</v>
      </c>
      <c r="G42">
        <v>0</v>
      </c>
    </row>
    <row r="43" spans="1:7" x14ac:dyDescent="0.25">
      <c r="E43">
        <f>MIN(E$25,(B6*($B$28+F42)+(1-B6)*($B$28+F43))/(1+B3))</f>
        <v>66.434144962562527</v>
      </c>
      <c r="F43">
        <f>MIN(F$25,$B$28/(1+C3))</f>
        <v>33.664996098842906</v>
      </c>
      <c r="G43">
        <v>0</v>
      </c>
    </row>
    <row r="44" spans="1:7" x14ac:dyDescent="0.25">
      <c r="D44" s="5">
        <f>MIN(D$25,(A7*($B$28+E43)+(1-A7)*($B$28+E44))/(1+A4))</f>
        <v>99.954782908452202</v>
      </c>
      <c r="E44" s="6">
        <f>MIN(E$25,(B7*($B$28+F43)+(1-B7)*($B$28+F44))/(1+B4))</f>
        <v>67.161703979180231</v>
      </c>
      <c r="F44" s="6">
        <f>MIN(F$25,$B$28/(1+C4))</f>
        <v>33.830833518048173</v>
      </c>
      <c r="G44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33" sqref="A33"/>
    </sheetView>
  </sheetViews>
  <sheetFormatPr defaultRowHeight="13.2" x14ac:dyDescent="0.25"/>
  <cols>
    <col min="1" max="1" width="11.44140625" customWidth="1"/>
  </cols>
  <sheetData>
    <row r="1" spans="1:2" x14ac:dyDescent="0.25">
      <c r="A1" s="1" t="s">
        <v>36</v>
      </c>
    </row>
    <row r="3" spans="1:2" x14ac:dyDescent="0.25">
      <c r="A3" s="1" t="s">
        <v>38</v>
      </c>
    </row>
    <row r="4" spans="1:2" x14ac:dyDescent="0.25">
      <c r="A4" s="1" t="s">
        <v>37</v>
      </c>
    </row>
    <row r="5" spans="1:2" x14ac:dyDescent="0.25">
      <c r="A5" s="1" t="s">
        <v>40</v>
      </c>
    </row>
    <row r="6" spans="1:2" x14ac:dyDescent="0.25">
      <c r="A6" s="1" t="s">
        <v>39</v>
      </c>
    </row>
    <row r="7" spans="1:2" x14ac:dyDescent="0.25">
      <c r="A7" s="1" t="s">
        <v>41</v>
      </c>
    </row>
    <row r="8" spans="1:2" x14ac:dyDescent="0.25">
      <c r="A8" s="1" t="s">
        <v>42</v>
      </c>
    </row>
    <row r="9" spans="1:2" x14ac:dyDescent="0.25">
      <c r="A9" s="1" t="s">
        <v>41</v>
      </c>
    </row>
    <row r="10" spans="1:2" x14ac:dyDescent="0.25">
      <c r="A10" s="5" t="s">
        <v>43</v>
      </c>
      <c r="B10" s="5">
        <f>LN(4/5)</f>
        <v>-0.22314355131420971</v>
      </c>
    </row>
    <row r="12" spans="1:2" x14ac:dyDescent="0.25">
      <c r="A12" s="1" t="s">
        <v>44</v>
      </c>
    </row>
    <row r="13" spans="1:2" x14ac:dyDescent="0.25">
      <c r="A13" s="1" t="s">
        <v>45</v>
      </c>
    </row>
    <row r="14" spans="1:2" x14ac:dyDescent="0.25">
      <c r="A14" s="1" t="s">
        <v>46</v>
      </c>
    </row>
    <row r="15" spans="1:2" x14ac:dyDescent="0.25">
      <c r="A15" s="1" t="s">
        <v>55</v>
      </c>
    </row>
    <row r="16" spans="1:2" x14ac:dyDescent="0.25">
      <c r="A16" s="1" t="s">
        <v>47</v>
      </c>
    </row>
    <row r="17" spans="1:1" x14ac:dyDescent="0.25">
      <c r="A17" s="1"/>
    </row>
    <row r="19" spans="1:1" x14ac:dyDescent="0.25">
      <c r="A19" s="1" t="s">
        <v>4</v>
      </c>
    </row>
    <row r="21" spans="1:1" x14ac:dyDescent="0.25">
      <c r="A21" s="1" t="s">
        <v>56</v>
      </c>
    </row>
    <row r="23" spans="1:1" x14ac:dyDescent="0.25">
      <c r="A23" s="1" t="s">
        <v>48</v>
      </c>
    </row>
    <row r="24" spans="1:1" x14ac:dyDescent="0.25">
      <c r="A24" s="1" t="s">
        <v>49</v>
      </c>
    </row>
    <row r="25" spans="1:1" x14ac:dyDescent="0.25">
      <c r="A25" s="1" t="s">
        <v>50</v>
      </c>
    </row>
    <row r="26" spans="1:1" x14ac:dyDescent="0.25">
      <c r="A26" s="1" t="s">
        <v>57</v>
      </c>
    </row>
    <row r="28" spans="1:1" x14ac:dyDescent="0.25">
      <c r="A28" s="1" t="s">
        <v>51</v>
      </c>
    </row>
    <row r="29" spans="1:1" x14ac:dyDescent="0.25">
      <c r="A29" s="1" t="s">
        <v>52</v>
      </c>
    </row>
    <row r="30" spans="1:1" x14ac:dyDescent="0.25">
      <c r="A30" s="1" t="s">
        <v>54</v>
      </c>
    </row>
    <row r="31" spans="1:1" x14ac:dyDescent="0.25">
      <c r="A31" s="1" t="s">
        <v>58</v>
      </c>
    </row>
    <row r="32" spans="1:1" x14ac:dyDescent="0.25">
      <c r="A32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Opgave 1</vt:lpstr>
      <vt:lpstr>Opgave 2</vt:lpstr>
      <vt:lpstr>Opgave 3</vt:lpstr>
    </vt:vector>
  </TitlesOfParts>
  <Company>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</dc:creator>
  <cp:lastModifiedBy>Rolf Poulsen</cp:lastModifiedBy>
  <cp:lastPrinted>2014-12-19T11:21:08Z</cp:lastPrinted>
  <dcterms:created xsi:type="dcterms:W3CDTF">2012-06-11T14:44:32Z</dcterms:created>
  <dcterms:modified xsi:type="dcterms:W3CDTF">2015-07-07T11:25:53Z</dcterms:modified>
</cp:coreProperties>
</file>