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380" yWindow="120" windowWidth="19140" windowHeight="7880"/>
  </bookViews>
  <sheets>
    <sheet name="Opgave 1" sheetId="2" r:id="rId1"/>
    <sheet name="Opgave 2" sheetId="1" r:id="rId2"/>
    <sheet name="Opgave 3" sheetId="3" r:id="rId3"/>
  </sheets>
  <definedNames>
    <definedName name="solver_adj" localSheetId="1" hidden="1">'Opgave 2'!$I$13</definedName>
    <definedName name="solver_adj" localSheetId="2" hidden="1">'Opgave 3'!$E$4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'Opgave 2'!$G$14</definedName>
    <definedName name="solver_opt" localSheetId="2" hidden="1">'Opgave 3'!$E$5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3</definedName>
    <definedName name="solver_typ" localSheetId="2" hidden="1">3</definedName>
    <definedName name="solver_val" localSheetId="1" hidden="1">100</definedName>
    <definedName name="solver_val" localSheetId="2" hidden="1">1</definedName>
    <definedName name="solver_ver" localSheetId="1" hidden="1">3</definedName>
    <definedName name="solver_ver" localSheetId="2" hidden="1">3</definedName>
  </definedNames>
  <calcPr calcId="162913"/>
</workbook>
</file>

<file path=xl/calcChain.xml><?xml version="1.0" encoding="utf-8"?>
<calcChain xmlns="http://schemas.openxmlformats.org/spreadsheetml/2006/main">
  <c r="F16" i="2" l="1"/>
  <c r="B17" i="2"/>
  <c r="D8" i="2"/>
  <c r="B8" i="2"/>
  <c r="A8" i="2"/>
  <c r="E5" i="3" l="1"/>
  <c r="B42" i="1"/>
  <c r="B41" i="1"/>
  <c r="B40" i="1"/>
  <c r="A41" i="1" s="1"/>
  <c r="D21" i="2"/>
  <c r="D20" i="2"/>
  <c r="B7" i="2" l="1"/>
  <c r="E7" i="2" s="1"/>
  <c r="E8" i="2"/>
  <c r="A12" i="2"/>
  <c r="B12" i="2"/>
  <c r="B11" i="2"/>
  <c r="E22" i="1"/>
  <c r="E14" i="1" l="1"/>
  <c r="G17" i="2"/>
  <c r="G16" i="2"/>
  <c r="G15" i="2"/>
  <c r="C17" i="2"/>
  <c r="C16" i="2"/>
  <c r="C15" i="2"/>
  <c r="E26" i="1"/>
  <c r="E25" i="1"/>
  <c r="E24" i="1"/>
  <c r="E23" i="1"/>
  <c r="B19" i="1"/>
  <c r="B18" i="1"/>
  <c r="B17" i="1"/>
  <c r="A14" i="1"/>
  <c r="C25" i="1" l="1"/>
  <c r="C24" i="1"/>
  <c r="A18" i="1"/>
  <c r="B30" i="1" s="1"/>
  <c r="C23" i="1"/>
  <c r="B16" i="2"/>
  <c r="B20" i="2" s="1" a="1"/>
  <c r="F17" i="2"/>
  <c r="B20" i="2" l="1"/>
  <c r="B21" i="2"/>
  <c r="A17" i="2"/>
  <c r="A24" i="1"/>
  <c r="G14" i="1" s="1"/>
  <c r="E17" i="2"/>
</calcChain>
</file>

<file path=xl/sharedStrings.xml><?xml version="1.0" encoding="utf-8"?>
<sst xmlns="http://schemas.openxmlformats.org/spreadsheetml/2006/main" count="63" uniqueCount="58">
  <si>
    <t xml:space="preserve"> </t>
  </si>
  <si>
    <t>P(0,1)</t>
  </si>
  <si>
    <t>P(0,2)</t>
  </si>
  <si>
    <t>P(0,3)</t>
  </si>
  <si>
    <t>q</t>
  </si>
  <si>
    <t>r</t>
  </si>
  <si>
    <t>EU put</t>
  </si>
  <si>
    <t>K</t>
  </si>
  <si>
    <t>AMR put</t>
  </si>
  <si>
    <t>er veldefinerede (dvs &lt;1, &gt;0) er entydige. Ergo: Modellen er arb'fri og komplet.</t>
  </si>
  <si>
    <t>H</t>
  </si>
  <si>
    <t>tau</t>
  </si>
  <si>
    <t>R</t>
  </si>
  <si>
    <t>kurs</t>
  </si>
  <si>
    <t>2a</t>
  </si>
  <si>
    <t>2c</t>
  </si>
  <si>
    <t>ydelse</t>
  </si>
  <si>
    <t>2b</t>
  </si>
  <si>
    <t>P(1,3)</t>
  </si>
  <si>
    <t>P(2,3)</t>
  </si>
  <si>
    <t>P(1,2)</t>
  </si>
  <si>
    <t>1a</t>
  </si>
  <si>
    <t>Risiko-neutrale ssh' (q'er tv) for alle 1-periode-delmodeller (bestemt fra lokalkarak')</t>
  </si>
  <si>
    <t>1b</t>
  </si>
  <si>
    <t>1c</t>
  </si>
  <si>
    <t>rød~indfri</t>
  </si>
  <si>
    <t>1d</t>
  </si>
  <si>
    <t>Fwd(0,2)</t>
  </si>
  <si>
    <t>p</t>
  </si>
  <si>
    <t>E^P-afkastrater</t>
  </si>
  <si>
    <t>P-spredninger</t>
  </si>
  <si>
    <t>Initial rep'</t>
  </si>
  <si>
    <t>#aktier</t>
  </si>
  <si>
    <t>i banken</t>
  </si>
  <si>
    <t>Og det kan gøres dynamisk</t>
  </si>
  <si>
    <t>2d</t>
  </si>
  <si>
    <t>med de givne q-sandsynligheder.</t>
  </si>
  <si>
    <t>kappa</t>
  </si>
  <si>
    <t xml:space="preserve">Da tid 1-til-2-modellerne er inkomplette (3 tilstande, kun 2 aktiver (nulkuponobligationerne)), og </t>
  </si>
  <si>
    <t>cap-lontraktens betalinger er er ikke-trivielle, så er ikke en entydig arbitragefri pris</t>
  </si>
  <si>
    <t>men det bliver ganske regnetungt og forventes ikke som del af svaret.)</t>
  </si>
  <si>
    <t>3a</t>
  </si>
  <si>
    <t>Ved at bruge egenskaber for betingede middelværdier har vi at M(t+1) = M(t) E(Y(t+1)).</t>
  </si>
  <si>
    <t>Vi skal således finde c så E(Y(t+1)) = 1 (tydeligvis det samme c for alle t).</t>
  </si>
  <si>
    <t>Den dovne gør det med solver:</t>
  </si>
  <si>
    <t>c</t>
  </si>
  <si>
    <t>E(Y)</t>
  </si>
  <si>
    <t>3b</t>
  </si>
  <si>
    <t>(Lad os antage rente og dividende er 0.)</t>
  </si>
  <si>
    <t>Put-call-pariteten siger at call(t) = put(t) + S(t) - K</t>
  </si>
  <si>
    <t xml:space="preserve">Call-optionen kan altså ses som en lang positionen i aktien (+S) og i put'en (+put), </t>
  </si>
  <si>
    <t>samt en kort position i bankbogen. Man har altså købt sine aktiver  for (delvist)</t>
  </si>
  <si>
    <t>lånte penge; dette er netop en gearet position. Put-optionen har positivt pay-off</t>
  </si>
  <si>
    <t>netop når aktiens kurs falder (til under striken) og kan derfor ses som en tabsforsikring.</t>
  </si>
  <si>
    <t>Vi bruger (lettest) formlen fra slidesæt 1, fx nederst side 13 eller nederst side 16.</t>
  </si>
  <si>
    <t>Vi kan finde en arb'fri pris v/ at trævle baglæns i pris(t) = (1/\rho(t))E_t^Q(pris(t+1)+betaling(t+1))</t>
  </si>
  <si>
    <t>på cap-kontrakten. (Man kan finde et interval af arb'frie priser som i "den typiske ex'opg 2"</t>
  </si>
  <si>
    <t>Det er *kke* et specialtilfælde af std'binomialmodellen.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</si>
</sst>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2" borderId="7" xfId="0" applyFont="1" applyFill="1" applyBorder="1"/>
    <xf numFmtId="0" fontId="0" fillId="3" borderId="2" xfId="0" applyFill="1" applyBorder="1"/>
    <xf numFmtId="0" fontId="0" fillId="4" borderId="7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164" fontId="1" fillId="2" borderId="4" xfId="0" applyNumberFormat="1" applyFont="1" applyFill="1" applyBorder="1"/>
    <xf numFmtId="164" fontId="0" fillId="0" borderId="4" xfId="0" applyNumberFormat="1" applyBorder="1"/>
    <xf numFmtId="0" fontId="1" fillId="2" borderId="3" xfId="0" applyFont="1" applyFill="1" applyBorder="1"/>
    <xf numFmtId="0" fontId="0" fillId="5" borderId="0" xfId="0" applyFill="1" applyBorder="1"/>
    <xf numFmtId="0" fontId="2" fillId="0" borderId="0" xfId="0" applyFont="1" applyFill="1" applyBorder="1"/>
    <xf numFmtId="0" fontId="0" fillId="5" borderId="7" xfId="0" applyFont="1" applyFill="1" applyBorder="1"/>
    <xf numFmtId="0" fontId="0" fillId="3" borderId="1" xfId="0" applyFont="1" applyFill="1" applyBorder="1"/>
    <xf numFmtId="0" fontId="0" fillId="0" borderId="0" xfId="0" applyFont="1" applyBorder="1"/>
    <xf numFmtId="2" fontId="1" fillId="2" borderId="0" xfId="0" applyNumberFormat="1" applyFont="1" applyFill="1" applyBorder="1"/>
    <xf numFmtId="0" fontId="0" fillId="0" borderId="4" xfId="0" applyFill="1" applyBorder="1"/>
    <xf numFmtId="0" fontId="1" fillId="2" borderId="4" xfId="0" applyFont="1" applyFill="1" applyBorder="1"/>
    <xf numFmtId="164" fontId="1" fillId="2" borderId="0" xfId="0" applyNumberFormat="1" applyFont="1" applyFill="1" applyBorder="1"/>
    <xf numFmtId="0" fontId="0" fillId="0" borderId="4" xfId="0" applyFont="1" applyFill="1" applyBorder="1"/>
    <xf numFmtId="0" fontId="0" fillId="3" borderId="5" xfId="0" applyFill="1" applyBorder="1"/>
    <xf numFmtId="0" fontId="0" fillId="0" borderId="6" xfId="0" applyFont="1" applyBorder="1"/>
    <xf numFmtId="0" fontId="0" fillId="0" borderId="7" xfId="0" applyFont="1" applyBorder="1"/>
    <xf numFmtId="0" fontId="2" fillId="0" borderId="4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1" zoomScale="168" zoomScaleNormal="168" workbookViewId="0">
      <selection activeCell="H16" sqref="H16"/>
    </sheetView>
  </sheetViews>
  <sheetFormatPr defaultRowHeight="14.5" x14ac:dyDescent="0.35"/>
  <cols>
    <col min="5" max="5" width="9.54296875" customWidth="1"/>
    <col min="7" max="7" width="6.1796875" customWidth="1"/>
    <col min="8" max="8" width="10.6328125" customWidth="1"/>
  </cols>
  <sheetData>
    <row r="1" spans="1:11" x14ac:dyDescent="0.35">
      <c r="C1">
        <v>140</v>
      </c>
      <c r="E1" t="s">
        <v>5</v>
      </c>
      <c r="F1">
        <v>0.03</v>
      </c>
    </row>
    <row r="2" spans="1:11" x14ac:dyDescent="0.35">
      <c r="B2">
        <v>120</v>
      </c>
      <c r="C2">
        <v>100</v>
      </c>
      <c r="E2" t="s">
        <v>28</v>
      </c>
      <c r="F2">
        <v>0.6</v>
      </c>
    </row>
    <row r="3" spans="1:11" x14ac:dyDescent="0.35">
      <c r="A3">
        <v>100</v>
      </c>
      <c r="B3">
        <v>80</v>
      </c>
      <c r="C3">
        <v>60</v>
      </c>
    </row>
    <row r="4" spans="1:11" ht="15" thickBot="1" x14ac:dyDescent="0.4"/>
    <row r="5" spans="1:11" ht="15" thickTop="1" x14ac:dyDescent="0.35">
      <c r="A5" s="10" t="s">
        <v>21</v>
      </c>
      <c r="B5" s="2"/>
      <c r="C5" s="2"/>
      <c r="D5" s="2"/>
      <c r="E5" s="3"/>
    </row>
    <row r="6" spans="1:11" x14ac:dyDescent="0.35">
      <c r="A6" s="4" t="s">
        <v>29</v>
      </c>
      <c r="B6" s="5"/>
      <c r="C6" s="5"/>
      <c r="D6" s="5" t="s">
        <v>30</v>
      </c>
      <c r="E6" s="6"/>
      <c r="H6" s="5"/>
    </row>
    <row r="7" spans="1:11" x14ac:dyDescent="0.35">
      <c r="A7" s="4"/>
      <c r="B7" s="5">
        <f t="shared" ref="B7:B8" si="0">$F$2*(C1-B2)/B2+(1-$F$2)*(C2-B2)/B2</f>
        <v>3.333333333333334E-2</v>
      </c>
      <c r="C7" s="5"/>
      <c r="D7" s="5"/>
      <c r="E7" s="6">
        <f t="shared" ref="E7:E8" si="1">SQRT($F$2*((C1-B2)/B2)^2+(1-$F$2)*((C2-B2)/B2)^2-B7^2)</f>
        <v>0.16329931618554519</v>
      </c>
    </row>
    <row r="8" spans="1:11" ht="15" thickBot="1" x14ac:dyDescent="0.4">
      <c r="A8" s="7">
        <f>$F$2*(B2-A3)/A3+(1-$F$2)*(B3-A3)/A3</f>
        <v>3.9999999999999994E-2</v>
      </c>
      <c r="B8" s="8">
        <f>$F$2*(C2-B3)/B3+(1-$F$2)*(C3-B3)/B3</f>
        <v>4.9999999999999989E-2</v>
      </c>
      <c r="C8" s="8"/>
      <c r="D8" s="8">
        <f>SQRT($F$2*((B2-A3)/A3)^2+(1-$F$2)*((B3-A3)/A3)^2-A8^2)</f>
        <v>0.19595917942265428</v>
      </c>
      <c r="E8" s="9">
        <f t="shared" si="1"/>
        <v>0.2449489742783178</v>
      </c>
    </row>
    <row r="9" spans="1:11" ht="15.5" thickTop="1" thickBot="1" x14ac:dyDescent="0.4"/>
    <row r="10" spans="1:11" ht="15" thickTop="1" x14ac:dyDescent="0.35">
      <c r="A10" s="1" t="s">
        <v>4</v>
      </c>
      <c r="B10" s="2"/>
      <c r="C10" s="12" t="s">
        <v>23</v>
      </c>
      <c r="D10" s="2" t="s">
        <v>22</v>
      </c>
      <c r="E10" s="2"/>
      <c r="F10" s="2"/>
      <c r="G10" s="2"/>
      <c r="H10" s="2"/>
      <c r="I10" s="2"/>
      <c r="J10" s="2"/>
      <c r="K10" s="3"/>
    </row>
    <row r="11" spans="1:11" x14ac:dyDescent="0.35">
      <c r="A11" s="4"/>
      <c r="B11" s="24">
        <f>((1+$F$1)-C2/B2)/(C1/B2-C2/B2)</f>
        <v>0.58999999999999986</v>
      </c>
      <c r="C11" s="5"/>
      <c r="D11" s="5" t="s">
        <v>9</v>
      </c>
      <c r="E11" s="5"/>
      <c r="F11" s="5"/>
      <c r="G11" s="5"/>
      <c r="H11" s="5"/>
      <c r="I11" s="5"/>
      <c r="J11" s="5"/>
      <c r="K11" s="6"/>
    </row>
    <row r="12" spans="1:11" ht="15" thickBot="1" x14ac:dyDescent="0.4">
      <c r="A12" s="31">
        <f>((1+$F$1)-B3/A3)/(B2/A3-B3/A3)</f>
        <v>0.57500000000000007</v>
      </c>
      <c r="B12" s="32">
        <f>((1+$F$1)-C3/B3)/(C2/B3-C3/B3)</f>
        <v>0.56000000000000005</v>
      </c>
      <c r="C12" s="8"/>
      <c r="D12" s="8" t="s">
        <v>57</v>
      </c>
      <c r="E12" s="8"/>
      <c r="F12" s="8"/>
      <c r="G12" s="8"/>
      <c r="H12" s="8"/>
      <c r="I12" s="8"/>
      <c r="J12" s="8"/>
      <c r="K12" s="9"/>
    </row>
    <row r="13" spans="1:11" ht="15" thickTop="1" x14ac:dyDescent="0.35">
      <c r="A13" s="4" t="s">
        <v>6</v>
      </c>
      <c r="B13" s="5" t="s">
        <v>7</v>
      </c>
      <c r="C13" s="5">
        <v>100</v>
      </c>
      <c r="D13" s="30" t="s">
        <v>24</v>
      </c>
      <c r="E13" s="5" t="s">
        <v>8</v>
      </c>
      <c r="F13" s="5" t="s">
        <v>7</v>
      </c>
      <c r="G13" s="5">
        <v>100</v>
      </c>
      <c r="H13" s="30" t="s">
        <v>26</v>
      </c>
    </row>
    <row r="14" spans="1:11" x14ac:dyDescent="0.35">
      <c r="A14" s="4"/>
      <c r="B14" s="5"/>
      <c r="C14" s="5"/>
      <c r="D14" s="6"/>
      <c r="E14" s="5"/>
      <c r="F14" s="5"/>
      <c r="G14" s="5"/>
      <c r="H14" s="6"/>
    </row>
    <row r="15" spans="1:11" x14ac:dyDescent="0.35">
      <c r="A15" s="4"/>
      <c r="B15" s="5"/>
      <c r="C15" s="5">
        <f>MAX($C$13-C1,0)</f>
        <v>0</v>
      </c>
      <c r="D15" s="6"/>
      <c r="E15" s="5"/>
      <c r="F15" s="5"/>
      <c r="G15" s="5">
        <f>MAX($G$13-C1,0)</f>
        <v>0</v>
      </c>
      <c r="H15" s="6"/>
    </row>
    <row r="16" spans="1:11" x14ac:dyDescent="0.35">
      <c r="A16" s="4"/>
      <c r="B16" s="5">
        <f>(B11*C15+(1-B11)*C16)/(1+$F$1)</f>
        <v>0</v>
      </c>
      <c r="C16" s="5">
        <f t="shared" ref="C16:C17" si="2">MAX($C$13-C2,0)</f>
        <v>0</v>
      </c>
      <c r="D16" s="6"/>
      <c r="E16" s="5"/>
      <c r="F16" s="5">
        <f>MAX((B11*G15+(1-B11)*G16)/(1+$F$1),MAX($G$13-B2,0))</f>
        <v>0</v>
      </c>
      <c r="G16" s="5">
        <f t="shared" ref="G16:G17" si="3">MAX($G$13-C2,0)</f>
        <v>0</v>
      </c>
      <c r="H16" s="6"/>
    </row>
    <row r="17" spans="1:9" ht="15" thickBot="1" x14ac:dyDescent="0.4">
      <c r="A17" s="27">
        <f>(A12*B16+(1-A12)*B17)/(1+$F$1)</f>
        <v>7.0506174003204789</v>
      </c>
      <c r="B17" s="5">
        <f>(B12*C16+(1-B12)*C17)/(1+$F$1)</f>
        <v>17.087378640776695</v>
      </c>
      <c r="C17" s="5">
        <f t="shared" si="2"/>
        <v>40</v>
      </c>
      <c r="D17" s="6"/>
      <c r="E17" s="11">
        <f>MAX((A12*F16+(1-A12)*F17)/(1+$F$1),MAX($G$13-A3,0))</f>
        <v>8.2524271844660166</v>
      </c>
      <c r="F17" s="13">
        <f>MAX((B12*G16+(1-B12)*G17)/(1+$F$1),MAX($G$13-B3,0))</f>
        <v>20</v>
      </c>
      <c r="G17" s="8">
        <f t="shared" si="3"/>
        <v>40</v>
      </c>
      <c r="H17" s="9" t="s">
        <v>25</v>
      </c>
    </row>
    <row r="18" spans="1:9" ht="15" thickTop="1" x14ac:dyDescent="0.35">
      <c r="A18" s="33">
        <v>0</v>
      </c>
      <c r="B18" s="34">
        <v>1</v>
      </c>
      <c r="C18" s="34">
        <v>2</v>
      </c>
      <c r="D18" s="6"/>
    </row>
    <row r="19" spans="1:9" x14ac:dyDescent="0.35">
      <c r="A19" s="4" t="s">
        <v>31</v>
      </c>
      <c r="B19" s="5"/>
      <c r="C19" s="5"/>
      <c r="D19" s="6"/>
    </row>
    <row r="20" spans="1:9" x14ac:dyDescent="0.35">
      <c r="A20" s="4" t="s">
        <v>32</v>
      </c>
      <c r="B20" s="25">
        <f t="array" ref="B20:B21">MMULT(MINVERSE(C20:D21),B16:B17)</f>
        <v>-0.42718446601941734</v>
      </c>
      <c r="C20" s="5">
        <v>120</v>
      </c>
      <c r="D20" s="6">
        <f>1+F1</f>
        <v>1.03</v>
      </c>
    </row>
    <row r="21" spans="1:9" x14ac:dyDescent="0.35">
      <c r="A21" s="4" t="s">
        <v>33</v>
      </c>
      <c r="B21" s="25">
        <v>49.769064002262212</v>
      </c>
      <c r="C21" s="5">
        <v>80</v>
      </c>
      <c r="D21" s="6">
        <f>1+F1</f>
        <v>1.03</v>
      </c>
    </row>
    <row r="22" spans="1:9" ht="15" thickBot="1" x14ac:dyDescent="0.4">
      <c r="A22" s="7" t="s">
        <v>34</v>
      </c>
      <c r="B22" s="8"/>
      <c r="C22" s="8"/>
      <c r="D22" s="9"/>
    </row>
    <row r="23" spans="1:9" ht="15" thickTop="1" x14ac:dyDescent="0.35"/>
    <row r="27" spans="1:9" x14ac:dyDescent="0.35">
      <c r="I27" t="s">
        <v>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L48" sqref="L48"/>
    </sheetView>
  </sheetViews>
  <sheetFormatPr defaultRowHeight="14.5" x14ac:dyDescent="0.35"/>
  <sheetData>
    <row r="1" spans="1:12" x14ac:dyDescent="0.35">
      <c r="E1">
        <v>0.04</v>
      </c>
      <c r="F1" s="14"/>
      <c r="G1" s="15"/>
      <c r="H1" s="15"/>
      <c r="I1" s="15"/>
      <c r="J1" s="15"/>
      <c r="K1" s="15"/>
      <c r="L1" s="5"/>
    </row>
    <row r="2" spans="1:12" x14ac:dyDescent="0.35">
      <c r="D2">
        <v>0.1</v>
      </c>
      <c r="F2" s="14"/>
      <c r="G2" s="15"/>
      <c r="H2" s="15"/>
      <c r="I2" s="15"/>
      <c r="J2" s="15"/>
      <c r="K2" s="15"/>
      <c r="L2" s="5"/>
    </row>
    <row r="3" spans="1:12" x14ac:dyDescent="0.35">
      <c r="C3">
        <v>0.03</v>
      </c>
      <c r="D3">
        <v>0.3</v>
      </c>
      <c r="E3">
        <v>0.02</v>
      </c>
      <c r="F3" s="14"/>
      <c r="G3" s="15"/>
      <c r="H3" s="16"/>
      <c r="I3" s="15"/>
      <c r="J3" s="15"/>
      <c r="K3" s="15"/>
      <c r="L3" s="5"/>
    </row>
    <row r="4" spans="1:12" x14ac:dyDescent="0.35">
      <c r="C4" t="s">
        <v>0</v>
      </c>
      <c r="D4">
        <v>0.6</v>
      </c>
      <c r="F4" s="14"/>
      <c r="G4" s="15"/>
      <c r="H4" s="15"/>
      <c r="I4" s="15"/>
      <c r="J4" s="15"/>
      <c r="K4" s="15"/>
      <c r="L4" s="5"/>
    </row>
    <row r="5" spans="1:12" x14ac:dyDescent="0.35">
      <c r="B5">
        <v>0.3</v>
      </c>
      <c r="D5">
        <v>0.3</v>
      </c>
      <c r="F5" s="14"/>
      <c r="G5" s="15"/>
      <c r="H5" s="16"/>
      <c r="I5" s="15"/>
      <c r="J5" s="15"/>
      <c r="K5" s="15"/>
      <c r="L5" s="5"/>
    </row>
    <row r="6" spans="1:12" x14ac:dyDescent="0.35">
      <c r="A6">
        <v>0.02</v>
      </c>
      <c r="B6">
        <v>0.4</v>
      </c>
      <c r="C6">
        <v>0.02</v>
      </c>
      <c r="D6">
        <v>0.4</v>
      </c>
      <c r="E6">
        <v>0.01</v>
      </c>
      <c r="F6" s="14"/>
      <c r="G6" s="15"/>
      <c r="H6" s="15"/>
      <c r="I6" s="15"/>
      <c r="J6" s="15"/>
      <c r="K6" s="15"/>
      <c r="L6" s="5"/>
    </row>
    <row r="7" spans="1:12" x14ac:dyDescent="0.35">
      <c r="B7">
        <v>0.3</v>
      </c>
      <c r="D7">
        <v>0.3</v>
      </c>
      <c r="F7" s="14"/>
      <c r="G7" s="15"/>
      <c r="H7" s="15"/>
      <c r="I7" s="15"/>
      <c r="J7" s="15"/>
      <c r="K7" s="15"/>
      <c r="L7" s="5"/>
    </row>
    <row r="8" spans="1:12" x14ac:dyDescent="0.35">
      <c r="C8" t="s">
        <v>0</v>
      </c>
      <c r="D8">
        <v>0.5</v>
      </c>
      <c r="F8" s="14"/>
      <c r="G8" s="15"/>
      <c r="H8" s="15"/>
      <c r="I8" s="15"/>
      <c r="J8" s="15"/>
      <c r="K8" s="15"/>
      <c r="L8" s="5"/>
    </row>
    <row r="9" spans="1:12" x14ac:dyDescent="0.35">
      <c r="C9">
        <v>0</v>
      </c>
      <c r="D9">
        <v>0.3</v>
      </c>
      <c r="E9">
        <v>0</v>
      </c>
      <c r="F9" s="14"/>
      <c r="G9" s="15"/>
      <c r="H9" s="16"/>
      <c r="I9" s="15"/>
      <c r="J9" s="15"/>
      <c r="K9" s="15"/>
      <c r="L9" s="5"/>
    </row>
    <row r="10" spans="1:12" x14ac:dyDescent="0.35">
      <c r="D10">
        <v>0.2</v>
      </c>
      <c r="F10" s="14"/>
      <c r="G10" s="15"/>
      <c r="H10" s="15"/>
      <c r="I10" s="15"/>
      <c r="J10" s="15"/>
      <c r="K10" s="15"/>
      <c r="L10" s="5"/>
    </row>
    <row r="11" spans="1:12" ht="15" thickBot="1" x14ac:dyDescent="0.4">
      <c r="E11">
        <v>-0.01</v>
      </c>
      <c r="F11" s="14"/>
      <c r="G11" s="14"/>
      <c r="H11" s="14"/>
      <c r="I11" s="14"/>
      <c r="J11" s="14"/>
      <c r="K11" s="14"/>
    </row>
    <row r="12" spans="1:12" ht="15.5" thickTop="1" thickBot="1" x14ac:dyDescent="0.4">
      <c r="A12" s="10" t="s">
        <v>14</v>
      </c>
      <c r="B12" s="4"/>
      <c r="C12" s="5"/>
      <c r="D12" s="5"/>
      <c r="E12" s="5"/>
    </row>
    <row r="13" spans="1:12" ht="15" thickTop="1" x14ac:dyDescent="0.35">
      <c r="A13" s="4" t="s">
        <v>1</v>
      </c>
      <c r="B13" s="4"/>
      <c r="C13" s="10" t="s">
        <v>17</v>
      </c>
      <c r="D13" s="2" t="s">
        <v>10</v>
      </c>
      <c r="E13" s="2">
        <v>100</v>
      </c>
      <c r="F13" s="2" t="s">
        <v>11</v>
      </c>
      <c r="G13" s="2">
        <v>3</v>
      </c>
      <c r="H13" s="2" t="s">
        <v>12</v>
      </c>
      <c r="I13" s="19">
        <v>1.7610000000000001E-2</v>
      </c>
    </row>
    <row r="14" spans="1:12" ht="15" thickBot="1" x14ac:dyDescent="0.4">
      <c r="A14" s="17">
        <f>1/(1+A6)</f>
        <v>0.98039215686274506</v>
      </c>
      <c r="B14" s="4"/>
      <c r="C14" s="7"/>
      <c r="D14" s="8" t="s">
        <v>16</v>
      </c>
      <c r="E14" s="22">
        <f>E13*I13*(1+I13)^G13/((1+I13)^G13-1)</f>
        <v>34.514164390879884</v>
      </c>
      <c r="F14" s="8" t="s">
        <v>13</v>
      </c>
      <c r="G14" s="22">
        <f>E14*(A14+A18+A24)</f>
        <v>100.00029467787874</v>
      </c>
      <c r="H14" s="8"/>
      <c r="I14" s="9"/>
    </row>
    <row r="15" spans="1:12" ht="15.5" thickTop="1" thickBot="1" x14ac:dyDescent="0.4">
      <c r="A15" s="18"/>
      <c r="B15" s="7"/>
      <c r="C15" s="5"/>
    </row>
    <row r="16" spans="1:12" ht="15" thickTop="1" x14ac:dyDescent="0.35">
      <c r="A16" s="18" t="s">
        <v>2</v>
      </c>
      <c r="B16" s="5" t="s">
        <v>20</v>
      </c>
      <c r="C16" s="4"/>
    </row>
    <row r="17" spans="1:14" x14ac:dyDescent="0.35">
      <c r="A17" s="18"/>
      <c r="B17" s="5">
        <f>1/(1+C3)</f>
        <v>0.970873786407767</v>
      </c>
      <c r="C17" s="4"/>
      <c r="D17" s="5"/>
      <c r="E17" s="5"/>
      <c r="M17" s="15"/>
      <c r="N17" s="5"/>
    </row>
    <row r="18" spans="1:14" x14ac:dyDescent="0.35">
      <c r="A18" s="17">
        <f>(B5*B17+B6*B18+B7*B19)/(1+A6)</f>
        <v>0.96413627320336093</v>
      </c>
      <c r="B18" s="5">
        <f>1/(1+C6)</f>
        <v>0.98039215686274506</v>
      </c>
      <c r="C18" s="4"/>
      <c r="D18" s="5"/>
      <c r="E18" s="5"/>
      <c r="F18" s="5"/>
      <c r="G18" s="15"/>
      <c r="H18" s="15"/>
      <c r="I18" s="16"/>
      <c r="J18" s="15"/>
      <c r="K18" s="15"/>
      <c r="L18" s="15"/>
      <c r="M18" s="15"/>
    </row>
    <row r="19" spans="1:14" ht="15" thickBot="1" x14ac:dyDescent="0.4">
      <c r="A19" s="18"/>
      <c r="B19" s="5">
        <f>1/(1+C9)</f>
        <v>1</v>
      </c>
      <c r="C19" s="7"/>
      <c r="D19" s="8"/>
      <c r="E19" s="8"/>
      <c r="F19" s="5"/>
      <c r="G19" s="15"/>
      <c r="H19" s="15"/>
      <c r="I19" s="15"/>
      <c r="J19" s="15"/>
      <c r="K19" s="15"/>
      <c r="L19" s="15"/>
      <c r="M19" s="15"/>
    </row>
    <row r="20" spans="1:14" ht="15" thickTop="1" x14ac:dyDescent="0.35">
      <c r="A20" s="18"/>
      <c r="B20" s="5"/>
      <c r="C20" s="5"/>
      <c r="D20" s="5"/>
      <c r="E20" s="6"/>
      <c r="F20" s="5"/>
      <c r="G20" s="15"/>
      <c r="H20" s="15"/>
      <c r="I20" s="15"/>
      <c r="J20" s="15"/>
      <c r="K20" s="15"/>
      <c r="L20" s="15"/>
      <c r="M20" s="20"/>
    </row>
    <row r="21" spans="1:14" x14ac:dyDescent="0.35">
      <c r="A21" s="18" t="s">
        <v>3</v>
      </c>
      <c r="B21" s="5"/>
      <c r="C21" s="5" t="s">
        <v>18</v>
      </c>
      <c r="D21" s="5"/>
      <c r="E21" s="6" t="s">
        <v>19</v>
      </c>
      <c r="F21" s="5"/>
      <c r="G21" s="15"/>
      <c r="H21" s="5"/>
      <c r="I21" s="15"/>
      <c r="J21" s="16"/>
      <c r="K21" s="21"/>
      <c r="L21" s="21"/>
      <c r="M21" s="5"/>
    </row>
    <row r="22" spans="1:14" x14ac:dyDescent="0.35">
      <c r="A22" s="18"/>
      <c r="B22" s="5"/>
      <c r="C22" s="5"/>
      <c r="D22" s="5"/>
      <c r="E22" s="6">
        <f>1/(1+E1)</f>
        <v>0.96153846153846145</v>
      </c>
      <c r="F22" s="5"/>
      <c r="G22" s="5"/>
      <c r="H22" s="5"/>
      <c r="I22" s="5"/>
    </row>
    <row r="23" spans="1:14" x14ac:dyDescent="0.35">
      <c r="A23" s="18"/>
      <c r="B23" s="5"/>
      <c r="C23" s="5">
        <f>(E22*D2+E23*D3+E24*D4)/(1+C3)</f>
        <v>0.95566106713909094</v>
      </c>
      <c r="D23" s="5"/>
      <c r="E23" s="6">
        <f>1/(1+E3)</f>
        <v>0.98039215686274506</v>
      </c>
      <c r="F23" s="5"/>
      <c r="G23" s="5"/>
      <c r="H23" s="5"/>
    </row>
    <row r="24" spans="1:14" x14ac:dyDescent="0.35">
      <c r="A24" s="17">
        <f>(C23*B5+C24*B6+C25*B7)/(1+A6)</f>
        <v>0.9528412858961639</v>
      </c>
      <c r="B24" s="5"/>
      <c r="C24" s="5">
        <f>(E22*D5+E24*D6+D7*E25)/(1+C6)</f>
        <v>0.96519719845287699</v>
      </c>
      <c r="D24" s="5"/>
      <c r="E24" s="6">
        <f>1/(1+E6)</f>
        <v>0.99009900990099009</v>
      </c>
      <c r="F24" s="5"/>
      <c r="G24" s="5"/>
      <c r="H24" s="5"/>
    </row>
    <row r="25" spans="1:14" x14ac:dyDescent="0.35">
      <c r="A25" s="4"/>
      <c r="B25" s="5"/>
      <c r="C25" s="5">
        <f>(E24*D8+E25*D9+E26*D10)/(1+C9)</f>
        <v>0.99706970697069708</v>
      </c>
      <c r="D25" s="5"/>
      <c r="E25" s="6">
        <f>1/(1+E9)</f>
        <v>1</v>
      </c>
      <c r="F25" s="5"/>
      <c r="G25" s="5"/>
      <c r="H25" s="5"/>
    </row>
    <row r="26" spans="1:14" ht="15" thickBot="1" x14ac:dyDescent="0.4">
      <c r="A26" s="7"/>
      <c r="B26" s="8"/>
      <c r="C26" s="8"/>
      <c r="D26" s="8"/>
      <c r="E26" s="9">
        <f>1/(1+E11)</f>
        <v>1.0101010101010102</v>
      </c>
      <c r="F26" s="5"/>
      <c r="G26" s="5"/>
      <c r="H26" s="5"/>
    </row>
    <row r="27" spans="1:14" ht="15.5" thickTop="1" thickBot="1" x14ac:dyDescent="0.4">
      <c r="A27" s="5"/>
      <c r="B27" s="5"/>
      <c r="C27" s="5"/>
      <c r="D27" s="5"/>
      <c r="E27" s="5"/>
      <c r="F27" s="5"/>
      <c r="G27" s="5"/>
      <c r="H27" s="5"/>
    </row>
    <row r="28" spans="1:14" ht="15" thickTop="1" x14ac:dyDescent="0.35">
      <c r="A28" s="23" t="s">
        <v>15</v>
      </c>
      <c r="B28" s="2"/>
      <c r="C28" s="2"/>
      <c r="D28" s="2"/>
      <c r="E28" s="2"/>
      <c r="F28" s="2"/>
      <c r="G28" s="2"/>
      <c r="H28" s="3"/>
    </row>
    <row r="29" spans="1:14" x14ac:dyDescent="0.35">
      <c r="A29" s="29" t="s">
        <v>54</v>
      </c>
      <c r="B29" s="5"/>
      <c r="C29" s="5"/>
      <c r="D29" s="5"/>
      <c r="E29" s="5"/>
      <c r="F29" s="5"/>
      <c r="G29" s="5"/>
      <c r="H29" s="6"/>
    </row>
    <row r="30" spans="1:14" ht="15" thickBot="1" x14ac:dyDescent="0.4">
      <c r="A30" s="7" t="s">
        <v>27</v>
      </c>
      <c r="B30" s="11">
        <f>(E13-E14*(A14+A18))/A18</f>
        <v>34.109520631034592</v>
      </c>
      <c r="C30" s="8"/>
      <c r="D30" s="8"/>
      <c r="E30" s="8"/>
      <c r="F30" s="8"/>
      <c r="G30" s="8"/>
      <c r="H30" s="9"/>
    </row>
    <row r="31" spans="1:14" ht="15.5" thickTop="1" thickBot="1" x14ac:dyDescent="0.4">
      <c r="A31" s="5"/>
      <c r="B31" s="5"/>
      <c r="C31" s="5"/>
      <c r="D31" s="5"/>
      <c r="E31" s="5"/>
      <c r="F31" s="5"/>
    </row>
    <row r="32" spans="1:14" ht="15" thickTop="1" x14ac:dyDescent="0.35">
      <c r="A32" s="10" t="s">
        <v>35</v>
      </c>
      <c r="B32" s="2"/>
      <c r="C32" s="2"/>
      <c r="D32" s="2"/>
      <c r="E32" s="2"/>
      <c r="F32" s="2"/>
      <c r="G32" s="2"/>
      <c r="H32" s="2"/>
      <c r="I32" s="3"/>
      <c r="J32" s="5"/>
    </row>
    <row r="33" spans="1:10" x14ac:dyDescent="0.35">
      <c r="A33" s="26" t="s">
        <v>55</v>
      </c>
      <c r="B33" s="5"/>
      <c r="C33" s="5"/>
      <c r="D33" s="5"/>
      <c r="E33" s="5"/>
      <c r="F33" s="5"/>
      <c r="G33" s="5"/>
      <c r="H33" s="5"/>
      <c r="I33" s="6"/>
      <c r="J33" s="5"/>
    </row>
    <row r="34" spans="1:10" x14ac:dyDescent="0.35">
      <c r="A34" s="26" t="s">
        <v>36</v>
      </c>
      <c r="B34" s="5"/>
      <c r="C34" s="5"/>
      <c r="D34" s="5"/>
      <c r="E34" s="5"/>
      <c r="F34" s="5"/>
      <c r="G34" s="5"/>
      <c r="H34" s="5"/>
      <c r="I34" s="6"/>
      <c r="J34" s="5"/>
    </row>
    <row r="35" spans="1:10" x14ac:dyDescent="0.35">
      <c r="A35" s="4"/>
      <c r="B35" s="5"/>
      <c r="C35" s="5"/>
      <c r="D35" s="5"/>
      <c r="E35" s="5"/>
      <c r="F35" s="5"/>
      <c r="G35" s="5"/>
      <c r="H35" s="5"/>
      <c r="I35" s="6"/>
      <c r="J35" s="5"/>
    </row>
    <row r="36" spans="1:10" x14ac:dyDescent="0.35">
      <c r="A36" s="4" t="s">
        <v>37</v>
      </c>
      <c r="B36" s="5">
        <v>1.4999999999999999E-2</v>
      </c>
      <c r="C36" s="5"/>
      <c r="D36" s="5"/>
      <c r="E36" s="5"/>
      <c r="F36" s="5"/>
      <c r="G36" s="5"/>
      <c r="H36" s="5"/>
      <c r="I36" s="6"/>
      <c r="J36" s="5"/>
    </row>
    <row r="37" spans="1:10" x14ac:dyDescent="0.35">
      <c r="A37" s="4"/>
      <c r="B37" s="5"/>
      <c r="C37" s="5"/>
      <c r="D37" s="5"/>
      <c r="E37" s="5"/>
      <c r="F37" s="5"/>
      <c r="G37" s="5"/>
      <c r="H37" s="5"/>
      <c r="I37" s="6"/>
      <c r="J37" s="5"/>
    </row>
    <row r="38" spans="1:10" x14ac:dyDescent="0.35">
      <c r="A38" s="4">
        <v>0</v>
      </c>
      <c r="B38" s="5">
        <v>1</v>
      </c>
      <c r="C38" s="5" t="s">
        <v>0</v>
      </c>
      <c r="D38" s="5"/>
      <c r="E38" s="5"/>
      <c r="F38" s="5"/>
      <c r="G38" s="5"/>
      <c r="H38" s="5"/>
      <c r="I38" s="6"/>
      <c r="J38" s="5"/>
    </row>
    <row r="39" spans="1:10" x14ac:dyDescent="0.35">
      <c r="A39" s="4"/>
      <c r="B39" s="5"/>
      <c r="C39" s="5"/>
      <c r="D39" s="5"/>
      <c r="E39" s="5"/>
      <c r="F39" s="5"/>
      <c r="G39" s="5"/>
      <c r="H39" s="5"/>
      <c r="I39" s="6"/>
      <c r="J39" s="5"/>
    </row>
    <row r="40" spans="1:10" x14ac:dyDescent="0.35">
      <c r="A40" s="4"/>
      <c r="B40" s="5">
        <f>(0.1*MAX(0.04-$B$36,0)+0.3*MAX(0.02-$B$36,0)+0.6*MAX(0.01-$B$36,0))/1.03</f>
        <v>3.8834951456310687E-3</v>
      </c>
      <c r="C40" s="5" t="s">
        <v>0</v>
      </c>
      <c r="D40" s="5"/>
      <c r="E40" s="5"/>
      <c r="F40" s="5"/>
      <c r="G40" s="5"/>
      <c r="H40" s="5"/>
      <c r="I40" s="6"/>
      <c r="J40" s="5"/>
    </row>
    <row r="41" spans="1:10" x14ac:dyDescent="0.35">
      <c r="A41" s="27">
        <f>(0.3*(B40+MAX(0.03-$B$36))+0.4*(B41+MAX(0.02-$B$36,0))+0.3*(B42+MAX(0-$B$36,0)))/1.02</f>
        <v>1.0398259817919173E-2</v>
      </c>
      <c r="B41" s="5">
        <f>(0.3*MAX(0.04-$B$36,0)+0.4*MAX(0.01-$B$36,0)+0.3*MAX(0-$B$36,0))/1.02</f>
        <v>7.3529411764705881E-3</v>
      </c>
      <c r="C41" s="5"/>
      <c r="D41" s="5"/>
      <c r="E41" s="5"/>
      <c r="F41" s="5"/>
      <c r="G41" s="5"/>
      <c r="H41" s="5"/>
      <c r="I41" s="6"/>
      <c r="J41" s="5"/>
    </row>
    <row r="42" spans="1:10" x14ac:dyDescent="0.35">
      <c r="A42" s="4"/>
      <c r="B42" s="5">
        <f>(0.5*MAX(0.01-$B$36,0)+0.3*MAX(0-$B$36,0)+0.2*MAX(-0.01-$B$36,0))/1</f>
        <v>0</v>
      </c>
      <c r="C42" s="5"/>
      <c r="D42" s="5"/>
      <c r="E42" s="5"/>
      <c r="F42" s="5"/>
      <c r="G42" s="5"/>
      <c r="H42" s="5"/>
      <c r="I42" s="6"/>
      <c r="J42" s="5"/>
    </row>
    <row r="43" spans="1:10" x14ac:dyDescent="0.35">
      <c r="A43" s="4"/>
      <c r="B43" s="5"/>
      <c r="C43" s="5"/>
      <c r="D43" s="5"/>
      <c r="E43" s="5"/>
      <c r="F43" s="5"/>
      <c r="G43" s="5"/>
      <c r="H43" s="5"/>
      <c r="I43" s="6"/>
      <c r="J43" s="5"/>
    </row>
    <row r="44" spans="1:10" x14ac:dyDescent="0.35">
      <c r="A44" s="4" t="s">
        <v>38</v>
      </c>
      <c r="B44" s="5"/>
      <c r="C44" s="5"/>
      <c r="D44" s="5"/>
      <c r="E44" s="5"/>
      <c r="F44" s="5"/>
      <c r="G44" s="5"/>
      <c r="H44" s="5"/>
      <c r="I44" s="6"/>
      <c r="J44" s="5"/>
    </row>
    <row r="45" spans="1:10" x14ac:dyDescent="0.35">
      <c r="A45" s="4" t="s">
        <v>39</v>
      </c>
      <c r="B45" s="5"/>
      <c r="C45" s="5"/>
      <c r="D45" s="5"/>
      <c r="E45" s="5"/>
      <c r="F45" s="5"/>
      <c r="G45" s="5"/>
      <c r="H45" s="5"/>
      <c r="I45" s="6"/>
      <c r="J45" s="5"/>
    </row>
    <row r="46" spans="1:10" x14ac:dyDescent="0.35">
      <c r="A46" s="4" t="s">
        <v>56</v>
      </c>
      <c r="B46" s="5"/>
      <c r="C46" s="5"/>
      <c r="D46" s="5"/>
      <c r="E46" s="5"/>
      <c r="F46" s="5"/>
      <c r="G46" s="5"/>
      <c r="H46" s="5"/>
      <c r="I46" s="6"/>
      <c r="J46" s="5"/>
    </row>
    <row r="47" spans="1:10" ht="15" thickBot="1" x14ac:dyDescent="0.4">
      <c r="A47" s="7" t="s">
        <v>40</v>
      </c>
      <c r="B47" s="8"/>
      <c r="C47" s="8"/>
      <c r="D47" s="8"/>
      <c r="E47" s="8"/>
      <c r="F47" s="8"/>
      <c r="G47" s="8"/>
      <c r="H47" s="8"/>
      <c r="I47" s="9"/>
      <c r="J47" s="5"/>
    </row>
    <row r="48" spans="1:1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4" sqref="E4"/>
    </sheetView>
  </sheetViews>
  <sheetFormatPr defaultRowHeight="14.5" x14ac:dyDescent="0.35"/>
  <sheetData>
    <row r="1" spans="1:8" ht="15" thickTop="1" x14ac:dyDescent="0.35">
      <c r="A1" s="10" t="s">
        <v>41</v>
      </c>
      <c r="B1" s="2"/>
      <c r="C1" s="2"/>
      <c r="D1" s="2"/>
      <c r="E1" s="2"/>
      <c r="F1" s="2"/>
      <c r="G1" s="2"/>
      <c r="H1" s="3"/>
    </row>
    <row r="2" spans="1:8" x14ac:dyDescent="0.35">
      <c r="A2" s="4" t="s">
        <v>42</v>
      </c>
      <c r="B2" s="5"/>
      <c r="C2" s="5"/>
      <c r="D2" s="5"/>
      <c r="E2" s="5"/>
      <c r="F2" s="5"/>
      <c r="G2" s="5"/>
      <c r="H2" s="6"/>
    </row>
    <row r="3" spans="1:8" x14ac:dyDescent="0.35">
      <c r="A3" s="4" t="s">
        <v>43</v>
      </c>
      <c r="B3" s="5"/>
      <c r="C3" s="5"/>
      <c r="D3" s="5"/>
      <c r="E3" s="5"/>
      <c r="F3" s="5"/>
      <c r="G3" s="5"/>
      <c r="H3" s="6"/>
    </row>
    <row r="4" spans="1:8" x14ac:dyDescent="0.35">
      <c r="A4" s="4" t="s">
        <v>44</v>
      </c>
      <c r="B4" s="5"/>
      <c r="C4" s="5"/>
      <c r="D4" s="5" t="s">
        <v>45</v>
      </c>
      <c r="E4" s="28">
        <v>0.30899339512286023</v>
      </c>
      <c r="F4" s="5"/>
      <c r="G4" s="5"/>
      <c r="H4" s="6"/>
    </row>
    <row r="5" spans="1:8" ht="15" thickBot="1" x14ac:dyDescent="0.4">
      <c r="A5" s="7"/>
      <c r="B5" s="8"/>
      <c r="C5" s="8"/>
      <c r="D5" s="8" t="s">
        <v>46</v>
      </c>
      <c r="E5" s="8">
        <f>(EXP(1-$E$4)+EXP(-E4)+EXP(-1-$E$4))/3</f>
        <v>1.0000002806534496</v>
      </c>
      <c r="F5" s="8"/>
      <c r="G5" s="8"/>
      <c r="H5" s="9"/>
    </row>
    <row r="6" spans="1:8" ht="15.5" thickTop="1" thickBot="1" x14ac:dyDescent="0.4"/>
    <row r="7" spans="1:8" ht="15" thickTop="1" x14ac:dyDescent="0.35">
      <c r="A7" s="10" t="s">
        <v>47</v>
      </c>
      <c r="B7" s="2"/>
      <c r="C7" s="2"/>
      <c r="D7" s="2"/>
      <c r="E7" s="2"/>
      <c r="F7" s="2"/>
      <c r="G7" s="2"/>
      <c r="H7" s="3"/>
    </row>
    <row r="8" spans="1:8" x14ac:dyDescent="0.35">
      <c r="A8" s="4" t="s">
        <v>48</v>
      </c>
      <c r="B8" s="5"/>
      <c r="C8" s="5"/>
      <c r="D8" s="5"/>
      <c r="E8" s="5"/>
      <c r="F8" s="5"/>
      <c r="G8" s="5"/>
      <c r="H8" s="6"/>
    </row>
    <row r="9" spans="1:8" x14ac:dyDescent="0.35">
      <c r="A9" s="4" t="s">
        <v>49</v>
      </c>
      <c r="B9" s="5"/>
      <c r="C9" s="5"/>
      <c r="D9" s="5"/>
      <c r="E9" s="5"/>
      <c r="F9" s="5"/>
      <c r="G9" s="5"/>
      <c r="H9" s="6"/>
    </row>
    <row r="10" spans="1:8" x14ac:dyDescent="0.35">
      <c r="A10" s="4" t="s">
        <v>50</v>
      </c>
      <c r="B10" s="5"/>
      <c r="C10" s="5"/>
      <c r="D10" s="5"/>
      <c r="E10" s="5"/>
      <c r="F10" s="5"/>
      <c r="G10" s="5"/>
      <c r="H10" s="6"/>
    </row>
    <row r="11" spans="1:8" x14ac:dyDescent="0.35">
      <c r="A11" s="4" t="s">
        <v>51</v>
      </c>
      <c r="B11" s="5"/>
      <c r="C11" s="5"/>
      <c r="D11" s="5"/>
      <c r="E11" s="5"/>
      <c r="F11" s="5"/>
      <c r="G11" s="5"/>
      <c r="H11" s="6"/>
    </row>
    <row r="12" spans="1:8" x14ac:dyDescent="0.35">
      <c r="A12" s="4" t="s">
        <v>52</v>
      </c>
      <c r="B12" s="5"/>
      <c r="C12" s="5"/>
      <c r="D12" s="5"/>
      <c r="E12" s="5"/>
      <c r="F12" s="5"/>
      <c r="G12" s="5"/>
      <c r="H12" s="6"/>
    </row>
    <row r="13" spans="1:8" ht="15" thickBot="1" x14ac:dyDescent="0.4">
      <c r="A13" s="7" t="s">
        <v>53</v>
      </c>
      <c r="B13" s="8"/>
      <c r="C13" s="8"/>
      <c r="D13" s="8"/>
      <c r="E13" s="8"/>
      <c r="F13" s="8"/>
      <c r="G13" s="8"/>
      <c r="H13" s="9"/>
    </row>
    <row r="14" spans="1:8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2018-01-01T14:04:59Z</cp:lastPrinted>
  <dcterms:created xsi:type="dcterms:W3CDTF">2017-08-14T16:58:08Z</dcterms:created>
  <dcterms:modified xsi:type="dcterms:W3CDTF">2021-10-23T14:23:35Z</dcterms:modified>
</cp:coreProperties>
</file>