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y Drive (christiankencana28@gmail.com)\College\Tesis\Data\"/>
    </mc:Choice>
  </mc:AlternateContent>
  <xr:revisionPtr revIDLastSave="0" documentId="13_ncr:1_{FA3E6F6D-65CD-4110-9D68-67CF6655953A}" xr6:coauthVersionLast="47" xr6:coauthVersionMax="47" xr10:uidLastSave="{00000000-0000-0000-0000-000000000000}"/>
  <bookViews>
    <workbookView xWindow="-120" yWindow="-120" windowWidth="29040" windowHeight="15840" activeTab="3" xr2:uid="{3EE951E3-974F-482D-BE21-5900CAD23F0C}"/>
  </bookViews>
  <sheets>
    <sheet name="Model SES" sheetId="16" r:id="rId1"/>
    <sheet name="Model DES (Done)" sheetId="28" r:id="rId2"/>
    <sheet name="Model TES" sheetId="43" r:id="rId3"/>
    <sheet name="Model DES (Done) (2)" sheetId="44" r:id="rId4"/>
  </sheets>
  <definedNames>
    <definedName name="_xlnm._FilterDatabase" localSheetId="3" hidden="1">'Model DES (Done) (2)'!$A$1:$L$1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16" l="1"/>
  <c r="C90" i="16"/>
  <c r="C91" i="43"/>
  <c r="C90" i="43"/>
  <c r="C91" i="28"/>
  <c r="C90" i="28"/>
  <c r="E2" i="43" l="1"/>
  <c r="D2" i="43"/>
  <c r="D3" i="43" s="1"/>
  <c r="F2" i="43" l="1"/>
  <c r="I2" i="43" s="1"/>
  <c r="D4" i="43"/>
  <c r="E3" i="43"/>
  <c r="G2" i="43"/>
  <c r="H2" i="43"/>
  <c r="J3" i="43" l="1"/>
  <c r="F3" i="43"/>
  <c r="G3" i="43" s="1"/>
  <c r="D5" i="43"/>
  <c r="E4" i="43"/>
  <c r="H3" i="43" l="1"/>
  <c r="J4" i="43" s="1"/>
  <c r="I3" i="43"/>
  <c r="F4" i="43"/>
  <c r="I4" i="43" s="1"/>
  <c r="D6" i="43"/>
  <c r="E5" i="43"/>
  <c r="K3" i="43"/>
  <c r="M3" i="43"/>
  <c r="E2" i="28"/>
  <c r="D2" i="28"/>
  <c r="G4" i="43" l="1"/>
  <c r="M4" i="43"/>
  <c r="K4" i="43"/>
  <c r="L4" i="43" s="1"/>
  <c r="N4" i="43" s="1"/>
  <c r="H4" i="43"/>
  <c r="F5" i="43"/>
  <c r="I5" i="43" s="1"/>
  <c r="E6" i="43"/>
  <c r="D7" i="43"/>
  <c r="L3" i="43"/>
  <c r="F2" i="28"/>
  <c r="G2" i="28"/>
  <c r="D3" i="28"/>
  <c r="J5" i="43" l="1"/>
  <c r="K5" i="43" s="1"/>
  <c r="L5" i="43" s="1"/>
  <c r="N5" i="43" s="1"/>
  <c r="H5" i="43"/>
  <c r="H3" i="28"/>
  <c r="G5" i="43"/>
  <c r="F6" i="43"/>
  <c r="G6" i="43" s="1"/>
  <c r="E7" i="43"/>
  <c r="D8" i="43"/>
  <c r="N3" i="43"/>
  <c r="D4" i="28"/>
  <c r="E3" i="28"/>
  <c r="D2" i="16"/>
  <c r="J6" i="43" l="1"/>
  <c r="M6" i="43" s="1"/>
  <c r="M5" i="43"/>
  <c r="I3" i="28"/>
  <c r="D3" i="16"/>
  <c r="G3" i="16" s="1"/>
  <c r="H6" i="43"/>
  <c r="J7" i="43" s="1"/>
  <c r="I6" i="43"/>
  <c r="F7" i="43"/>
  <c r="E8" i="43"/>
  <c r="D9" i="43"/>
  <c r="G2" i="16"/>
  <c r="E2" i="16"/>
  <c r="F3" i="28"/>
  <c r="G3" i="28"/>
  <c r="K3" i="28" s="1"/>
  <c r="D5" i="28"/>
  <c r="E4" i="28"/>
  <c r="F4" i="28" s="1"/>
  <c r="K6" i="43" l="1"/>
  <c r="L6" i="43" s="1"/>
  <c r="N6" i="43" s="1"/>
  <c r="E3" i="16"/>
  <c r="D4" i="16"/>
  <c r="E4" i="16" s="1"/>
  <c r="J3" i="28"/>
  <c r="M7" i="43"/>
  <c r="K7" i="43"/>
  <c r="L7" i="43" s="1"/>
  <c r="H7" i="43"/>
  <c r="G7" i="43"/>
  <c r="I7" i="43"/>
  <c r="F8" i="43"/>
  <c r="I8" i="43" s="1"/>
  <c r="D10" i="43"/>
  <c r="E9" i="43"/>
  <c r="F2" i="16"/>
  <c r="G4" i="28"/>
  <c r="H5" i="28" s="1"/>
  <c r="D6" i="28"/>
  <c r="E5" i="28"/>
  <c r="G5" i="28" s="1"/>
  <c r="H4" i="28"/>
  <c r="G4" i="16" l="1"/>
  <c r="F3" i="16"/>
  <c r="N7" i="43"/>
  <c r="L3" i="28"/>
  <c r="D5" i="16"/>
  <c r="D6" i="16" s="1"/>
  <c r="D7" i="16" s="1"/>
  <c r="J8" i="43"/>
  <c r="G8" i="43"/>
  <c r="H8" i="43"/>
  <c r="F4" i="16"/>
  <c r="H4" i="16"/>
  <c r="F9" i="43"/>
  <c r="G9" i="43" s="1"/>
  <c r="E10" i="43"/>
  <c r="D11" i="43"/>
  <c r="I5" i="28"/>
  <c r="J5" i="28" s="1"/>
  <c r="L5" i="28" s="1"/>
  <c r="K5" i="28"/>
  <c r="I4" i="28"/>
  <c r="K4" i="28"/>
  <c r="F5" i="28"/>
  <c r="H6" i="28" s="1"/>
  <c r="D7" i="28"/>
  <c r="E6" i="28"/>
  <c r="F6" i="28" s="1"/>
  <c r="G5" i="16" l="1"/>
  <c r="E5" i="16"/>
  <c r="H5" i="16" s="1"/>
  <c r="M8" i="43"/>
  <c r="J4" i="28"/>
  <c r="F10" i="43"/>
  <c r="G10" i="43" s="1"/>
  <c r="H9" i="43"/>
  <c r="J10" i="43" s="1"/>
  <c r="I9" i="43"/>
  <c r="J9" i="43"/>
  <c r="K9" i="43" s="1"/>
  <c r="L9" i="43" s="1"/>
  <c r="K8" i="43"/>
  <c r="L8" i="43" s="1"/>
  <c r="G7" i="16"/>
  <c r="D8" i="16"/>
  <c r="E7" i="16"/>
  <c r="E6" i="16"/>
  <c r="G6" i="16"/>
  <c r="D12" i="43"/>
  <c r="E11" i="43"/>
  <c r="G6" i="28"/>
  <c r="H7" i="28" s="1"/>
  <c r="D8" i="28"/>
  <c r="E7" i="28"/>
  <c r="G7" i="28" s="1"/>
  <c r="I6" i="28"/>
  <c r="J6" i="28" s="1"/>
  <c r="L6" i="28" s="1"/>
  <c r="K6" i="28"/>
  <c r="F5" i="16" l="1"/>
  <c r="F11" i="43"/>
  <c r="H11" i="43" s="1"/>
  <c r="I10" i="43"/>
  <c r="H10" i="43"/>
  <c r="J11" i="43" s="1"/>
  <c r="N8" i="43"/>
  <c r="K7" i="28"/>
  <c r="L4" i="28"/>
  <c r="M9" i="43"/>
  <c r="H7" i="16"/>
  <c r="F7" i="16"/>
  <c r="G8" i="16"/>
  <c r="D9" i="16"/>
  <c r="E8" i="16"/>
  <c r="F6" i="16"/>
  <c r="H6" i="16"/>
  <c r="M10" i="43"/>
  <c r="K10" i="43"/>
  <c r="L10" i="43" s="1"/>
  <c r="N10" i="43" s="1"/>
  <c r="N9" i="43"/>
  <c r="D13" i="43"/>
  <c r="E12" i="43"/>
  <c r="I7" i="28"/>
  <c r="F7" i="28"/>
  <c r="H8" i="28" s="1"/>
  <c r="D9" i="28"/>
  <c r="E8" i="28"/>
  <c r="F8" i="28" s="1"/>
  <c r="I11" i="43" l="1"/>
  <c r="G11" i="43"/>
  <c r="J12" i="43" s="1"/>
  <c r="M12" i="43" s="1"/>
  <c r="J7" i="28"/>
  <c r="M11" i="43"/>
  <c r="K11" i="43"/>
  <c r="L11" i="43" s="1"/>
  <c r="F8" i="16"/>
  <c r="H8" i="16"/>
  <c r="D10" i="16"/>
  <c r="G9" i="16"/>
  <c r="E9" i="16"/>
  <c r="F12" i="43"/>
  <c r="D14" i="43"/>
  <c r="E13" i="43"/>
  <c r="G8" i="28"/>
  <c r="H9" i="28" s="1"/>
  <c r="E9" i="28"/>
  <c r="G9" i="28" s="1"/>
  <c r="D10" i="28"/>
  <c r="K8" i="28"/>
  <c r="I8" i="28"/>
  <c r="J8" i="28" s="1"/>
  <c r="L8" i="28" s="1"/>
  <c r="H3" i="16"/>
  <c r="L7" i="28" l="1"/>
  <c r="K12" i="43"/>
  <c r="L12" i="43" s="1"/>
  <c r="N12" i="43" s="1"/>
  <c r="I12" i="43"/>
  <c r="H12" i="43"/>
  <c r="G12" i="43"/>
  <c r="F9" i="16"/>
  <c r="H9" i="16"/>
  <c r="E10" i="16"/>
  <c r="G10" i="16"/>
  <c r="D11" i="16"/>
  <c r="F13" i="43"/>
  <c r="H13" i="43" s="1"/>
  <c r="D15" i="43"/>
  <c r="E14" i="43"/>
  <c r="N11" i="43"/>
  <c r="F9" i="28"/>
  <c r="H10" i="28" s="1"/>
  <c r="K10" i="28" s="1"/>
  <c r="D11" i="28"/>
  <c r="E10" i="28"/>
  <c r="G10" i="28" s="1"/>
  <c r="I9" i="28"/>
  <c r="K9" i="28"/>
  <c r="J9" i="28" l="1"/>
  <c r="J13" i="43"/>
  <c r="I13" i="43"/>
  <c r="G13" i="43"/>
  <c r="J14" i="43" s="1"/>
  <c r="H10" i="16"/>
  <c r="F10" i="16"/>
  <c r="G11" i="16"/>
  <c r="D12" i="16"/>
  <c r="E11" i="16"/>
  <c r="F14" i="43"/>
  <c r="E15" i="43"/>
  <c r="D16" i="43"/>
  <c r="I10" i="28"/>
  <c r="F10" i="28"/>
  <c r="H11" i="28" s="1"/>
  <c r="D12" i="28"/>
  <c r="D13" i="28" s="1"/>
  <c r="E11" i="28"/>
  <c r="F11" i="28" s="1"/>
  <c r="J10" i="28" l="1"/>
  <c r="L10" i="28" s="1"/>
  <c r="L9" i="28"/>
  <c r="M13" i="43"/>
  <c r="K13" i="43"/>
  <c r="M14" i="43"/>
  <c r="K14" i="43"/>
  <c r="L14" i="43" s="1"/>
  <c r="N14" i="43" s="1"/>
  <c r="H14" i="43"/>
  <c r="G14" i="43"/>
  <c r="I14" i="43"/>
  <c r="H11" i="16"/>
  <c r="F11" i="16"/>
  <c r="D13" i="16"/>
  <c r="E12" i="16"/>
  <c r="G12" i="16"/>
  <c r="F15" i="43"/>
  <c r="H15" i="43" s="1"/>
  <c r="D17" i="43"/>
  <c r="E16" i="43"/>
  <c r="D14" i="28"/>
  <c r="G11" i="28"/>
  <c r="H12" i="28" s="1"/>
  <c r="E12" i="28"/>
  <c r="G12" i="28" s="1"/>
  <c r="K11" i="28"/>
  <c r="I11" i="28"/>
  <c r="J11" i="28" l="1"/>
  <c r="L13" i="43"/>
  <c r="J15" i="43"/>
  <c r="I15" i="43"/>
  <c r="G15" i="43"/>
  <c r="J16" i="43" s="1"/>
  <c r="M16" i="43" s="1"/>
  <c r="H12" i="16"/>
  <c r="F12" i="16"/>
  <c r="E13" i="16"/>
  <c r="G13" i="16"/>
  <c r="D14" i="16"/>
  <c r="F16" i="43"/>
  <c r="G16" i="43" s="1"/>
  <c r="E17" i="43"/>
  <c r="D18" i="43"/>
  <c r="D15" i="28"/>
  <c r="E13" i="28"/>
  <c r="F12" i="28"/>
  <c r="H13" i="28" s="1"/>
  <c r="I12" i="28"/>
  <c r="J12" i="28" s="1"/>
  <c r="L12" i="28" s="1"/>
  <c r="K12" i="28"/>
  <c r="L11" i="28" l="1"/>
  <c r="K16" i="43"/>
  <c r="L16" i="43" s="1"/>
  <c r="N16" i="43" s="1"/>
  <c r="N13" i="43"/>
  <c r="M15" i="43"/>
  <c r="K15" i="43"/>
  <c r="L15" i="43" s="1"/>
  <c r="N15" i="43" s="1"/>
  <c r="H16" i="43"/>
  <c r="J17" i="43" s="1"/>
  <c r="I16" i="43"/>
  <c r="D15" i="16"/>
  <c r="G14" i="16"/>
  <c r="E14" i="16"/>
  <c r="F13" i="16"/>
  <c r="H13" i="16"/>
  <c r="F17" i="43"/>
  <c r="I17" i="43" s="1"/>
  <c r="D19" i="43"/>
  <c r="E18" i="43"/>
  <c r="G13" i="28"/>
  <c r="F13" i="28"/>
  <c r="K13" i="28"/>
  <c r="I13" i="28"/>
  <c r="J13" i="28" s="1"/>
  <c r="L13" i="28" s="1"/>
  <c r="D16" i="28"/>
  <c r="E14" i="28"/>
  <c r="E15" i="28" s="1"/>
  <c r="G15" i="28" s="1"/>
  <c r="H14" i="28" l="1"/>
  <c r="K14" i="28" s="1"/>
  <c r="K17" i="43"/>
  <c r="L17" i="43" s="1"/>
  <c r="N17" i="43" s="1"/>
  <c r="M17" i="43"/>
  <c r="H17" i="43"/>
  <c r="G17" i="43"/>
  <c r="F15" i="28"/>
  <c r="H16" i="28" s="1"/>
  <c r="H14" i="16"/>
  <c r="F14" i="16"/>
  <c r="D16" i="16"/>
  <c r="E15" i="16"/>
  <c r="G15" i="16"/>
  <c r="F18" i="43"/>
  <c r="D20" i="43"/>
  <c r="E19" i="43"/>
  <c r="D17" i="28"/>
  <c r="E16" i="28"/>
  <c r="G16" i="28" s="1"/>
  <c r="G14" i="28"/>
  <c r="F14" i="28"/>
  <c r="I14" i="28" l="1"/>
  <c r="J14" i="28" s="1"/>
  <c r="L14" i="28" s="1"/>
  <c r="G18" i="43"/>
  <c r="H18" i="43"/>
  <c r="J18" i="43"/>
  <c r="I18" i="43"/>
  <c r="G16" i="16"/>
  <c r="E16" i="16"/>
  <c r="D17" i="16"/>
  <c r="H15" i="16"/>
  <c r="F15" i="16"/>
  <c r="F19" i="43"/>
  <c r="D21" i="43"/>
  <c r="E20" i="43"/>
  <c r="F16" i="28"/>
  <c r="H17" i="28" s="1"/>
  <c r="D18" i="28"/>
  <c r="E17" i="28"/>
  <c r="F17" i="28" s="1"/>
  <c r="K16" i="28"/>
  <c r="I16" i="28"/>
  <c r="J16" i="28" s="1"/>
  <c r="L16" i="28" s="1"/>
  <c r="H15" i="28"/>
  <c r="G17" i="28" l="1"/>
  <c r="H18" i="28" s="1"/>
  <c r="G19" i="43"/>
  <c r="I19" i="43"/>
  <c r="H19" i="43"/>
  <c r="K18" i="43"/>
  <c r="L18" i="43" s="1"/>
  <c r="N18" i="43" s="1"/>
  <c r="M18" i="43"/>
  <c r="J19" i="43"/>
  <c r="D18" i="16"/>
  <c r="G17" i="16"/>
  <c r="E17" i="16"/>
  <c r="F16" i="16"/>
  <c r="H16" i="16"/>
  <c r="F20" i="43"/>
  <c r="I20" i="43" s="1"/>
  <c r="D22" i="43"/>
  <c r="E21" i="43"/>
  <c r="I15" i="28"/>
  <c r="J15" i="28" s="1"/>
  <c r="L15" i="28" s="1"/>
  <c r="K15" i="28"/>
  <c r="I17" i="28"/>
  <c r="J17" i="28" s="1"/>
  <c r="L17" i="28" s="1"/>
  <c r="K17" i="28"/>
  <c r="D19" i="28"/>
  <c r="E18" i="28"/>
  <c r="G18" i="28" s="1"/>
  <c r="F21" i="43" l="1"/>
  <c r="G21" i="43" s="1"/>
  <c r="H20" i="43"/>
  <c r="G20" i="43"/>
  <c r="M19" i="43"/>
  <c r="K19" i="43"/>
  <c r="L19" i="43" s="1"/>
  <c r="N19" i="43" s="1"/>
  <c r="J20" i="43"/>
  <c r="H17" i="16"/>
  <c r="F17" i="16"/>
  <c r="D19" i="16"/>
  <c r="G18" i="16"/>
  <c r="E18" i="16"/>
  <c r="D23" i="43"/>
  <c r="E22" i="43"/>
  <c r="D20" i="28"/>
  <c r="E19" i="28"/>
  <c r="F19" i="28" s="1"/>
  <c r="F18" i="28"/>
  <c r="H19" i="28" s="1"/>
  <c r="I18" i="28"/>
  <c r="J18" i="28" s="1"/>
  <c r="L18" i="28" s="1"/>
  <c r="K18" i="28"/>
  <c r="I21" i="43" l="1"/>
  <c r="H21" i="43"/>
  <c r="J22" i="43" s="1"/>
  <c r="J21" i="43"/>
  <c r="K21" i="43" s="1"/>
  <c r="L21" i="43" s="1"/>
  <c r="N21" i="43" s="1"/>
  <c r="K20" i="43"/>
  <c r="L20" i="43" s="1"/>
  <c r="N20" i="43" s="1"/>
  <c r="M20" i="43"/>
  <c r="G19" i="28"/>
  <c r="H20" i="28" s="1"/>
  <c r="F18" i="16"/>
  <c r="H18" i="16"/>
  <c r="G19" i="16"/>
  <c r="E19" i="16"/>
  <c r="D20" i="16"/>
  <c r="F22" i="43"/>
  <c r="E23" i="43"/>
  <c r="D24" i="43"/>
  <c r="D21" i="28"/>
  <c r="E20" i="28"/>
  <c r="G20" i="28" s="1"/>
  <c r="I19" i="28"/>
  <c r="J19" i="28" s="1"/>
  <c r="L19" i="28" s="1"/>
  <c r="K19" i="28"/>
  <c r="M21" i="43" l="1"/>
  <c r="K22" i="43"/>
  <c r="L22" i="43" s="1"/>
  <c r="N22" i="43" s="1"/>
  <c r="M22" i="43"/>
  <c r="I22" i="43"/>
  <c r="G22" i="43"/>
  <c r="H22" i="43"/>
  <c r="K20" i="28"/>
  <c r="I20" i="28"/>
  <c r="J20" i="28" s="1"/>
  <c r="L20" i="28" s="1"/>
  <c r="F20" i="28"/>
  <c r="H21" i="28" s="1"/>
  <c r="E20" i="16"/>
  <c r="G20" i="16"/>
  <c r="D21" i="16"/>
  <c r="F19" i="16"/>
  <c r="H19" i="16"/>
  <c r="F23" i="43"/>
  <c r="H23" i="43" s="1"/>
  <c r="E24" i="43"/>
  <c r="D25" i="43"/>
  <c r="D22" i="28"/>
  <c r="E21" i="28"/>
  <c r="G21" i="28" s="1"/>
  <c r="G23" i="43" l="1"/>
  <c r="J24" i="43" s="1"/>
  <c r="M24" i="43" s="1"/>
  <c r="J23" i="43"/>
  <c r="M23" i="43" s="1"/>
  <c r="I23" i="43"/>
  <c r="E21" i="16"/>
  <c r="G21" i="16"/>
  <c r="D22" i="16"/>
  <c r="H20" i="16"/>
  <c r="F20" i="16"/>
  <c r="F24" i="43"/>
  <c r="I24" i="43" s="1"/>
  <c r="E25" i="43"/>
  <c r="D26" i="43"/>
  <c r="K21" i="28"/>
  <c r="I21" i="28"/>
  <c r="J21" i="28" s="1"/>
  <c r="L21" i="28" s="1"/>
  <c r="F21" i="28"/>
  <c r="H22" i="28" s="1"/>
  <c r="E22" i="28"/>
  <c r="G22" i="28" s="1"/>
  <c r="D23" i="28"/>
  <c r="F22" i="28" l="1"/>
  <c r="H23" i="28" s="1"/>
  <c r="K23" i="43"/>
  <c r="L23" i="43" s="1"/>
  <c r="N23" i="43" s="1"/>
  <c r="H24" i="43"/>
  <c r="G24" i="43"/>
  <c r="D23" i="16"/>
  <c r="E22" i="16"/>
  <c r="G22" i="16"/>
  <c r="F21" i="16"/>
  <c r="H21" i="16"/>
  <c r="K24" i="43"/>
  <c r="L24" i="43" s="1"/>
  <c r="N24" i="43" s="1"/>
  <c r="F25" i="43"/>
  <c r="D27" i="43"/>
  <c r="E26" i="43"/>
  <c r="K22" i="28"/>
  <c r="I22" i="28"/>
  <c r="J22" i="28" s="1"/>
  <c r="L22" i="28" s="1"/>
  <c r="E23" i="28"/>
  <c r="G23" i="28" s="1"/>
  <c r="D24" i="28"/>
  <c r="J25" i="43" l="1"/>
  <c r="K25" i="43" s="1"/>
  <c r="L25" i="43" s="1"/>
  <c r="N25" i="43" s="1"/>
  <c r="G25" i="43"/>
  <c r="H25" i="43"/>
  <c r="I25" i="43"/>
  <c r="H22" i="16"/>
  <c r="F22" i="16"/>
  <c r="E23" i="16"/>
  <c r="D24" i="16"/>
  <c r="G23" i="16"/>
  <c r="F26" i="43"/>
  <c r="I26" i="43" s="1"/>
  <c r="D28" i="43"/>
  <c r="E27" i="43"/>
  <c r="F23" i="28"/>
  <c r="H24" i="28" s="1"/>
  <c r="D25" i="28"/>
  <c r="E24" i="28"/>
  <c r="F24" i="28" s="1"/>
  <c r="K23" i="28"/>
  <c r="I23" i="28"/>
  <c r="J23" i="28" s="1"/>
  <c r="L23" i="28" s="1"/>
  <c r="G24" i="28" l="1"/>
  <c r="H25" i="28" s="1"/>
  <c r="M25" i="43"/>
  <c r="J26" i="43"/>
  <c r="G26" i="43"/>
  <c r="H26" i="43"/>
  <c r="D25" i="16"/>
  <c r="E24" i="16"/>
  <c r="G24" i="16"/>
  <c r="H23" i="16"/>
  <c r="F23" i="16"/>
  <c r="F27" i="43"/>
  <c r="D29" i="43"/>
  <c r="E28" i="43"/>
  <c r="K24" i="28"/>
  <c r="I24" i="28"/>
  <c r="J24" i="28" s="1"/>
  <c r="L24" i="28" s="1"/>
  <c r="E25" i="28"/>
  <c r="G25" i="28" s="1"/>
  <c r="D26" i="28"/>
  <c r="F25" i="28" l="1"/>
  <c r="H26" i="28" s="1"/>
  <c r="J27" i="43"/>
  <c r="M27" i="43" s="1"/>
  <c r="G27" i="43"/>
  <c r="H27" i="43"/>
  <c r="K26" i="43"/>
  <c r="L26" i="43" s="1"/>
  <c r="N26" i="43" s="1"/>
  <c r="M26" i="43"/>
  <c r="I27" i="43"/>
  <c r="G25" i="16"/>
  <c r="D26" i="16"/>
  <c r="E25" i="16"/>
  <c r="H24" i="16"/>
  <c r="F24" i="16"/>
  <c r="F28" i="43"/>
  <c r="I28" i="43" s="1"/>
  <c r="D30" i="43"/>
  <c r="E29" i="43"/>
  <c r="I25" i="28"/>
  <c r="J25" i="28" s="1"/>
  <c r="L25" i="28" s="1"/>
  <c r="K25" i="28"/>
  <c r="E26" i="28"/>
  <c r="G26" i="28" s="1"/>
  <c r="D27" i="28"/>
  <c r="F26" i="28" l="1"/>
  <c r="H27" i="28" s="1"/>
  <c r="I27" i="28" s="1"/>
  <c r="J27" i="28" s="1"/>
  <c r="L27" i="28" s="1"/>
  <c r="G28" i="43"/>
  <c r="J28" i="43"/>
  <c r="K27" i="43"/>
  <c r="L27" i="43" s="1"/>
  <c r="N27" i="43" s="1"/>
  <c r="F29" i="43"/>
  <c r="H28" i="43"/>
  <c r="H25" i="16"/>
  <c r="F25" i="16"/>
  <c r="D27" i="16"/>
  <c r="E26" i="16"/>
  <c r="G26" i="16"/>
  <c r="D31" i="43"/>
  <c r="E30" i="43"/>
  <c r="E27" i="28"/>
  <c r="G27" i="28" s="1"/>
  <c r="D28" i="28"/>
  <c r="I26" i="28"/>
  <c r="J26" i="28" s="1"/>
  <c r="L26" i="28" s="1"/>
  <c r="K26" i="28"/>
  <c r="K27" i="28" l="1"/>
  <c r="F27" i="28"/>
  <c r="H28" i="28" s="1"/>
  <c r="K28" i="28" s="1"/>
  <c r="J29" i="43"/>
  <c r="M29" i="43" s="1"/>
  <c r="H29" i="43"/>
  <c r="I29" i="43"/>
  <c r="K28" i="43"/>
  <c r="L28" i="43" s="1"/>
  <c r="N28" i="43" s="1"/>
  <c r="M28" i="43"/>
  <c r="G29" i="43"/>
  <c r="D28" i="16"/>
  <c r="G27" i="16"/>
  <c r="E27" i="16"/>
  <c r="F26" i="16"/>
  <c r="H26" i="16"/>
  <c r="F30" i="43"/>
  <c r="I30" i="43" s="1"/>
  <c r="E31" i="43"/>
  <c r="D32" i="43"/>
  <c r="E28" i="28"/>
  <c r="F28" i="28" s="1"/>
  <c r="D29" i="28"/>
  <c r="K29" i="43" l="1"/>
  <c r="L29" i="43" s="1"/>
  <c r="N29" i="43" s="1"/>
  <c r="G28" i="28"/>
  <c r="H29" i="28" s="1"/>
  <c r="K29" i="28" s="1"/>
  <c r="I28" i="28"/>
  <c r="J28" i="28" s="1"/>
  <c r="L28" i="28" s="1"/>
  <c r="H30" i="43"/>
  <c r="G30" i="43"/>
  <c r="J30" i="43"/>
  <c r="M30" i="43" s="1"/>
  <c r="H27" i="16"/>
  <c r="F27" i="16"/>
  <c r="D29" i="16"/>
  <c r="G28" i="16"/>
  <c r="E28" i="16"/>
  <c r="F31" i="43"/>
  <c r="H31" i="43" s="1"/>
  <c r="D33" i="43"/>
  <c r="E32" i="43"/>
  <c r="E29" i="28"/>
  <c r="G29" i="28" s="1"/>
  <c r="D30" i="28"/>
  <c r="I29" i="28" l="1"/>
  <c r="J29" i="28" s="1"/>
  <c r="L29" i="28" s="1"/>
  <c r="F29" i="28"/>
  <c r="H30" i="28" s="1"/>
  <c r="J31" i="43"/>
  <c r="M31" i="43" s="1"/>
  <c r="K30" i="43"/>
  <c r="L30" i="43" s="1"/>
  <c r="N30" i="43" s="1"/>
  <c r="G31" i="43"/>
  <c r="J32" i="43" s="1"/>
  <c r="K32" i="43" s="1"/>
  <c r="L32" i="43" s="1"/>
  <c r="N32" i="43" s="1"/>
  <c r="I31" i="43"/>
  <c r="H28" i="16"/>
  <c r="F28" i="16"/>
  <c r="G29" i="16"/>
  <c r="D30" i="16"/>
  <c r="E29" i="16"/>
  <c r="F32" i="43"/>
  <c r="E33" i="43"/>
  <c r="D34" i="43"/>
  <c r="E30" i="28"/>
  <c r="F30" i="28" s="1"/>
  <c r="D31" i="28"/>
  <c r="K31" i="43" l="1"/>
  <c r="L31" i="43" s="1"/>
  <c r="N31" i="43" s="1"/>
  <c r="I30" i="28"/>
  <c r="J30" i="28" s="1"/>
  <c r="L30" i="28" s="1"/>
  <c r="K30" i="28"/>
  <c r="I32" i="43"/>
  <c r="H32" i="43"/>
  <c r="G32" i="43"/>
  <c r="G30" i="28"/>
  <c r="H31" i="28" s="1"/>
  <c r="I31" i="28" s="1"/>
  <c r="J31" i="28" s="1"/>
  <c r="L31" i="28" s="1"/>
  <c r="H29" i="16"/>
  <c r="F29" i="16"/>
  <c r="E30" i="16"/>
  <c r="D31" i="16"/>
  <c r="G30" i="16"/>
  <c r="F33" i="43"/>
  <c r="G33" i="43" s="1"/>
  <c r="M32" i="43"/>
  <c r="D35" i="43"/>
  <c r="E34" i="43"/>
  <c r="D32" i="28"/>
  <c r="E31" i="28"/>
  <c r="F31" i="28" s="1"/>
  <c r="K31" i="28" l="1"/>
  <c r="J33" i="43"/>
  <c r="K33" i="43" s="1"/>
  <c r="L33" i="43" s="1"/>
  <c r="N33" i="43" s="1"/>
  <c r="I33" i="43"/>
  <c r="H33" i="43"/>
  <c r="J34" i="43" s="1"/>
  <c r="G31" i="28"/>
  <c r="H32" i="28" s="1"/>
  <c r="H30" i="16"/>
  <c r="F30" i="16"/>
  <c r="G31" i="16"/>
  <c r="E31" i="16"/>
  <c r="D32" i="16"/>
  <c r="F34" i="43"/>
  <c r="D36" i="43"/>
  <c r="D37" i="43" s="1"/>
  <c r="D38" i="43" s="1"/>
  <c r="D39" i="43" s="1"/>
  <c r="D40" i="43" s="1"/>
  <c r="D41" i="43" s="1"/>
  <c r="D42" i="43" s="1"/>
  <c r="D43" i="43" s="1"/>
  <c r="D44" i="43" s="1"/>
  <c r="D45" i="43" s="1"/>
  <c r="D46" i="43" s="1"/>
  <c r="D47" i="43" s="1"/>
  <c r="D48" i="43" s="1"/>
  <c r="D49" i="43" s="1"/>
  <c r="D50" i="43" s="1"/>
  <c r="D51" i="43" s="1"/>
  <c r="D52" i="43" s="1"/>
  <c r="D53" i="43" s="1"/>
  <c r="D54" i="43" s="1"/>
  <c r="D55" i="43" s="1"/>
  <c r="D56" i="43" s="1"/>
  <c r="D57" i="43" s="1"/>
  <c r="D58" i="43" s="1"/>
  <c r="D59" i="43" s="1"/>
  <c r="D60" i="43" s="1"/>
  <c r="D61" i="43" s="1"/>
  <c r="D62" i="43" s="1"/>
  <c r="D63" i="43" s="1"/>
  <c r="D64" i="43" s="1"/>
  <c r="D65" i="43" s="1"/>
  <c r="D66" i="43" s="1"/>
  <c r="D67" i="43" s="1"/>
  <c r="D68" i="43" s="1"/>
  <c r="D69" i="43" s="1"/>
  <c r="D70" i="43" s="1"/>
  <c r="D71" i="43" s="1"/>
  <c r="E35" i="43"/>
  <c r="D33" i="28"/>
  <c r="E32" i="28"/>
  <c r="G32" i="28" s="1"/>
  <c r="F32" i="28" l="1"/>
  <c r="H33" i="28" s="1"/>
  <c r="D72" i="43"/>
  <c r="M33" i="43"/>
  <c r="M34" i="43"/>
  <c r="K34" i="43"/>
  <c r="L34" i="43" s="1"/>
  <c r="N34" i="43" s="1"/>
  <c r="H34" i="43"/>
  <c r="I34" i="43"/>
  <c r="G34" i="43"/>
  <c r="E32" i="16"/>
  <c r="D33" i="16"/>
  <c r="G32" i="16"/>
  <c r="H31" i="16"/>
  <c r="F31" i="16"/>
  <c r="F35" i="43"/>
  <c r="H35" i="43" s="1"/>
  <c r="E36" i="43"/>
  <c r="E37" i="43" s="1"/>
  <c r="E38" i="43" s="1"/>
  <c r="I32" i="28"/>
  <c r="J32" i="28" s="1"/>
  <c r="L32" i="28" s="1"/>
  <c r="K32" i="28"/>
  <c r="E33" i="28"/>
  <c r="G33" i="28" s="1"/>
  <c r="D34" i="28"/>
  <c r="F33" i="28" l="1"/>
  <c r="H34" i="28" s="1"/>
  <c r="D73" i="43"/>
  <c r="E39" i="43"/>
  <c r="I35" i="43"/>
  <c r="G35" i="43"/>
  <c r="J36" i="43" s="1"/>
  <c r="M36" i="43" s="1"/>
  <c r="J35" i="43"/>
  <c r="F32" i="16"/>
  <c r="H32" i="16"/>
  <c r="D34" i="16"/>
  <c r="E33" i="16"/>
  <c r="G33" i="16"/>
  <c r="F36" i="43"/>
  <c r="F37" i="43" s="1"/>
  <c r="F38" i="43" s="1"/>
  <c r="D35" i="28"/>
  <c r="E34" i="28"/>
  <c r="G34" i="28" s="1"/>
  <c r="K33" i="28"/>
  <c r="I33" i="28"/>
  <c r="J33" i="28" s="1"/>
  <c r="L33" i="28" s="1"/>
  <c r="G38" i="43" l="1"/>
  <c r="I38" i="43"/>
  <c r="H38" i="43"/>
  <c r="D74" i="43"/>
  <c r="F39" i="43"/>
  <c r="I39" i="43" s="1"/>
  <c r="E40" i="43"/>
  <c r="G37" i="43"/>
  <c r="I37" i="43"/>
  <c r="H37" i="43"/>
  <c r="M35" i="43"/>
  <c r="K35" i="43"/>
  <c r="L35" i="43" s="1"/>
  <c r="N35" i="43" s="1"/>
  <c r="H36" i="43"/>
  <c r="I36" i="43"/>
  <c r="G36" i="43"/>
  <c r="D35" i="16"/>
  <c r="G34" i="16"/>
  <c r="E34" i="16"/>
  <c r="H33" i="16"/>
  <c r="F33" i="16"/>
  <c r="K36" i="43"/>
  <c r="L36" i="43" s="1"/>
  <c r="N36" i="43" s="1"/>
  <c r="F34" i="28"/>
  <c r="H35" i="28" s="1"/>
  <c r="D36" i="28"/>
  <c r="D37" i="28" s="1"/>
  <c r="E35" i="28"/>
  <c r="G35" i="28" s="1"/>
  <c r="I34" i="28"/>
  <c r="J34" i="28" s="1"/>
  <c r="L34" i="28" s="1"/>
  <c r="K34" i="28"/>
  <c r="J37" i="43" l="1"/>
  <c r="K37" i="43" s="1"/>
  <c r="L37" i="43" s="1"/>
  <c r="N37" i="43" s="1"/>
  <c r="D38" i="28"/>
  <c r="J39" i="43"/>
  <c r="F40" i="43"/>
  <c r="I40" i="43" s="1"/>
  <c r="H40" i="43"/>
  <c r="G40" i="43"/>
  <c r="E41" i="43"/>
  <c r="D75" i="43"/>
  <c r="H39" i="43"/>
  <c r="G39" i="43"/>
  <c r="J38" i="43"/>
  <c r="H34" i="16"/>
  <c r="F34" i="16"/>
  <c r="D36" i="16"/>
  <c r="G35" i="16"/>
  <c r="E35" i="16"/>
  <c r="I35" i="28"/>
  <c r="J35" i="28" s="1"/>
  <c r="L35" i="28" s="1"/>
  <c r="K35" i="28"/>
  <c r="F35" i="28"/>
  <c r="H36" i="28" s="1"/>
  <c r="E36" i="28"/>
  <c r="F36" i="28" s="1"/>
  <c r="M37" i="43" l="1"/>
  <c r="J41" i="43"/>
  <c r="M41" i="43" s="1"/>
  <c r="E37" i="28"/>
  <c r="G37" i="28" s="1"/>
  <c r="G36" i="28"/>
  <c r="H37" i="28" s="1"/>
  <c r="D39" i="28"/>
  <c r="J40" i="43"/>
  <c r="M40" i="43" s="1"/>
  <c r="M39" i="43"/>
  <c r="K39" i="43"/>
  <c r="L39" i="43" s="1"/>
  <c r="N39" i="43" s="1"/>
  <c r="D76" i="43"/>
  <c r="D77" i="43" s="1"/>
  <c r="D78" i="43" s="1"/>
  <c r="D79" i="43" s="1"/>
  <c r="D80" i="43" s="1"/>
  <c r="D81" i="43" s="1"/>
  <c r="D82" i="43" s="1"/>
  <c r="D83" i="43" s="1"/>
  <c r="D84" i="43" s="1"/>
  <c r="D85" i="43" s="1"/>
  <c r="D86" i="43" s="1"/>
  <c r="D87" i="43" s="1"/>
  <c r="D88" i="43" s="1"/>
  <c r="D89" i="43" s="1"/>
  <c r="F41" i="43"/>
  <c r="G41" i="43" s="1"/>
  <c r="E42" i="43"/>
  <c r="K38" i="43"/>
  <c r="L38" i="43" s="1"/>
  <c r="N38" i="43" s="1"/>
  <c r="M38" i="43"/>
  <c r="H35" i="16"/>
  <c r="F35" i="16"/>
  <c r="D37" i="16"/>
  <c r="G36" i="16"/>
  <c r="E36" i="16"/>
  <c r="K36" i="28"/>
  <c r="I36" i="28"/>
  <c r="J36" i="28" s="1"/>
  <c r="L36" i="28" s="1"/>
  <c r="I41" i="43" l="1"/>
  <c r="E38" i="28"/>
  <c r="G38" i="28" s="1"/>
  <c r="F37" i="28"/>
  <c r="H38" i="28" s="1"/>
  <c r="K38" i="28" s="1"/>
  <c r="K41" i="43"/>
  <c r="L41" i="43" s="1"/>
  <c r="N41" i="43" s="1"/>
  <c r="K40" i="43"/>
  <c r="L40" i="43" s="1"/>
  <c r="N40" i="43" s="1"/>
  <c r="H41" i="43"/>
  <c r="J42" i="43" s="1"/>
  <c r="E39" i="28"/>
  <c r="F39" i="28" s="1"/>
  <c r="D40" i="28"/>
  <c r="I37" i="28"/>
  <c r="J37" i="28" s="1"/>
  <c r="L37" i="28" s="1"/>
  <c r="K37" i="28"/>
  <c r="F42" i="43"/>
  <c r="G42" i="43" s="1"/>
  <c r="E43" i="43"/>
  <c r="H36" i="16"/>
  <c r="F36" i="16"/>
  <c r="D38" i="16"/>
  <c r="G37" i="16"/>
  <c r="E37" i="16"/>
  <c r="I38" i="28" l="1"/>
  <c r="J38" i="28" s="1"/>
  <c r="L38" i="28" s="1"/>
  <c r="F38" i="28"/>
  <c r="H39" i="28" s="1"/>
  <c r="I39" i="28" s="1"/>
  <c r="J39" i="28" s="1"/>
  <c r="L39" i="28" s="1"/>
  <c r="G39" i="28"/>
  <c r="H40" i="28" s="1"/>
  <c r="K42" i="43"/>
  <c r="L42" i="43" s="1"/>
  <c r="N42" i="43" s="1"/>
  <c r="M42" i="43"/>
  <c r="D41" i="28"/>
  <c r="E40" i="28"/>
  <c r="F40" i="28" s="1"/>
  <c r="I42" i="43"/>
  <c r="F43" i="43"/>
  <c r="I43" i="43" s="1"/>
  <c r="E44" i="43"/>
  <c r="H42" i="43"/>
  <c r="J43" i="43" s="1"/>
  <c r="G38" i="16"/>
  <c r="E38" i="16"/>
  <c r="D39" i="16"/>
  <c r="F37" i="16"/>
  <c r="H37" i="16"/>
  <c r="G40" i="28" l="1"/>
  <c r="K39" i="28"/>
  <c r="H41" i="28"/>
  <c r="K41" i="28" s="1"/>
  <c r="E41" i="28"/>
  <c r="G41" i="28" s="1"/>
  <c r="D42" i="28"/>
  <c r="I40" i="28"/>
  <c r="J40" i="28" s="1"/>
  <c r="L40" i="28" s="1"/>
  <c r="K40" i="28"/>
  <c r="M43" i="43"/>
  <c r="K43" i="43"/>
  <c r="L43" i="43" s="1"/>
  <c r="N43" i="43" s="1"/>
  <c r="H43" i="43"/>
  <c r="F44" i="43"/>
  <c r="I44" i="43" s="1"/>
  <c r="E45" i="43"/>
  <c r="G43" i="43"/>
  <c r="D40" i="16"/>
  <c r="E39" i="16"/>
  <c r="G39" i="16"/>
  <c r="H38" i="16"/>
  <c r="F38" i="16"/>
  <c r="H44" i="43" l="1"/>
  <c r="I41" i="28"/>
  <c r="J41" i="28" s="1"/>
  <c r="L41" i="28" s="1"/>
  <c r="F41" i="28"/>
  <c r="H42" i="28" s="1"/>
  <c r="E42" i="28"/>
  <c r="G42" i="28" s="1"/>
  <c r="D43" i="28"/>
  <c r="F45" i="43"/>
  <c r="H45" i="43" s="1"/>
  <c r="E46" i="43"/>
  <c r="G44" i="43"/>
  <c r="J44" i="43"/>
  <c r="E40" i="16"/>
  <c r="D41" i="16"/>
  <c r="G40" i="16"/>
  <c r="H39" i="16"/>
  <c r="F39" i="16"/>
  <c r="F42" i="28" l="1"/>
  <c r="H43" i="28" s="1"/>
  <c r="I43" i="28" s="1"/>
  <c r="J43" i="28" s="1"/>
  <c r="L43" i="28" s="1"/>
  <c r="G45" i="43"/>
  <c r="J46" i="43" s="1"/>
  <c r="J45" i="43"/>
  <c r="M45" i="43" s="1"/>
  <c r="I45" i="43"/>
  <c r="D44" i="28"/>
  <c r="E43" i="28"/>
  <c r="F43" i="28" s="1"/>
  <c r="I42" i="28"/>
  <c r="J42" i="28" s="1"/>
  <c r="L42" i="28" s="1"/>
  <c r="K42" i="28"/>
  <c r="M44" i="43"/>
  <c r="K44" i="43"/>
  <c r="L44" i="43" s="1"/>
  <c r="N44" i="43" s="1"/>
  <c r="F46" i="43"/>
  <c r="G46" i="43" s="1"/>
  <c r="E47" i="43"/>
  <c r="H40" i="16"/>
  <c r="F40" i="16"/>
  <c r="G41" i="16"/>
  <c r="D42" i="16"/>
  <c r="E41" i="16"/>
  <c r="K45" i="43" l="1"/>
  <c r="L45" i="43" s="1"/>
  <c r="N45" i="43" s="1"/>
  <c r="K43" i="28"/>
  <c r="I46" i="43"/>
  <c r="G43" i="28"/>
  <c r="H44" i="28" s="1"/>
  <c r="E44" i="28"/>
  <c r="G44" i="28" s="1"/>
  <c r="D45" i="28"/>
  <c r="H46" i="43"/>
  <c r="J47" i="43" s="1"/>
  <c r="F47" i="43"/>
  <c r="I47" i="43" s="1"/>
  <c r="E48" i="43"/>
  <c r="K46" i="43"/>
  <c r="L46" i="43" s="1"/>
  <c r="N46" i="43" s="1"/>
  <c r="M46" i="43"/>
  <c r="G42" i="16"/>
  <c r="E42" i="16"/>
  <c r="D43" i="16"/>
  <c r="F41" i="16"/>
  <c r="H41" i="16"/>
  <c r="H47" i="43" l="1"/>
  <c r="G47" i="43"/>
  <c r="I44" i="28"/>
  <c r="J44" i="28" s="1"/>
  <c r="L44" i="28" s="1"/>
  <c r="K44" i="28"/>
  <c r="F44" i="28"/>
  <c r="H45" i="28" s="1"/>
  <c r="E45" i="28"/>
  <c r="G45" i="28" s="1"/>
  <c r="D46" i="28"/>
  <c r="F45" i="28"/>
  <c r="M47" i="43"/>
  <c r="K47" i="43"/>
  <c r="L47" i="43" s="1"/>
  <c r="N47" i="43" s="1"/>
  <c r="F48" i="43"/>
  <c r="I48" i="43" s="1"/>
  <c r="E49" i="43"/>
  <c r="D44" i="16"/>
  <c r="G43" i="16"/>
  <c r="E43" i="16"/>
  <c r="H42" i="16"/>
  <c r="F42" i="16"/>
  <c r="J48" i="43" l="1"/>
  <c r="K48" i="43" s="1"/>
  <c r="L48" i="43" s="1"/>
  <c r="N48" i="43" s="1"/>
  <c r="G48" i="43"/>
  <c r="H48" i="43"/>
  <c r="H46" i="28"/>
  <c r="D47" i="28"/>
  <c r="E46" i="28"/>
  <c r="G46" i="28" s="1"/>
  <c r="K45" i="28"/>
  <c r="I45" i="28"/>
  <c r="J45" i="28" s="1"/>
  <c r="L45" i="28" s="1"/>
  <c r="F49" i="43"/>
  <c r="G49" i="43" s="1"/>
  <c r="E50" i="43"/>
  <c r="H43" i="16"/>
  <c r="F43" i="16"/>
  <c r="E44" i="16"/>
  <c r="D45" i="16"/>
  <c r="G44" i="16"/>
  <c r="M48" i="43" l="1"/>
  <c r="I49" i="43"/>
  <c r="H49" i="43"/>
  <c r="J50" i="43" s="1"/>
  <c r="M50" i="43" s="1"/>
  <c r="J49" i="43"/>
  <c r="M49" i="43" s="1"/>
  <c r="F46" i="28"/>
  <c r="H47" i="28" s="1"/>
  <c r="E47" i="28"/>
  <c r="F47" i="28" s="1"/>
  <c r="D48" i="28"/>
  <c r="I46" i="28"/>
  <c r="J46" i="28" s="1"/>
  <c r="L46" i="28" s="1"/>
  <c r="K46" i="28"/>
  <c r="F50" i="43"/>
  <c r="G50" i="43" s="1"/>
  <c r="E51" i="43"/>
  <c r="G45" i="16"/>
  <c r="E45" i="16"/>
  <c r="D46" i="16"/>
  <c r="F44" i="16"/>
  <c r="H44" i="16"/>
  <c r="K50" i="43" l="1"/>
  <c r="L50" i="43" s="1"/>
  <c r="N50" i="43" s="1"/>
  <c r="K49" i="43"/>
  <c r="L49" i="43" s="1"/>
  <c r="N49" i="43" s="1"/>
  <c r="G47" i="28"/>
  <c r="H48" i="28" s="1"/>
  <c r="H50" i="43"/>
  <c r="J51" i="43" s="1"/>
  <c r="I50" i="43"/>
  <c r="D49" i="28"/>
  <c r="E48" i="28"/>
  <c r="G48" i="28" s="1"/>
  <c r="I47" i="28"/>
  <c r="J47" i="28" s="1"/>
  <c r="L47" i="28" s="1"/>
  <c r="K47" i="28"/>
  <c r="F51" i="43"/>
  <c r="H51" i="43" s="1"/>
  <c r="E52" i="43"/>
  <c r="D47" i="16"/>
  <c r="E46" i="16"/>
  <c r="G46" i="16"/>
  <c r="H45" i="16"/>
  <c r="F45" i="16"/>
  <c r="I51" i="43" l="1"/>
  <c r="F48" i="28"/>
  <c r="H49" i="28" s="1"/>
  <c r="I49" i="28" s="1"/>
  <c r="J49" i="28" s="1"/>
  <c r="L49" i="28" s="1"/>
  <c r="G51" i="43"/>
  <c r="J52" i="43" s="1"/>
  <c r="I48" i="28"/>
  <c r="J48" i="28" s="1"/>
  <c r="L48" i="28" s="1"/>
  <c r="K48" i="28"/>
  <c r="E49" i="28"/>
  <c r="G49" i="28" s="1"/>
  <c r="D50" i="28"/>
  <c r="M51" i="43"/>
  <c r="K51" i="43"/>
  <c r="L51" i="43" s="1"/>
  <c r="N51" i="43" s="1"/>
  <c r="F52" i="43"/>
  <c r="I52" i="43" s="1"/>
  <c r="E53" i="43"/>
  <c r="H46" i="16"/>
  <c r="F46" i="16"/>
  <c r="E47" i="16"/>
  <c r="D48" i="16"/>
  <c r="G47" i="16"/>
  <c r="H52" i="43" l="1"/>
  <c r="G52" i="43"/>
  <c r="K49" i="28"/>
  <c r="F49" i="28"/>
  <c r="H50" i="28" s="1"/>
  <c r="K50" i="28" s="1"/>
  <c r="E50" i="28"/>
  <c r="G50" i="28" s="1"/>
  <c r="D51" i="28"/>
  <c r="F53" i="43"/>
  <c r="I53" i="43" s="1"/>
  <c r="E54" i="43"/>
  <c r="M52" i="43"/>
  <c r="K52" i="43"/>
  <c r="L52" i="43" s="1"/>
  <c r="N52" i="43" s="1"/>
  <c r="E48" i="16"/>
  <c r="G48" i="16"/>
  <c r="D49" i="16"/>
  <c r="F47" i="16"/>
  <c r="H47" i="16"/>
  <c r="J53" i="43" l="1"/>
  <c r="K53" i="43" s="1"/>
  <c r="L53" i="43" s="1"/>
  <c r="N53" i="43" s="1"/>
  <c r="I50" i="28"/>
  <c r="J50" i="28" s="1"/>
  <c r="L50" i="28" s="1"/>
  <c r="G53" i="43"/>
  <c r="H53" i="43"/>
  <c r="F50" i="28"/>
  <c r="H51" i="28" s="1"/>
  <c r="K51" i="28" s="1"/>
  <c r="E51" i="28"/>
  <c r="F51" i="28" s="1"/>
  <c r="D52" i="28"/>
  <c r="F54" i="43"/>
  <c r="H54" i="43" s="1"/>
  <c r="E55" i="43"/>
  <c r="G49" i="16"/>
  <c r="E49" i="16"/>
  <c r="D50" i="16"/>
  <c r="F48" i="16"/>
  <c r="H48" i="16"/>
  <c r="M53" i="43" l="1"/>
  <c r="G54" i="43"/>
  <c r="J55" i="43" s="1"/>
  <c r="I54" i="43"/>
  <c r="J54" i="43"/>
  <c r="M54" i="43" s="1"/>
  <c r="I51" i="28"/>
  <c r="J51" i="28" s="1"/>
  <c r="L51" i="28" s="1"/>
  <c r="G51" i="28"/>
  <c r="H52" i="28" s="1"/>
  <c r="D53" i="28"/>
  <c r="E52" i="28"/>
  <c r="G52" i="28" s="1"/>
  <c r="F55" i="43"/>
  <c r="I55" i="43" s="1"/>
  <c r="E56" i="43"/>
  <c r="D51" i="16"/>
  <c r="E50" i="16"/>
  <c r="G50" i="16"/>
  <c r="F49" i="16"/>
  <c r="H49" i="16"/>
  <c r="K54" i="43" l="1"/>
  <c r="L54" i="43" s="1"/>
  <c r="N54" i="43" s="1"/>
  <c r="H55" i="43"/>
  <c r="G55" i="43"/>
  <c r="K52" i="28"/>
  <c r="I52" i="28"/>
  <c r="J52" i="28" s="1"/>
  <c r="L52" i="28" s="1"/>
  <c r="F52" i="28"/>
  <c r="H53" i="28" s="1"/>
  <c r="E53" i="28"/>
  <c r="F53" i="28" s="1"/>
  <c r="D54" i="28"/>
  <c r="F56" i="43"/>
  <c r="G56" i="43" s="1"/>
  <c r="E57" i="43"/>
  <c r="J56" i="43"/>
  <c r="M55" i="43"/>
  <c r="K55" i="43"/>
  <c r="L55" i="43" s="1"/>
  <c r="N55" i="43" s="1"/>
  <c r="H50" i="16"/>
  <c r="F50" i="16"/>
  <c r="D52" i="16"/>
  <c r="G51" i="16"/>
  <c r="E51" i="16"/>
  <c r="G53" i="28" l="1"/>
  <c r="I56" i="43"/>
  <c r="H56" i="43"/>
  <c r="J57" i="43" s="1"/>
  <c r="H54" i="28"/>
  <c r="E54" i="28"/>
  <c r="F54" i="28" s="1"/>
  <c r="D55" i="28"/>
  <c r="G54" i="28"/>
  <c r="K53" i="28"/>
  <c r="I53" i="28"/>
  <c r="J53" i="28" s="1"/>
  <c r="L53" i="28" s="1"/>
  <c r="M56" i="43"/>
  <c r="K56" i="43"/>
  <c r="L56" i="43" s="1"/>
  <c r="N56" i="43" s="1"/>
  <c r="F57" i="43"/>
  <c r="G57" i="43" s="1"/>
  <c r="E58" i="43"/>
  <c r="F51" i="16"/>
  <c r="H51" i="16"/>
  <c r="D53" i="16"/>
  <c r="E52" i="16"/>
  <c r="G52" i="16"/>
  <c r="I57" i="43" l="1"/>
  <c r="H57" i="43"/>
  <c r="H55" i="28"/>
  <c r="E55" i="28"/>
  <c r="G55" i="28" s="1"/>
  <c r="D56" i="28"/>
  <c r="K54" i="28"/>
  <c r="I54" i="28"/>
  <c r="J54" i="28" s="1"/>
  <c r="L54" i="28" s="1"/>
  <c r="M57" i="43"/>
  <c r="K57" i="43"/>
  <c r="L57" i="43" s="1"/>
  <c r="N57" i="43" s="1"/>
  <c r="F58" i="43"/>
  <c r="I58" i="43" s="1"/>
  <c r="E59" i="43"/>
  <c r="J58" i="43"/>
  <c r="H52" i="16"/>
  <c r="F52" i="16"/>
  <c r="E53" i="16"/>
  <c r="D54" i="16"/>
  <c r="G53" i="16"/>
  <c r="F55" i="28" l="1"/>
  <c r="H56" i="28" s="1"/>
  <c r="E56" i="28"/>
  <c r="F56" i="28" s="1"/>
  <c r="D57" i="28"/>
  <c r="I55" i="28"/>
  <c r="J55" i="28" s="1"/>
  <c r="L55" i="28" s="1"/>
  <c r="K55" i="28"/>
  <c r="M58" i="43"/>
  <c r="K58" i="43"/>
  <c r="L58" i="43" s="1"/>
  <c r="N58" i="43" s="1"/>
  <c r="F59" i="43"/>
  <c r="G59" i="43" s="1"/>
  <c r="E60" i="43"/>
  <c r="G58" i="43"/>
  <c r="H58" i="43"/>
  <c r="G54" i="16"/>
  <c r="E54" i="16"/>
  <c r="D55" i="16"/>
  <c r="F53" i="16"/>
  <c r="H53" i="16"/>
  <c r="G56" i="28" l="1"/>
  <c r="H57" i="28" s="1"/>
  <c r="I56" i="28"/>
  <c r="J56" i="28" s="1"/>
  <c r="L56" i="28" s="1"/>
  <c r="K56" i="28"/>
  <c r="D58" i="28"/>
  <c r="E57" i="28"/>
  <c r="G57" i="28" s="1"/>
  <c r="J59" i="43"/>
  <c r="K59" i="43" s="1"/>
  <c r="L59" i="43" s="1"/>
  <c r="N59" i="43" s="1"/>
  <c r="F60" i="43"/>
  <c r="G60" i="43" s="1"/>
  <c r="E61" i="43"/>
  <c r="I59" i="43"/>
  <c r="H59" i="43"/>
  <c r="J60" i="43" s="1"/>
  <c r="D56" i="16"/>
  <c r="E55" i="16"/>
  <c r="G55" i="16"/>
  <c r="H54" i="16"/>
  <c r="F54" i="16"/>
  <c r="M59" i="43" l="1"/>
  <c r="I60" i="43"/>
  <c r="H60" i="43"/>
  <c r="J61" i="43" s="1"/>
  <c r="K61" i="43" s="1"/>
  <c r="L61" i="43" s="1"/>
  <c r="N61" i="43" s="1"/>
  <c r="F57" i="28"/>
  <c r="H58" i="28" s="1"/>
  <c r="I57" i="28"/>
  <c r="J57" i="28" s="1"/>
  <c r="L57" i="28" s="1"/>
  <c r="K57" i="28"/>
  <c r="E58" i="28"/>
  <c r="G58" i="28" s="1"/>
  <c r="D59" i="28"/>
  <c r="M60" i="43"/>
  <c r="K60" i="43"/>
  <c r="L60" i="43" s="1"/>
  <c r="N60" i="43" s="1"/>
  <c r="F61" i="43"/>
  <c r="G61" i="43" s="1"/>
  <c r="E62" i="43"/>
  <c r="H55" i="16"/>
  <c r="F55" i="16"/>
  <c r="G56" i="16"/>
  <c r="D57" i="16"/>
  <c r="E56" i="16"/>
  <c r="F58" i="28" l="1"/>
  <c r="H59" i="28" s="1"/>
  <c r="K59" i="28" s="1"/>
  <c r="I61" i="43"/>
  <c r="H61" i="43"/>
  <c r="J62" i="43" s="1"/>
  <c r="M61" i="43"/>
  <c r="E59" i="28"/>
  <c r="F59" i="28" s="1"/>
  <c r="D60" i="28"/>
  <c r="I58" i="28"/>
  <c r="J58" i="28" s="1"/>
  <c r="L58" i="28" s="1"/>
  <c r="K58" i="28"/>
  <c r="F62" i="43"/>
  <c r="I62" i="43" s="1"/>
  <c r="E63" i="43"/>
  <c r="F56" i="16"/>
  <c r="H56" i="16"/>
  <c r="D58" i="16"/>
  <c r="G57" i="16"/>
  <c r="E57" i="16"/>
  <c r="G62" i="43" l="1"/>
  <c r="H62" i="43"/>
  <c r="I59" i="28"/>
  <c r="J59" i="28" s="1"/>
  <c r="L59" i="28" s="1"/>
  <c r="M62" i="43"/>
  <c r="K62" i="43"/>
  <c r="L62" i="43" s="1"/>
  <c r="N62" i="43" s="1"/>
  <c r="G59" i="28"/>
  <c r="H60" i="28" s="1"/>
  <c r="I60" i="28" s="1"/>
  <c r="J60" i="28" s="1"/>
  <c r="L60" i="28" s="1"/>
  <c r="E60" i="28"/>
  <c r="F60" i="28" s="1"/>
  <c r="D61" i="28"/>
  <c r="F63" i="43"/>
  <c r="G63" i="43" s="1"/>
  <c r="E64" i="43"/>
  <c r="H57" i="16"/>
  <c r="F57" i="16"/>
  <c r="D59" i="16"/>
  <c r="G58" i="16"/>
  <c r="E58" i="16"/>
  <c r="J63" i="43" l="1"/>
  <c r="K60" i="28"/>
  <c r="G60" i="28"/>
  <c r="H61" i="28" s="1"/>
  <c r="I63" i="43"/>
  <c r="H63" i="43"/>
  <c r="J64" i="43" s="1"/>
  <c r="D62" i="28"/>
  <c r="E61" i="28"/>
  <c r="G61" i="28" s="1"/>
  <c r="F64" i="43"/>
  <c r="G64" i="43" s="1"/>
  <c r="E65" i="43"/>
  <c r="M63" i="43"/>
  <c r="K63" i="43"/>
  <c r="L63" i="43" s="1"/>
  <c r="N63" i="43" s="1"/>
  <c r="F58" i="16"/>
  <c r="H58" i="16"/>
  <c r="G59" i="16"/>
  <c r="D60" i="16"/>
  <c r="E59" i="16"/>
  <c r="I64" i="43" l="1"/>
  <c r="M64" i="43"/>
  <c r="K64" i="43"/>
  <c r="L64" i="43" s="1"/>
  <c r="N64" i="43" s="1"/>
  <c r="H64" i="43"/>
  <c r="J65" i="43" s="1"/>
  <c r="M65" i="43" s="1"/>
  <c r="K61" i="28"/>
  <c r="I61" i="28"/>
  <c r="J61" i="28" s="1"/>
  <c r="L61" i="28" s="1"/>
  <c r="D63" i="28"/>
  <c r="E62" i="28"/>
  <c r="F62" i="28" s="1"/>
  <c r="F61" i="28"/>
  <c r="H62" i="28" s="1"/>
  <c r="F65" i="43"/>
  <c r="G65" i="43" s="1"/>
  <c r="E66" i="43"/>
  <c r="H59" i="16"/>
  <c r="F59" i="16"/>
  <c r="G60" i="16"/>
  <c r="E60" i="16"/>
  <c r="D61" i="16"/>
  <c r="H65" i="43" l="1"/>
  <c r="I65" i="43"/>
  <c r="G62" i="28"/>
  <c r="H63" i="28" s="1"/>
  <c r="I63" i="28" s="1"/>
  <c r="J63" i="28" s="1"/>
  <c r="L63" i="28" s="1"/>
  <c r="K65" i="43"/>
  <c r="L65" i="43" s="1"/>
  <c r="N65" i="43" s="1"/>
  <c r="K62" i="28"/>
  <c r="I62" i="28"/>
  <c r="J62" i="28" s="1"/>
  <c r="L62" i="28" s="1"/>
  <c r="E63" i="28"/>
  <c r="G63" i="28" s="1"/>
  <c r="D64" i="28"/>
  <c r="F66" i="43"/>
  <c r="I66" i="43" s="1"/>
  <c r="E67" i="43"/>
  <c r="J66" i="43"/>
  <c r="H60" i="16"/>
  <c r="F60" i="16"/>
  <c r="E61" i="16"/>
  <c r="D62" i="16"/>
  <c r="G61" i="16"/>
  <c r="K63" i="28" l="1"/>
  <c r="G66" i="43"/>
  <c r="F63" i="28"/>
  <c r="H64" i="28" s="1"/>
  <c r="H66" i="43"/>
  <c r="J67" i="43" s="1"/>
  <c r="E64" i="28"/>
  <c r="G64" i="28" s="1"/>
  <c r="D65" i="28"/>
  <c r="M66" i="43"/>
  <c r="K66" i="43"/>
  <c r="L66" i="43" s="1"/>
  <c r="N66" i="43" s="1"/>
  <c r="F67" i="43"/>
  <c r="I67" i="43" s="1"/>
  <c r="E68" i="43"/>
  <c r="D63" i="16"/>
  <c r="G62" i="16"/>
  <c r="E62" i="16"/>
  <c r="F61" i="16"/>
  <c r="H61" i="16"/>
  <c r="F64" i="28" l="1"/>
  <c r="H65" i="28" s="1"/>
  <c r="I65" i="28" s="1"/>
  <c r="J65" i="28" s="1"/>
  <c r="L65" i="28" s="1"/>
  <c r="G67" i="43"/>
  <c r="H67" i="43"/>
  <c r="J68" i="43" s="1"/>
  <c r="K64" i="28"/>
  <c r="I64" i="28"/>
  <c r="J64" i="28" s="1"/>
  <c r="L64" i="28" s="1"/>
  <c r="D66" i="28"/>
  <c r="E65" i="28"/>
  <c r="G65" i="28" s="1"/>
  <c r="F68" i="43"/>
  <c r="G68" i="43" s="1"/>
  <c r="E69" i="43"/>
  <c r="K67" i="43"/>
  <c r="L67" i="43" s="1"/>
  <c r="N67" i="43" s="1"/>
  <c r="M67" i="43"/>
  <c r="H62" i="16"/>
  <c r="F62" i="16"/>
  <c r="E63" i="16"/>
  <c r="G63" i="16"/>
  <c r="D64" i="16"/>
  <c r="F65" i="28" l="1"/>
  <c r="H66" i="28" s="1"/>
  <c r="K66" i="28" s="1"/>
  <c r="K65" i="28"/>
  <c r="H68" i="43"/>
  <c r="J69" i="43" s="1"/>
  <c r="I68" i="43"/>
  <c r="E66" i="28"/>
  <c r="F66" i="28" s="1"/>
  <c r="D67" i="28"/>
  <c r="M68" i="43"/>
  <c r="K68" i="43"/>
  <c r="L68" i="43" s="1"/>
  <c r="N68" i="43" s="1"/>
  <c r="F69" i="43"/>
  <c r="G69" i="43" s="1"/>
  <c r="E70" i="43"/>
  <c r="E64" i="16"/>
  <c r="D65" i="16"/>
  <c r="G64" i="16"/>
  <c r="H63" i="16"/>
  <c r="F63" i="16"/>
  <c r="G66" i="28" l="1"/>
  <c r="I66" i="28"/>
  <c r="J66" i="28" s="1"/>
  <c r="L66" i="28" s="1"/>
  <c r="H67" i="28"/>
  <c r="D68" i="28"/>
  <c r="E67" i="28"/>
  <c r="G67" i="28" s="1"/>
  <c r="M69" i="43"/>
  <c r="K69" i="43"/>
  <c r="L69" i="43" s="1"/>
  <c r="N69" i="43" s="1"/>
  <c r="F70" i="43"/>
  <c r="I70" i="43" s="1"/>
  <c r="E71" i="43"/>
  <c r="H69" i="43"/>
  <c r="J70" i="43" s="1"/>
  <c r="I69" i="43"/>
  <c r="D66" i="16"/>
  <c r="G65" i="16"/>
  <c r="E65" i="16"/>
  <c r="F64" i="16"/>
  <c r="H64" i="16"/>
  <c r="H70" i="43" l="1"/>
  <c r="G70" i="43"/>
  <c r="F67" i="28"/>
  <c r="H68" i="28" s="1"/>
  <c r="E68" i="28"/>
  <c r="F68" i="28" s="1"/>
  <c r="D69" i="28"/>
  <c r="I67" i="28"/>
  <c r="J67" i="28" s="1"/>
  <c r="L67" i="28" s="1"/>
  <c r="K67" i="28"/>
  <c r="K70" i="43"/>
  <c r="L70" i="43" s="1"/>
  <c r="N70" i="43" s="1"/>
  <c r="M70" i="43"/>
  <c r="F71" i="43"/>
  <c r="G71" i="43" s="1"/>
  <c r="E72" i="43"/>
  <c r="H65" i="16"/>
  <c r="F65" i="16"/>
  <c r="D67" i="16"/>
  <c r="G66" i="16"/>
  <c r="E66" i="16"/>
  <c r="H71" i="43" l="1"/>
  <c r="J71" i="43"/>
  <c r="G68" i="28"/>
  <c r="H69" i="28" s="1"/>
  <c r="I71" i="43"/>
  <c r="E69" i="28"/>
  <c r="G69" i="28" s="1"/>
  <c r="D70" i="28"/>
  <c r="I68" i="28"/>
  <c r="J68" i="28" s="1"/>
  <c r="L68" i="28" s="1"/>
  <c r="K68" i="28"/>
  <c r="M71" i="43"/>
  <c r="K71" i="43"/>
  <c r="L71" i="43" s="1"/>
  <c r="N71" i="43" s="1"/>
  <c r="F72" i="43"/>
  <c r="H72" i="43" s="1"/>
  <c r="E73" i="43"/>
  <c r="J72" i="43"/>
  <c r="F66" i="16"/>
  <c r="H66" i="16"/>
  <c r="G67" i="16"/>
  <c r="D68" i="16"/>
  <c r="E67" i="16"/>
  <c r="I72" i="43" l="1"/>
  <c r="G72" i="43"/>
  <c r="J73" i="43" s="1"/>
  <c r="F69" i="28"/>
  <c r="H70" i="28" s="1"/>
  <c r="K70" i="28" s="1"/>
  <c r="E70" i="28"/>
  <c r="G70" i="28" s="1"/>
  <c r="D71" i="28"/>
  <c r="I69" i="28"/>
  <c r="J69" i="28" s="1"/>
  <c r="L69" i="28" s="1"/>
  <c r="K69" i="28"/>
  <c r="M72" i="43"/>
  <c r="K72" i="43"/>
  <c r="L72" i="43" s="1"/>
  <c r="N72" i="43" s="1"/>
  <c r="F73" i="43"/>
  <c r="G73" i="43" s="1"/>
  <c r="E74" i="43"/>
  <c r="H67" i="16"/>
  <c r="F67" i="16"/>
  <c r="G68" i="16"/>
  <c r="E68" i="16"/>
  <c r="D69" i="16"/>
  <c r="F70" i="28" l="1"/>
  <c r="H73" i="43"/>
  <c r="J74" i="43" s="1"/>
  <c r="I73" i="43"/>
  <c r="I70" i="28"/>
  <c r="J70" i="28" s="1"/>
  <c r="L70" i="28" s="1"/>
  <c r="H71" i="28"/>
  <c r="K71" i="28" s="1"/>
  <c r="E71" i="28"/>
  <c r="F71" i="28" s="1"/>
  <c r="D72" i="28"/>
  <c r="F74" i="43"/>
  <c r="I74" i="43" s="1"/>
  <c r="E75" i="43"/>
  <c r="K73" i="43"/>
  <c r="L73" i="43" s="1"/>
  <c r="N73" i="43" s="1"/>
  <c r="M73" i="43"/>
  <c r="E69" i="16"/>
  <c r="D70" i="16"/>
  <c r="G69" i="16"/>
  <c r="H68" i="16"/>
  <c r="F68" i="16"/>
  <c r="I71" i="28" l="1"/>
  <c r="J71" i="28" s="1"/>
  <c r="L71" i="28" s="1"/>
  <c r="H74" i="43"/>
  <c r="G71" i="28"/>
  <c r="H72" i="28" s="1"/>
  <c r="G74" i="43"/>
  <c r="D73" i="28"/>
  <c r="E72" i="28"/>
  <c r="F72" i="28" s="1"/>
  <c r="F75" i="43"/>
  <c r="H75" i="43" s="1"/>
  <c r="E76" i="43"/>
  <c r="E77" i="43" s="1"/>
  <c r="M74" i="43"/>
  <c r="K74" i="43"/>
  <c r="L74" i="43" s="1"/>
  <c r="N74" i="43" s="1"/>
  <c r="D71" i="16"/>
  <c r="G70" i="16"/>
  <c r="E70" i="16"/>
  <c r="F69" i="16"/>
  <c r="H69" i="16"/>
  <c r="G72" i="28" l="1"/>
  <c r="H73" i="28" s="1"/>
  <c r="J75" i="43"/>
  <c r="M75" i="43" s="1"/>
  <c r="I75" i="43"/>
  <c r="D74" i="28"/>
  <c r="E73" i="28"/>
  <c r="F73" i="28" s="1"/>
  <c r="I72" i="28"/>
  <c r="J72" i="28" s="1"/>
  <c r="L72" i="28" s="1"/>
  <c r="K72" i="28"/>
  <c r="E78" i="43"/>
  <c r="G75" i="43"/>
  <c r="J76" i="43" s="1"/>
  <c r="M76" i="43" s="1"/>
  <c r="F76" i="43"/>
  <c r="I76" i="43" s="1"/>
  <c r="H70" i="16"/>
  <c r="F70" i="16"/>
  <c r="D72" i="16"/>
  <c r="G71" i="16"/>
  <c r="E71" i="16"/>
  <c r="K75" i="43" l="1"/>
  <c r="L75" i="43" s="1"/>
  <c r="N75" i="43" s="1"/>
  <c r="K76" i="43"/>
  <c r="L76" i="43" s="1"/>
  <c r="N76" i="43" s="1"/>
  <c r="I73" i="28"/>
  <c r="J73" i="28" s="1"/>
  <c r="L73" i="28" s="1"/>
  <c r="K73" i="28"/>
  <c r="G73" i="28"/>
  <c r="H74" i="28" s="1"/>
  <c r="D75" i="28"/>
  <c r="E74" i="28"/>
  <c r="G74" i="28" s="1"/>
  <c r="G76" i="43"/>
  <c r="F77" i="43"/>
  <c r="F78" i="43" s="1"/>
  <c r="E79" i="43"/>
  <c r="H76" i="43"/>
  <c r="H71" i="16"/>
  <c r="F71" i="16"/>
  <c r="E72" i="16"/>
  <c r="D73" i="16"/>
  <c r="G72" i="16"/>
  <c r="G78" i="43" l="1"/>
  <c r="I78" i="43"/>
  <c r="H78" i="43"/>
  <c r="I74" i="28"/>
  <c r="J74" i="28" s="1"/>
  <c r="L74" i="28" s="1"/>
  <c r="K74" i="28"/>
  <c r="F74" i="28"/>
  <c r="H75" i="28" s="1"/>
  <c r="D76" i="28"/>
  <c r="E75" i="28"/>
  <c r="F75" i="28" s="1"/>
  <c r="F79" i="43"/>
  <c r="G79" i="43" s="1"/>
  <c r="E80" i="43"/>
  <c r="I77" i="43"/>
  <c r="G77" i="43"/>
  <c r="H77" i="43"/>
  <c r="J77" i="43"/>
  <c r="D74" i="16"/>
  <c r="E73" i="16"/>
  <c r="G73" i="16"/>
  <c r="F72" i="16"/>
  <c r="H72" i="16"/>
  <c r="H79" i="43" l="1"/>
  <c r="J80" i="43" s="1"/>
  <c r="M80" i="43" s="1"/>
  <c r="I79" i="43"/>
  <c r="G75" i="28"/>
  <c r="H76" i="28" s="1"/>
  <c r="J79" i="43"/>
  <c r="K79" i="43" s="1"/>
  <c r="L79" i="43" s="1"/>
  <c r="N79" i="43" s="1"/>
  <c r="J90" i="43"/>
  <c r="J91" i="43"/>
  <c r="J78" i="43"/>
  <c r="M78" i="43" s="1"/>
  <c r="D77" i="28"/>
  <c r="E76" i="28"/>
  <c r="G76" i="28" s="1"/>
  <c r="I75" i="28"/>
  <c r="J75" i="28" s="1"/>
  <c r="L75" i="28" s="1"/>
  <c r="K75" i="28"/>
  <c r="M79" i="43"/>
  <c r="F80" i="43"/>
  <c r="G80" i="43" s="1"/>
  <c r="E81" i="43"/>
  <c r="M77" i="43"/>
  <c r="K77" i="43"/>
  <c r="F73" i="16"/>
  <c r="H73" i="16"/>
  <c r="D75" i="16"/>
  <c r="G74" i="16"/>
  <c r="E74" i="16"/>
  <c r="E77" i="28" l="1"/>
  <c r="G77" i="28" s="1"/>
  <c r="K78" i="43"/>
  <c r="L78" i="43" s="1"/>
  <c r="N78" i="43" s="1"/>
  <c r="L77" i="43"/>
  <c r="K90" i="43"/>
  <c r="K91" i="43"/>
  <c r="M90" i="43"/>
  <c r="M91" i="43"/>
  <c r="K80" i="43"/>
  <c r="L80" i="43" s="1"/>
  <c r="N80" i="43" s="1"/>
  <c r="K76" i="28"/>
  <c r="I76" i="28"/>
  <c r="J76" i="28" s="1"/>
  <c r="L76" i="28" s="1"/>
  <c r="F76" i="28"/>
  <c r="H77" i="28" s="1"/>
  <c r="D78" i="28"/>
  <c r="H80" i="43"/>
  <c r="J81" i="43" s="1"/>
  <c r="I80" i="43"/>
  <c r="F81" i="43"/>
  <c r="G81" i="43" s="1"/>
  <c r="E82" i="43"/>
  <c r="F74" i="16"/>
  <c r="H74" i="16"/>
  <c r="E75" i="16"/>
  <c r="D76" i="16"/>
  <c r="G75" i="16"/>
  <c r="F77" i="28" l="1"/>
  <c r="H78" i="28" s="1"/>
  <c r="H81" i="43"/>
  <c r="J82" i="43" s="1"/>
  <c r="N77" i="43"/>
  <c r="L91" i="43"/>
  <c r="L90" i="43"/>
  <c r="H91" i="28"/>
  <c r="H90" i="28"/>
  <c r="I81" i="43"/>
  <c r="D79" i="28"/>
  <c r="E78" i="28"/>
  <c r="G78" i="28" s="1"/>
  <c r="I77" i="28"/>
  <c r="K77" i="28"/>
  <c r="F82" i="43"/>
  <c r="G82" i="43" s="1"/>
  <c r="E83" i="43"/>
  <c r="M81" i="43"/>
  <c r="K81" i="43"/>
  <c r="L81" i="43" s="1"/>
  <c r="N81" i="43" s="1"/>
  <c r="D77" i="16"/>
  <c r="G76" i="16"/>
  <c r="E76" i="16"/>
  <c r="H75" i="16"/>
  <c r="F75" i="16"/>
  <c r="F78" i="28" l="1"/>
  <c r="H79" i="28" s="1"/>
  <c r="K79" i="28" s="1"/>
  <c r="D78" i="16"/>
  <c r="D90" i="16"/>
  <c r="D91" i="16"/>
  <c r="N90" i="43"/>
  <c r="N91" i="43"/>
  <c r="K90" i="28"/>
  <c r="K91" i="28"/>
  <c r="J77" i="28"/>
  <c r="I91" i="28"/>
  <c r="I90" i="28"/>
  <c r="I82" i="43"/>
  <c r="H82" i="43"/>
  <c r="J83" i="43" s="1"/>
  <c r="D80" i="28"/>
  <c r="E79" i="28"/>
  <c r="F79" i="28" s="1"/>
  <c r="K78" i="28"/>
  <c r="I78" i="28"/>
  <c r="J78" i="28" s="1"/>
  <c r="L78" i="28" s="1"/>
  <c r="K82" i="43"/>
  <c r="L82" i="43" s="1"/>
  <c r="N82" i="43" s="1"/>
  <c r="M82" i="43"/>
  <c r="F83" i="43"/>
  <c r="H83" i="43" s="1"/>
  <c r="I83" i="43"/>
  <c r="E84" i="43"/>
  <c r="H76" i="16"/>
  <c r="F76" i="16"/>
  <c r="G77" i="16"/>
  <c r="E77" i="16"/>
  <c r="G83" i="43" l="1"/>
  <c r="J84" i="43" s="1"/>
  <c r="M84" i="43" s="1"/>
  <c r="I79" i="28"/>
  <c r="J79" i="28" s="1"/>
  <c r="L79" i="28" s="1"/>
  <c r="G79" i="28"/>
  <c r="H80" i="28" s="1"/>
  <c r="K80" i="28" s="1"/>
  <c r="L77" i="28"/>
  <c r="J91" i="28"/>
  <c r="J90" i="28"/>
  <c r="E78" i="16"/>
  <c r="G78" i="16"/>
  <c r="D79" i="16"/>
  <c r="G90" i="16"/>
  <c r="K5" i="16" s="1"/>
  <c r="G91" i="16"/>
  <c r="E91" i="16"/>
  <c r="E90" i="16"/>
  <c r="D81" i="28"/>
  <c r="E80" i="28"/>
  <c r="G80" i="28" s="1"/>
  <c r="K83" i="43"/>
  <c r="L83" i="43" s="1"/>
  <c r="N83" i="43" s="1"/>
  <c r="M83" i="43"/>
  <c r="F84" i="43"/>
  <c r="I84" i="43" s="1"/>
  <c r="E85" i="43"/>
  <c r="F77" i="16"/>
  <c r="H77" i="16"/>
  <c r="I80" i="28" l="1"/>
  <c r="J80" i="28" s="1"/>
  <c r="L80" i="28" s="1"/>
  <c r="F80" i="28"/>
  <c r="H81" i="28" s="1"/>
  <c r="K81" i="28" s="1"/>
  <c r="L90" i="28"/>
  <c r="L91" i="28"/>
  <c r="H90" i="16"/>
  <c r="K6" i="16" s="1"/>
  <c r="H91" i="16"/>
  <c r="F91" i="16"/>
  <c r="F90" i="16"/>
  <c r="K4" i="16" s="1"/>
  <c r="D80" i="16"/>
  <c r="G79" i="16"/>
  <c r="E79" i="16"/>
  <c r="G84" i="43"/>
  <c r="H84" i="43"/>
  <c r="H78" i="16"/>
  <c r="F78" i="16"/>
  <c r="K84" i="43"/>
  <c r="L84" i="43" s="1"/>
  <c r="N84" i="43" s="1"/>
  <c r="E81" i="28"/>
  <c r="F81" i="28" s="1"/>
  <c r="D82" i="28"/>
  <c r="F85" i="43"/>
  <c r="I85" i="43" s="1"/>
  <c r="E86" i="43"/>
  <c r="I81" i="28" l="1"/>
  <c r="J81" i="28" s="1"/>
  <c r="L81" i="28" s="1"/>
  <c r="G81" i="28"/>
  <c r="H82" i="28" s="1"/>
  <c r="I82" i="28" s="1"/>
  <c r="J82" i="28" s="1"/>
  <c r="L82" i="28" s="1"/>
  <c r="J85" i="43"/>
  <c r="H79" i="16"/>
  <c r="F79" i="16"/>
  <c r="H85" i="43"/>
  <c r="D81" i="16"/>
  <c r="E80" i="16"/>
  <c r="G80" i="16"/>
  <c r="E82" i="28"/>
  <c r="G82" i="28" s="1"/>
  <c r="D83" i="28"/>
  <c r="K82" i="28"/>
  <c r="K85" i="43"/>
  <c r="L85" i="43" s="1"/>
  <c r="N85" i="43" s="1"/>
  <c r="M85" i="43"/>
  <c r="G85" i="43"/>
  <c r="F86" i="43"/>
  <c r="I86" i="43" s="1"/>
  <c r="E87" i="43"/>
  <c r="G86" i="43" l="1"/>
  <c r="H86" i="43"/>
  <c r="J87" i="43" s="1"/>
  <c r="M87" i="43" s="1"/>
  <c r="F82" i="28"/>
  <c r="H83" i="28" s="1"/>
  <c r="J86" i="43"/>
  <c r="K86" i="43" s="1"/>
  <c r="L86" i="43" s="1"/>
  <c r="N86" i="43" s="1"/>
  <c r="F80" i="16"/>
  <c r="H80" i="16"/>
  <c r="G81" i="16"/>
  <c r="D82" i="16"/>
  <c r="E81" i="16"/>
  <c r="D84" i="28"/>
  <c r="E83" i="28"/>
  <c r="F83" i="28" s="1"/>
  <c r="I83" i="28"/>
  <c r="J83" i="28" s="1"/>
  <c r="L83" i="28" s="1"/>
  <c r="K83" i="28"/>
  <c r="F87" i="43"/>
  <c r="I87" i="43" s="1"/>
  <c r="E88" i="43"/>
  <c r="M86" i="43" l="1"/>
  <c r="G83" i="28"/>
  <c r="H84" i="28" s="1"/>
  <c r="H81" i="16"/>
  <c r="F81" i="16"/>
  <c r="D83" i="16"/>
  <c r="G82" i="16"/>
  <c r="E82" i="16"/>
  <c r="D85" i="28"/>
  <c r="E84" i="28"/>
  <c r="G84" i="28" s="1"/>
  <c r="K87" i="43"/>
  <c r="L87" i="43" s="1"/>
  <c r="N87" i="43" s="1"/>
  <c r="H87" i="43"/>
  <c r="F88" i="43"/>
  <c r="H88" i="43" s="1"/>
  <c r="E89" i="43"/>
  <c r="G87" i="43"/>
  <c r="F84" i="28" l="1"/>
  <c r="H85" i="28" s="1"/>
  <c r="I88" i="43"/>
  <c r="E83" i="16"/>
  <c r="D84" i="16"/>
  <c r="G83" i="16"/>
  <c r="H82" i="16"/>
  <c r="F82" i="16"/>
  <c r="J88" i="43"/>
  <c r="M88" i="43" s="1"/>
  <c r="G88" i="43"/>
  <c r="J89" i="43" s="1"/>
  <c r="M89" i="43" s="1"/>
  <c r="D86" i="28"/>
  <c r="E85" i="28"/>
  <c r="F85" i="28" s="1"/>
  <c r="K84" i="28"/>
  <c r="I84" i="28"/>
  <c r="J84" i="28" s="1"/>
  <c r="L84" i="28" s="1"/>
  <c r="F89" i="43"/>
  <c r="H89" i="43" s="1"/>
  <c r="K88" i="43" l="1"/>
  <c r="L88" i="43" s="1"/>
  <c r="N88" i="43" s="1"/>
  <c r="G85" i="28"/>
  <c r="H86" i="28" s="1"/>
  <c r="K86" i="28" s="1"/>
  <c r="K89" i="43"/>
  <c r="L89" i="43" s="1"/>
  <c r="N89" i="43" s="1"/>
  <c r="G84" i="16"/>
  <c r="E84" i="16"/>
  <c r="D85" i="16"/>
  <c r="F83" i="16"/>
  <c r="H83" i="16"/>
  <c r="E86" i="28"/>
  <c r="G86" i="28" s="1"/>
  <c r="D87" i="28"/>
  <c r="I85" i="28"/>
  <c r="J85" i="28" s="1"/>
  <c r="L85" i="28" s="1"/>
  <c r="K85" i="28"/>
  <c r="I89" i="43"/>
  <c r="G89" i="43"/>
  <c r="I86" i="28" l="1"/>
  <c r="J86" i="28" s="1"/>
  <c r="L86" i="28" s="1"/>
  <c r="F86" i="28"/>
  <c r="H87" i="28" s="1"/>
  <c r="K87" i="28" s="1"/>
  <c r="D86" i="16"/>
  <c r="E85" i="16"/>
  <c r="G85" i="16"/>
  <c r="H84" i="16"/>
  <c r="F84" i="16"/>
  <c r="D88" i="28"/>
  <c r="E87" i="28"/>
  <c r="F87" i="28" s="1"/>
  <c r="I87" i="28" l="1"/>
  <c r="J87" i="28" s="1"/>
  <c r="L87" i="28" s="1"/>
  <c r="G86" i="16"/>
  <c r="D87" i="16"/>
  <c r="E86" i="16"/>
  <c r="F85" i="16"/>
  <c r="H85" i="16"/>
  <c r="G87" i="28"/>
  <c r="H88" i="28" s="1"/>
  <c r="D89" i="28"/>
  <c r="E88" i="28"/>
  <c r="F88" i="28" s="1"/>
  <c r="G88" i="28" l="1"/>
  <c r="H89" i="28" s="1"/>
  <c r="F86" i="16"/>
  <c r="H86" i="16"/>
  <c r="E87" i="16"/>
  <c r="D88" i="16"/>
  <c r="G87" i="16"/>
  <c r="I88" i="28"/>
  <c r="J88" i="28" s="1"/>
  <c r="L88" i="28" s="1"/>
  <c r="K88" i="28"/>
  <c r="E89" i="28"/>
  <c r="F89" i="28" s="1"/>
  <c r="G89" i="28" l="1"/>
  <c r="D89" i="16"/>
  <c r="G88" i="16"/>
  <c r="E88" i="16"/>
  <c r="H87" i="16"/>
  <c r="F87" i="16"/>
  <c r="K89" i="28"/>
  <c r="I89" i="28"/>
  <c r="J89" i="28" s="1"/>
  <c r="L89" i="28" s="1"/>
  <c r="F88" i="16" l="1"/>
  <c r="H88" i="16"/>
  <c r="G89" i="16"/>
  <c r="E89" i="16"/>
  <c r="H89" i="16" l="1"/>
  <c r="F89" i="16"/>
</calcChain>
</file>

<file path=xl/sharedStrings.xml><?xml version="1.0" encoding="utf-8"?>
<sst xmlns="http://schemas.openxmlformats.org/spreadsheetml/2006/main" count="118" uniqueCount="25">
  <si>
    <t>-</t>
  </si>
  <si>
    <t>Error</t>
  </si>
  <si>
    <t>MAD</t>
  </si>
  <si>
    <t>MSE</t>
  </si>
  <si>
    <t>MAPE</t>
  </si>
  <si>
    <t>No</t>
  </si>
  <si>
    <t>Alpha α</t>
  </si>
  <si>
    <t>At</t>
  </si>
  <si>
    <t>Bt</t>
  </si>
  <si>
    <t>S’t (Single)</t>
  </si>
  <si>
    <t>S’’t (Double)</t>
  </si>
  <si>
    <t>bulan_tahun</t>
  </si>
  <si>
    <t>des_forecast</t>
  </si>
  <si>
    <t>S’’'t (Triple)</t>
  </si>
  <si>
    <t>tes_forecast</t>
  </si>
  <si>
    <t>Ct</t>
  </si>
  <si>
    <t>ses_forecast</t>
  </si>
  <si>
    <t>so</t>
  </si>
  <si>
    <t>Total</t>
  </si>
  <si>
    <t>Alpha</t>
  </si>
  <si>
    <t>SO</t>
  </si>
  <si>
    <t>SES Forecasting</t>
  </si>
  <si>
    <t>Average</t>
  </si>
  <si>
    <t>DES Forecasting</t>
  </si>
  <si>
    <t>TES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</si>
</sst>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mmmm\ yyyy"/>
    <numFmt numFmtId="165" formatCode="_-* #,##0.00_-;\-* #,##0.00_-;_-* &quot;-&quot;_-;_-@_-"/>
    <numFmt numFmtId="166" formatCode="_-* #,##0.000_-;\-* #,##0.00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right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6" fontId="5" fillId="4" borderId="1" xfId="1" applyNumberFormat="1" applyFont="1" applyFill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center" vertical="center"/>
    </xf>
    <xf numFmtId="41" fontId="6" fillId="6" borderId="1" xfId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41" fontId="5" fillId="6" borderId="1" xfId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3" applyNumberFormat="1" applyFont="1" applyAlignment="1">
      <alignment horizontal="right"/>
    </xf>
    <xf numFmtId="10" fontId="0" fillId="0" borderId="0" xfId="3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41" fontId="0" fillId="0" borderId="0" xfId="3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3" applyFont="1" applyAlignment="1">
      <alignment horizontal="right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9470-B1EB-4782-8B0E-C4F7104ADA26}">
  <sheetPr>
    <tabColor rgb="FFC00000"/>
  </sheetPr>
  <dimension ref="A1:K116"/>
  <sheetViews>
    <sheetView showGridLines="0" zoomScale="80" zoomScaleNormal="80" workbookViewId="0">
      <pane ySplit="1" topLeftCell="A2" activePane="bottomLeft" state="frozen"/>
      <selection pane="bottomLeft" activeCell="E81" sqref="E81"/>
    </sheetView>
  </sheetViews>
  <sheetFormatPr defaultRowHeight="15" x14ac:dyDescent="0.25"/>
  <cols>
    <col min="2" max="2" width="18.85546875" style="3" customWidth="1"/>
    <col min="3" max="6" width="21.42578125" style="2" customWidth="1"/>
    <col min="7" max="7" width="24.140625" style="2" bestFit="1" customWidth="1"/>
    <col min="8" max="8" width="21.42578125" style="2" customWidth="1"/>
    <col min="10" max="10" width="7.85546875" bestFit="1" customWidth="1"/>
    <col min="11" max="11" width="21.7109375" bestFit="1" customWidth="1"/>
    <col min="13" max="13" width="7" bestFit="1" customWidth="1"/>
    <col min="14" max="14" width="16.28515625" bestFit="1" customWidth="1"/>
    <col min="15" max="15" width="16.42578125" bestFit="1" customWidth="1"/>
    <col min="16" max="17" width="15.140625" bestFit="1" customWidth="1"/>
    <col min="18" max="18" width="24.140625" bestFit="1" customWidth="1"/>
    <col min="19" max="19" width="8.42578125" bestFit="1" customWidth="1"/>
  </cols>
  <sheetData>
    <row r="1" spans="1:11" s="1" customFormat="1" x14ac:dyDescent="0.25">
      <c r="A1" s="16" t="s">
        <v>5</v>
      </c>
      <c r="B1" s="4" t="s">
        <v>11</v>
      </c>
      <c r="C1" s="24" t="s">
        <v>17</v>
      </c>
      <c r="D1" s="17" t="s">
        <v>16</v>
      </c>
      <c r="E1" s="5" t="s">
        <v>1</v>
      </c>
      <c r="F1" s="5" t="s">
        <v>2</v>
      </c>
      <c r="G1" s="5" t="s">
        <v>3</v>
      </c>
      <c r="H1" s="5" t="s">
        <v>4</v>
      </c>
      <c r="J1" s="7" t="s">
        <v>6</v>
      </c>
      <c r="K1" s="7">
        <v>0.1</v>
      </c>
    </row>
    <row r="2" spans="1:11" x14ac:dyDescent="0.25">
      <c r="A2" s="15">
        <v>1</v>
      </c>
      <c r="B2" s="6">
        <v>43101</v>
      </c>
      <c r="C2" s="38">
        <v>2845126</v>
      </c>
      <c r="D2" s="19">
        <f>C2</f>
        <v>2845126</v>
      </c>
      <c r="E2" s="29">
        <f t="shared" ref="E2:E6" si="0">C2-D2</f>
        <v>0</v>
      </c>
      <c r="F2" s="30">
        <f t="shared" ref="F2:F3" si="1">ABS(E2)</f>
        <v>0</v>
      </c>
      <c r="G2" s="30">
        <f t="shared" ref="G2:G6" si="2">(C2-D2)^2</f>
        <v>0</v>
      </c>
      <c r="H2" s="31" t="s">
        <v>0</v>
      </c>
    </row>
    <row r="3" spans="1:11" x14ac:dyDescent="0.25">
      <c r="A3" s="15">
        <v>2</v>
      </c>
      <c r="B3" s="6">
        <v>43132</v>
      </c>
      <c r="C3" s="38">
        <v>2751060</v>
      </c>
      <c r="D3" s="18">
        <f t="shared" ref="D3:D6" si="3">($K$1*C2) + ((1-$K$1)*D2)</f>
        <v>2845126</v>
      </c>
      <c r="E3" s="8">
        <f t="shared" si="0"/>
        <v>-94066</v>
      </c>
      <c r="F3" s="9">
        <f t="shared" si="1"/>
        <v>94066</v>
      </c>
      <c r="G3" s="9">
        <f t="shared" si="2"/>
        <v>8848412356</v>
      </c>
      <c r="H3" s="10">
        <f t="shared" ref="H3:H6" si="4">E3/C3*100%</f>
        <v>-3.4192638473897335E-2</v>
      </c>
    </row>
    <row r="4" spans="1:11" x14ac:dyDescent="0.25">
      <c r="A4" s="15">
        <v>3</v>
      </c>
      <c r="B4" s="6">
        <v>43160</v>
      </c>
      <c r="C4" s="38">
        <v>3751325</v>
      </c>
      <c r="D4" s="18">
        <f t="shared" si="3"/>
        <v>2835719.4</v>
      </c>
      <c r="E4" s="8">
        <f t="shared" si="0"/>
        <v>915605.60000000009</v>
      </c>
      <c r="F4" s="9">
        <f t="shared" ref="F4:F6" si="5">ABS(E4)</f>
        <v>915605.60000000009</v>
      </c>
      <c r="G4" s="9">
        <f t="shared" si="2"/>
        <v>838333614751.36023</v>
      </c>
      <c r="H4" s="10">
        <f t="shared" si="4"/>
        <v>0.24407525341046166</v>
      </c>
      <c r="J4" s="15" t="s">
        <v>2</v>
      </c>
      <c r="K4" s="20">
        <f>F90/COUNT(F2:F77)</f>
        <v>629095.21145787043</v>
      </c>
    </row>
    <row r="5" spans="1:11" hidden="1" x14ac:dyDescent="0.25">
      <c r="A5" s="15">
        <v>4</v>
      </c>
      <c r="B5" s="6">
        <v>43191</v>
      </c>
      <c r="C5" s="38">
        <v>3350350</v>
      </c>
      <c r="D5" s="18">
        <f t="shared" si="3"/>
        <v>2927279.96</v>
      </c>
      <c r="E5" s="8">
        <f t="shared" si="0"/>
        <v>423070.04000000004</v>
      </c>
      <c r="F5" s="9">
        <f t="shared" si="5"/>
        <v>423070.04000000004</v>
      </c>
      <c r="G5" s="9">
        <f t="shared" si="2"/>
        <v>178988258745.60162</v>
      </c>
      <c r="H5" s="10">
        <f t="shared" si="4"/>
        <v>0.12627637112540482</v>
      </c>
      <c r="J5" s="21" t="s">
        <v>3</v>
      </c>
      <c r="K5" s="22">
        <f>G90/COUNT(G2:G77)</f>
        <v>1284352154341.3977</v>
      </c>
    </row>
    <row r="6" spans="1:11" hidden="1" x14ac:dyDescent="0.25">
      <c r="A6" s="15">
        <v>5</v>
      </c>
      <c r="B6" s="6">
        <v>43221</v>
      </c>
      <c r="C6" s="38">
        <v>2733224</v>
      </c>
      <c r="D6" s="18">
        <f t="shared" si="3"/>
        <v>2969586.9640000002</v>
      </c>
      <c r="E6" s="8">
        <f t="shared" si="0"/>
        <v>-236362.96400000015</v>
      </c>
      <c r="F6" s="9">
        <f t="shared" si="5"/>
        <v>236362.96400000015</v>
      </c>
      <c r="G6" s="9">
        <f t="shared" si="2"/>
        <v>55867450750.865372</v>
      </c>
      <c r="H6" s="10">
        <f t="shared" si="4"/>
        <v>-8.6477714230520503E-2</v>
      </c>
      <c r="J6" s="15" t="s">
        <v>4</v>
      </c>
      <c r="K6" s="20">
        <f>H90/COUNT(H2:H77)</f>
        <v>-0.1802360979384027</v>
      </c>
    </row>
    <row r="7" spans="1:11" hidden="1" x14ac:dyDescent="0.25">
      <c r="A7" s="15">
        <v>6</v>
      </c>
      <c r="B7" s="6">
        <v>43252</v>
      </c>
      <c r="C7" s="38">
        <v>2522202</v>
      </c>
      <c r="D7" s="18">
        <f t="shared" ref="D7:D70" si="6">($K$1*C6) + ((1-$K$1)*D6)</f>
        <v>2945950.6676000003</v>
      </c>
      <c r="E7" s="8">
        <f t="shared" ref="E7:E70" si="7">C7-D7</f>
        <v>-423748.66760000028</v>
      </c>
      <c r="F7" s="9">
        <f t="shared" ref="F7:F70" si="8">ABS(E7)</f>
        <v>423748.66760000028</v>
      </c>
      <c r="G7" s="9">
        <f t="shared" ref="G7:G70" si="9">(C7-D7)^2</f>
        <v>179562933292.77551</v>
      </c>
      <c r="H7" s="10">
        <f t="shared" ref="H7:H70" si="10">E7/C7*100%</f>
        <v>-0.16800742668509511</v>
      </c>
    </row>
    <row r="8" spans="1:11" hidden="1" x14ac:dyDescent="0.25">
      <c r="A8" s="15">
        <v>7</v>
      </c>
      <c r="B8" s="6">
        <v>43282</v>
      </c>
      <c r="C8" s="38">
        <v>2919192</v>
      </c>
      <c r="D8" s="18">
        <f t="shared" si="6"/>
        <v>2903575.8008400006</v>
      </c>
      <c r="E8" s="8">
        <f t="shared" si="7"/>
        <v>15616.199159999378</v>
      </c>
      <c r="F8" s="9">
        <f t="shared" si="8"/>
        <v>15616.199159999378</v>
      </c>
      <c r="G8" s="9">
        <f t="shared" si="9"/>
        <v>243865676.20476529</v>
      </c>
      <c r="H8" s="10">
        <f t="shared" si="10"/>
        <v>5.3494936818131106E-3</v>
      </c>
    </row>
    <row r="9" spans="1:11" hidden="1" x14ac:dyDescent="0.25">
      <c r="A9" s="15">
        <v>8</v>
      </c>
      <c r="B9" s="6">
        <v>43313</v>
      </c>
      <c r="C9" s="38">
        <v>2700494</v>
      </c>
      <c r="D9" s="18">
        <f t="shared" si="6"/>
        <v>2905137.420756001</v>
      </c>
      <c r="E9" s="8">
        <f t="shared" si="7"/>
        <v>-204643.42075600103</v>
      </c>
      <c r="F9" s="9">
        <f t="shared" si="8"/>
        <v>204643.42075600103</v>
      </c>
      <c r="G9" s="9">
        <f t="shared" si="9"/>
        <v>41878929658.717674</v>
      </c>
      <c r="H9" s="10">
        <f t="shared" si="10"/>
        <v>-7.5779994606913037E-2</v>
      </c>
    </row>
    <row r="10" spans="1:11" hidden="1" x14ac:dyDescent="0.25">
      <c r="A10" s="15">
        <v>9</v>
      </c>
      <c r="B10" s="6">
        <v>43344</v>
      </c>
      <c r="C10" s="38">
        <v>2895828</v>
      </c>
      <c r="D10" s="18">
        <f t="shared" si="6"/>
        <v>2884673.0786804007</v>
      </c>
      <c r="E10" s="8">
        <f t="shared" si="7"/>
        <v>11154.921319599263</v>
      </c>
      <c r="F10" s="9">
        <f t="shared" si="8"/>
        <v>11154.921319599263</v>
      </c>
      <c r="G10" s="9">
        <f t="shared" si="9"/>
        <v>124432269.64645018</v>
      </c>
      <c r="H10" s="10">
        <f t="shared" si="10"/>
        <v>3.8520662551778848E-3</v>
      </c>
    </row>
    <row r="11" spans="1:11" hidden="1" x14ac:dyDescent="0.25">
      <c r="A11" s="15">
        <v>10</v>
      </c>
      <c r="B11" s="6">
        <v>43374</v>
      </c>
      <c r="C11" s="38">
        <v>3049907</v>
      </c>
      <c r="D11" s="18">
        <f t="shared" si="6"/>
        <v>2885788.5708123604</v>
      </c>
      <c r="E11" s="8">
        <f t="shared" si="7"/>
        <v>164118.42918763962</v>
      </c>
      <c r="F11" s="9">
        <f t="shared" si="8"/>
        <v>164118.42918763962</v>
      </c>
      <c r="G11" s="9">
        <f t="shared" si="9"/>
        <v>26934858799.01828</v>
      </c>
      <c r="H11" s="10">
        <f t="shared" si="10"/>
        <v>5.3810961838390355E-2</v>
      </c>
    </row>
    <row r="12" spans="1:11" hidden="1" x14ac:dyDescent="0.25">
      <c r="A12" s="15">
        <v>11</v>
      </c>
      <c r="B12" s="6">
        <v>43405</v>
      </c>
      <c r="C12" s="38">
        <v>2917120</v>
      </c>
      <c r="D12" s="18">
        <f t="shared" si="6"/>
        <v>2902200.4137311247</v>
      </c>
      <c r="E12" s="8">
        <f t="shared" si="7"/>
        <v>14919.586268875282</v>
      </c>
      <c r="F12" s="9">
        <f t="shared" si="8"/>
        <v>14919.586268875282</v>
      </c>
      <c r="G12" s="9">
        <f t="shared" si="9"/>
        <v>222594054.43441185</v>
      </c>
      <c r="H12" s="10">
        <f t="shared" si="10"/>
        <v>5.114491782605886E-3</v>
      </c>
    </row>
    <row r="13" spans="1:11" hidden="1" x14ac:dyDescent="0.25">
      <c r="A13" s="15">
        <v>12</v>
      </c>
      <c r="B13" s="6">
        <v>43435</v>
      </c>
      <c r="C13" s="38">
        <v>2560882</v>
      </c>
      <c r="D13" s="18">
        <f t="shared" si="6"/>
        <v>2903692.3723580125</v>
      </c>
      <c r="E13" s="8">
        <f t="shared" si="7"/>
        <v>-342810.37235801248</v>
      </c>
      <c r="F13" s="9">
        <f t="shared" si="8"/>
        <v>342810.37235801248</v>
      </c>
      <c r="G13" s="9">
        <f t="shared" si="9"/>
        <v>117518951396.23917</v>
      </c>
      <c r="H13" s="10">
        <f t="shared" si="10"/>
        <v>-0.13386418130863215</v>
      </c>
    </row>
    <row r="14" spans="1:11" hidden="1" x14ac:dyDescent="0.25">
      <c r="A14" s="15">
        <v>13</v>
      </c>
      <c r="B14" s="6">
        <v>43466</v>
      </c>
      <c r="C14" s="38">
        <v>2886252</v>
      </c>
      <c r="D14" s="18">
        <f t="shared" si="6"/>
        <v>2869411.3351222114</v>
      </c>
      <c r="E14" s="8">
        <f t="shared" si="7"/>
        <v>16840.664877788629</v>
      </c>
      <c r="F14" s="9">
        <f t="shared" si="8"/>
        <v>16840.664877788629</v>
      </c>
      <c r="G14" s="9">
        <f t="shared" si="9"/>
        <v>283607993.52598351</v>
      </c>
      <c r="H14" s="10">
        <f t="shared" si="10"/>
        <v>5.8347867330325381E-3</v>
      </c>
    </row>
    <row r="15" spans="1:11" hidden="1" x14ac:dyDescent="0.25">
      <c r="A15" s="15">
        <v>14</v>
      </c>
      <c r="B15" s="6">
        <v>43497</v>
      </c>
      <c r="C15" s="38">
        <v>3029509</v>
      </c>
      <c r="D15" s="18">
        <f t="shared" si="6"/>
        <v>2871095.4016099903</v>
      </c>
      <c r="E15" s="8">
        <f t="shared" si="7"/>
        <v>158413.59839000972</v>
      </c>
      <c r="F15" s="9">
        <f t="shared" si="8"/>
        <v>158413.59839000972</v>
      </c>
      <c r="G15" s="9">
        <f t="shared" si="9"/>
        <v>25094868154.871288</v>
      </c>
      <c r="H15" s="10">
        <f t="shared" si="10"/>
        <v>5.2290189066944416E-2</v>
      </c>
    </row>
    <row r="16" spans="1:11" hidden="1" x14ac:dyDescent="0.25">
      <c r="A16" s="15">
        <v>15</v>
      </c>
      <c r="B16" s="6">
        <v>43525</v>
      </c>
      <c r="C16" s="38">
        <v>2816647</v>
      </c>
      <c r="D16" s="18">
        <f t="shared" si="6"/>
        <v>2886936.761448991</v>
      </c>
      <c r="E16" s="8">
        <f t="shared" si="7"/>
        <v>-70289.761448991019</v>
      </c>
      <c r="F16" s="9">
        <f t="shared" si="8"/>
        <v>70289.761448991019</v>
      </c>
      <c r="G16" s="9">
        <f t="shared" si="9"/>
        <v>4940650564.5560637</v>
      </c>
      <c r="H16" s="10">
        <f t="shared" si="10"/>
        <v>-2.4955119135976579E-2</v>
      </c>
    </row>
    <row r="17" spans="1:8" hidden="1" x14ac:dyDescent="0.25">
      <c r="A17" s="15">
        <v>16</v>
      </c>
      <c r="B17" s="6">
        <v>43556</v>
      </c>
      <c r="C17" s="38">
        <v>2854439</v>
      </c>
      <c r="D17" s="18">
        <f t="shared" si="6"/>
        <v>2879907.7853040923</v>
      </c>
      <c r="E17" s="8">
        <f t="shared" si="7"/>
        <v>-25468.785304092336</v>
      </c>
      <c r="F17" s="9">
        <f t="shared" si="8"/>
        <v>25468.785304092336</v>
      </c>
      <c r="G17" s="9">
        <f t="shared" si="9"/>
        <v>648659024.86594975</v>
      </c>
      <c r="H17" s="10">
        <f t="shared" si="10"/>
        <v>-8.9225186819870163E-3</v>
      </c>
    </row>
    <row r="18" spans="1:8" hidden="1" x14ac:dyDescent="0.25">
      <c r="A18" s="15">
        <v>17</v>
      </c>
      <c r="B18" s="6">
        <v>43586</v>
      </c>
      <c r="C18" s="38">
        <v>2866466</v>
      </c>
      <c r="D18" s="18">
        <f t="shared" si="6"/>
        <v>2877360.9067736831</v>
      </c>
      <c r="E18" s="8">
        <f t="shared" si="7"/>
        <v>-10894.906773683149</v>
      </c>
      <c r="F18" s="9">
        <f t="shared" si="8"/>
        <v>10894.906773683149</v>
      </c>
      <c r="G18" s="9">
        <f t="shared" si="9"/>
        <v>118698993.60724697</v>
      </c>
      <c r="H18" s="10">
        <f t="shared" si="10"/>
        <v>-3.8008149315858445E-3</v>
      </c>
    </row>
    <row r="19" spans="1:8" hidden="1" x14ac:dyDescent="0.25">
      <c r="A19" s="15">
        <v>18</v>
      </c>
      <c r="B19" s="6">
        <v>43617</v>
      </c>
      <c r="C19" s="38">
        <v>1788742</v>
      </c>
      <c r="D19" s="18">
        <f t="shared" si="6"/>
        <v>2876271.4160963148</v>
      </c>
      <c r="E19" s="8">
        <f t="shared" si="7"/>
        <v>-1087529.4160963148</v>
      </c>
      <c r="F19" s="9">
        <f t="shared" si="8"/>
        <v>1087529.4160963148</v>
      </c>
      <c r="G19" s="9">
        <f t="shared" si="9"/>
        <v>1182720230874.7915</v>
      </c>
      <c r="H19" s="10">
        <f t="shared" si="10"/>
        <v>-0.60798562123342259</v>
      </c>
    </row>
    <row r="20" spans="1:8" hidden="1" x14ac:dyDescent="0.25">
      <c r="A20" s="15">
        <v>19</v>
      </c>
      <c r="B20" s="6">
        <v>43647</v>
      </c>
      <c r="C20" s="38">
        <v>2652909</v>
      </c>
      <c r="D20" s="18">
        <f t="shared" si="6"/>
        <v>2767518.4744866835</v>
      </c>
      <c r="E20" s="8">
        <f t="shared" si="7"/>
        <v>-114609.4744866835</v>
      </c>
      <c r="F20" s="9">
        <f t="shared" si="8"/>
        <v>114609.4744866835</v>
      </c>
      <c r="G20" s="9">
        <f t="shared" si="9"/>
        <v>13135331642.113754</v>
      </c>
      <c r="H20" s="10">
        <f t="shared" si="10"/>
        <v>-4.3201434533443661E-2</v>
      </c>
    </row>
    <row r="21" spans="1:8" hidden="1" x14ac:dyDescent="0.25">
      <c r="A21" s="15">
        <v>20</v>
      </c>
      <c r="B21" s="6">
        <v>43678</v>
      </c>
      <c r="C21" s="38">
        <v>2803490</v>
      </c>
      <c r="D21" s="18">
        <f t="shared" si="6"/>
        <v>2756057.527038015</v>
      </c>
      <c r="E21" s="8">
        <f t="shared" si="7"/>
        <v>47432.47296198504</v>
      </c>
      <c r="F21" s="9">
        <f t="shared" si="8"/>
        <v>47432.47296198504</v>
      </c>
      <c r="G21" s="9">
        <f t="shared" si="9"/>
        <v>2249839491.2894421</v>
      </c>
      <c r="H21" s="10">
        <f t="shared" si="10"/>
        <v>1.6919080489670033E-2</v>
      </c>
    </row>
    <row r="22" spans="1:8" hidden="1" x14ac:dyDescent="0.25">
      <c r="A22" s="15">
        <v>21</v>
      </c>
      <c r="B22" s="6">
        <v>43709</v>
      </c>
      <c r="C22" s="38">
        <v>2935437</v>
      </c>
      <c r="D22" s="18">
        <f t="shared" si="6"/>
        <v>2760800.7743342137</v>
      </c>
      <c r="E22" s="8">
        <f t="shared" si="7"/>
        <v>174636.2256657863</v>
      </c>
      <c r="F22" s="9">
        <f t="shared" si="8"/>
        <v>174636.2256657863</v>
      </c>
      <c r="G22" s="9">
        <f t="shared" si="9"/>
        <v>30497811314.791439</v>
      </c>
      <c r="H22" s="10">
        <f t="shared" si="10"/>
        <v>5.9492411407836822E-2</v>
      </c>
    </row>
    <row r="23" spans="1:8" hidden="1" x14ac:dyDescent="0.25">
      <c r="A23" s="15">
        <v>22</v>
      </c>
      <c r="B23" s="6">
        <v>43739</v>
      </c>
      <c r="C23" s="38">
        <v>2785208</v>
      </c>
      <c r="D23" s="18">
        <f t="shared" si="6"/>
        <v>2778264.3969007926</v>
      </c>
      <c r="E23" s="8">
        <f t="shared" si="7"/>
        <v>6943.6030992073938</v>
      </c>
      <c r="F23" s="9">
        <f t="shared" si="8"/>
        <v>6943.6030992073938</v>
      </c>
      <c r="G23" s="9">
        <f t="shared" si="9"/>
        <v>48213623.999322526</v>
      </c>
      <c r="H23" s="10">
        <f t="shared" si="10"/>
        <v>2.4930285634708052E-3</v>
      </c>
    </row>
    <row r="24" spans="1:8" hidden="1" x14ac:dyDescent="0.25">
      <c r="A24" s="15">
        <v>23</v>
      </c>
      <c r="B24" s="6">
        <v>43770</v>
      </c>
      <c r="C24" s="38">
        <v>2364790</v>
      </c>
      <c r="D24" s="18">
        <f t="shared" si="6"/>
        <v>2778958.7572107133</v>
      </c>
      <c r="E24" s="8">
        <f t="shared" si="7"/>
        <v>-414168.75721071335</v>
      </c>
      <c r="F24" s="9">
        <f t="shared" si="8"/>
        <v>414168.75721071335</v>
      </c>
      <c r="G24" s="9">
        <f t="shared" si="9"/>
        <v>171535759449.46683</v>
      </c>
      <c r="H24" s="10">
        <f t="shared" si="10"/>
        <v>-0.1751397617592739</v>
      </c>
    </row>
    <row r="25" spans="1:8" hidden="1" x14ac:dyDescent="0.25">
      <c r="A25" s="15">
        <v>24</v>
      </c>
      <c r="B25" s="6">
        <v>43800</v>
      </c>
      <c r="C25" s="38">
        <v>3850557</v>
      </c>
      <c r="D25" s="18">
        <f t="shared" si="6"/>
        <v>2737541.881489642</v>
      </c>
      <c r="E25" s="8">
        <f t="shared" si="7"/>
        <v>1113015.118510358</v>
      </c>
      <c r="F25" s="9">
        <f t="shared" si="8"/>
        <v>1113015.118510358</v>
      </c>
      <c r="G25" s="9">
        <f t="shared" si="9"/>
        <v>1238802654032.6262</v>
      </c>
      <c r="H25" s="10">
        <f t="shared" si="10"/>
        <v>0.28905301713761361</v>
      </c>
    </row>
    <row r="26" spans="1:8" hidden="1" x14ac:dyDescent="0.25">
      <c r="A26" s="15">
        <v>25</v>
      </c>
      <c r="B26" s="6">
        <v>43831</v>
      </c>
      <c r="C26" s="38">
        <v>8547349</v>
      </c>
      <c r="D26" s="18">
        <f t="shared" si="6"/>
        <v>2848843.393340678</v>
      </c>
      <c r="E26" s="8">
        <f t="shared" si="7"/>
        <v>5698505.606659322</v>
      </c>
      <c r="F26" s="9">
        <f t="shared" si="8"/>
        <v>5698505.606659322</v>
      </c>
      <c r="G26" s="9">
        <f t="shared" si="9"/>
        <v>32472966149127.727</v>
      </c>
      <c r="H26" s="10">
        <f t="shared" si="10"/>
        <v>0.6666985993738318</v>
      </c>
    </row>
    <row r="27" spans="1:8" hidden="1" x14ac:dyDescent="0.25">
      <c r="A27" s="15">
        <v>26</v>
      </c>
      <c r="B27" s="6">
        <v>43862</v>
      </c>
      <c r="C27" s="38">
        <v>6621563</v>
      </c>
      <c r="D27" s="18">
        <f t="shared" si="6"/>
        <v>3418693.95400661</v>
      </c>
      <c r="E27" s="8">
        <f t="shared" si="7"/>
        <v>3202869.04599339</v>
      </c>
      <c r="F27" s="9">
        <f t="shared" si="8"/>
        <v>3202869.04599339</v>
      </c>
      <c r="G27" s="9">
        <f t="shared" si="9"/>
        <v>10258370125782.607</v>
      </c>
      <c r="H27" s="10">
        <f t="shared" si="10"/>
        <v>0.48370287287055791</v>
      </c>
    </row>
    <row r="28" spans="1:8" hidden="1" x14ac:dyDescent="0.25">
      <c r="A28" s="15">
        <v>27</v>
      </c>
      <c r="B28" s="6">
        <v>43891</v>
      </c>
      <c r="C28" s="38">
        <v>6565666</v>
      </c>
      <c r="D28" s="18">
        <f t="shared" si="6"/>
        <v>3738980.8586059492</v>
      </c>
      <c r="E28" s="8">
        <f t="shared" si="7"/>
        <v>2826685.1413940508</v>
      </c>
      <c r="F28" s="9">
        <f t="shared" si="8"/>
        <v>2826685.1413940508</v>
      </c>
      <c r="G28" s="9">
        <f t="shared" si="9"/>
        <v>7990148888577.9053</v>
      </c>
      <c r="H28" s="10">
        <f t="shared" si="10"/>
        <v>0.43052527213447206</v>
      </c>
    </row>
    <row r="29" spans="1:8" hidden="1" x14ac:dyDescent="0.25">
      <c r="A29" s="15">
        <v>28</v>
      </c>
      <c r="B29" s="6">
        <v>43922</v>
      </c>
      <c r="C29" s="38">
        <v>4665384</v>
      </c>
      <c r="D29" s="18">
        <f t="shared" si="6"/>
        <v>4021649.3727453547</v>
      </c>
      <c r="E29" s="8">
        <f t="shared" si="7"/>
        <v>643734.62725464534</v>
      </c>
      <c r="F29" s="9">
        <f t="shared" si="8"/>
        <v>643734.62725464534</v>
      </c>
      <c r="G29" s="9">
        <f t="shared" si="9"/>
        <v>414394270326.67719</v>
      </c>
      <c r="H29" s="10">
        <f t="shared" si="10"/>
        <v>0.13798105949148995</v>
      </c>
    </row>
    <row r="30" spans="1:8" hidden="1" x14ac:dyDescent="0.25">
      <c r="A30" s="15">
        <v>29</v>
      </c>
      <c r="B30" s="6">
        <v>43952</v>
      </c>
      <c r="C30" s="38">
        <v>975350</v>
      </c>
      <c r="D30" s="18">
        <f t="shared" si="6"/>
        <v>4086022.8354708194</v>
      </c>
      <c r="E30" s="8">
        <f t="shared" si="7"/>
        <v>-3110672.8354708194</v>
      </c>
      <c r="F30" s="9">
        <f t="shared" si="8"/>
        <v>3110672.8354708194</v>
      </c>
      <c r="G30" s="9">
        <f t="shared" si="9"/>
        <v>9676285489336.0664</v>
      </c>
      <c r="H30" s="10">
        <f t="shared" si="10"/>
        <v>-3.1892888045017886</v>
      </c>
    </row>
    <row r="31" spans="1:8" hidden="1" x14ac:dyDescent="0.25">
      <c r="A31" s="15">
        <v>30</v>
      </c>
      <c r="B31" s="6">
        <v>43983</v>
      </c>
      <c r="C31" s="38">
        <v>703866</v>
      </c>
      <c r="D31" s="18">
        <f t="shared" si="6"/>
        <v>3774955.5519237374</v>
      </c>
      <c r="E31" s="8">
        <f t="shared" si="7"/>
        <v>-3071089.5519237374</v>
      </c>
      <c r="F31" s="9">
        <f t="shared" si="8"/>
        <v>3071089.5519237374</v>
      </c>
      <c r="G31" s="9">
        <f t="shared" si="9"/>
        <v>9431591035935.1426</v>
      </c>
      <c r="H31" s="10">
        <f t="shared" si="10"/>
        <v>-4.3631736039583346</v>
      </c>
    </row>
    <row r="32" spans="1:8" hidden="1" x14ac:dyDescent="0.25">
      <c r="A32" s="15">
        <v>31</v>
      </c>
      <c r="B32" s="6">
        <v>44013</v>
      </c>
      <c r="C32" s="38">
        <v>705750</v>
      </c>
      <c r="D32" s="18">
        <f t="shared" si="6"/>
        <v>3467846.5967313638</v>
      </c>
      <c r="E32" s="8">
        <f t="shared" si="7"/>
        <v>-2762096.5967313638</v>
      </c>
      <c r="F32" s="9">
        <f t="shared" si="8"/>
        <v>2762096.5967313638</v>
      </c>
      <c r="G32" s="9">
        <f t="shared" si="9"/>
        <v>7629177609674.9824</v>
      </c>
      <c r="H32" s="10">
        <f t="shared" si="10"/>
        <v>-3.9137039982024282</v>
      </c>
    </row>
    <row r="33" spans="1:8" hidden="1" x14ac:dyDescent="0.25">
      <c r="A33" s="15">
        <v>32</v>
      </c>
      <c r="B33" s="6">
        <v>44044</v>
      </c>
      <c r="C33" s="38">
        <v>2933156</v>
      </c>
      <c r="D33" s="18">
        <f t="shared" si="6"/>
        <v>3191636.9370582276</v>
      </c>
      <c r="E33" s="8">
        <f t="shared" si="7"/>
        <v>-258480.9370582276</v>
      </c>
      <c r="F33" s="9">
        <f t="shared" si="8"/>
        <v>258480.9370582276</v>
      </c>
      <c r="G33" s="9">
        <f t="shared" si="9"/>
        <v>66812394822.49942</v>
      </c>
      <c r="H33" s="10">
        <f t="shared" si="10"/>
        <v>-8.8123828755861472E-2</v>
      </c>
    </row>
    <row r="34" spans="1:8" hidden="1" x14ac:dyDescent="0.25">
      <c r="A34" s="15">
        <v>33</v>
      </c>
      <c r="B34" s="6">
        <v>44075</v>
      </c>
      <c r="C34" s="38">
        <v>3476412</v>
      </c>
      <c r="D34" s="18">
        <f t="shared" si="6"/>
        <v>3165788.8433524049</v>
      </c>
      <c r="E34" s="8">
        <f t="shared" si="7"/>
        <v>310623.15664759511</v>
      </c>
      <c r="F34" s="9">
        <f t="shared" si="8"/>
        <v>310623.15664759511</v>
      </c>
      <c r="G34" s="9">
        <f t="shared" si="9"/>
        <v>96486745445.716415</v>
      </c>
      <c r="H34" s="10">
        <f t="shared" si="10"/>
        <v>8.9351652407020546E-2</v>
      </c>
    </row>
    <row r="35" spans="1:8" hidden="1" x14ac:dyDescent="0.25">
      <c r="A35" s="15">
        <v>34</v>
      </c>
      <c r="B35" s="6">
        <v>44105</v>
      </c>
      <c r="C35" s="38">
        <v>3092285</v>
      </c>
      <c r="D35" s="18">
        <f t="shared" si="6"/>
        <v>3196851.1590171647</v>
      </c>
      <c r="E35" s="8">
        <f t="shared" si="7"/>
        <v>-104566.15901716473</v>
      </c>
      <c r="F35" s="9">
        <f t="shared" si="8"/>
        <v>104566.15901716473</v>
      </c>
      <c r="G35" s="9">
        <f t="shared" si="9"/>
        <v>10934081611.60298</v>
      </c>
      <c r="H35" s="10">
        <f t="shared" si="10"/>
        <v>-3.3815175191537886E-2</v>
      </c>
    </row>
    <row r="36" spans="1:8" hidden="1" x14ac:dyDescent="0.25">
      <c r="A36" s="15">
        <v>35</v>
      </c>
      <c r="B36" s="6">
        <v>44136</v>
      </c>
      <c r="C36" s="38">
        <v>3007725</v>
      </c>
      <c r="D36" s="18">
        <f t="shared" si="6"/>
        <v>3186394.5431154482</v>
      </c>
      <c r="E36" s="8">
        <f t="shared" si="7"/>
        <v>-178669.54311544821</v>
      </c>
      <c r="F36" s="9">
        <f t="shared" si="8"/>
        <v>178669.54311544821</v>
      </c>
      <c r="G36" s="9">
        <f t="shared" si="9"/>
        <v>31922805637.083004</v>
      </c>
      <c r="H36" s="10">
        <f t="shared" si="10"/>
        <v>-5.9403550229973887E-2</v>
      </c>
    </row>
    <row r="37" spans="1:8" hidden="1" x14ac:dyDescent="0.25">
      <c r="A37" s="15">
        <v>36</v>
      </c>
      <c r="B37" s="6">
        <v>44166</v>
      </c>
      <c r="C37" s="38">
        <v>3234853</v>
      </c>
      <c r="D37" s="18">
        <f t="shared" si="6"/>
        <v>3168527.5888039037</v>
      </c>
      <c r="E37" s="8">
        <f t="shared" si="7"/>
        <v>66325.411196096335</v>
      </c>
      <c r="F37" s="9">
        <f t="shared" si="8"/>
        <v>66325.411196096335</v>
      </c>
      <c r="G37" s="9">
        <f t="shared" si="9"/>
        <v>4399060170.3312607</v>
      </c>
      <c r="H37" s="10">
        <f t="shared" si="10"/>
        <v>2.0503377184711742E-2</v>
      </c>
    </row>
    <row r="38" spans="1:8" hidden="1" x14ac:dyDescent="0.25">
      <c r="A38" s="15">
        <v>37</v>
      </c>
      <c r="B38" s="6">
        <v>44197</v>
      </c>
      <c r="C38" s="38">
        <v>4495650</v>
      </c>
      <c r="D38" s="18">
        <f t="shared" si="6"/>
        <v>3175160.1299235132</v>
      </c>
      <c r="E38" s="8">
        <f t="shared" si="7"/>
        <v>1320489.8700764868</v>
      </c>
      <c r="F38" s="9">
        <f t="shared" si="8"/>
        <v>1320489.8700764868</v>
      </c>
      <c r="G38" s="9">
        <f t="shared" si="9"/>
        <v>1743693496974.6172</v>
      </c>
      <c r="H38" s="10">
        <f t="shared" si="10"/>
        <v>0.2937261286079848</v>
      </c>
    </row>
    <row r="39" spans="1:8" hidden="1" x14ac:dyDescent="0.25">
      <c r="A39" s="15">
        <v>38</v>
      </c>
      <c r="B39" s="6">
        <v>44228</v>
      </c>
      <c r="C39" s="38">
        <v>4387205</v>
      </c>
      <c r="D39" s="18">
        <f t="shared" si="6"/>
        <v>3307209.1169311618</v>
      </c>
      <c r="E39" s="8">
        <f t="shared" si="7"/>
        <v>1079995.8830688382</v>
      </c>
      <c r="F39" s="9">
        <f t="shared" si="8"/>
        <v>1079995.8830688382</v>
      </c>
      <c r="G39" s="9">
        <f t="shared" si="9"/>
        <v>1166391107445.6396</v>
      </c>
      <c r="H39" s="10">
        <f t="shared" si="10"/>
        <v>0.24616945938674809</v>
      </c>
    </row>
    <row r="40" spans="1:8" hidden="1" x14ac:dyDescent="0.25">
      <c r="A40" s="15">
        <v>39</v>
      </c>
      <c r="B40" s="6">
        <v>44256</v>
      </c>
      <c r="C40" s="38">
        <v>4884490</v>
      </c>
      <c r="D40" s="18">
        <f t="shared" si="6"/>
        <v>3415208.7052380457</v>
      </c>
      <c r="E40" s="8">
        <f t="shared" si="7"/>
        <v>1469281.2947619543</v>
      </c>
      <c r="F40" s="9">
        <f t="shared" si="8"/>
        <v>1469281.2947619543</v>
      </c>
      <c r="G40" s="9">
        <f t="shared" si="9"/>
        <v>2158787523137.365</v>
      </c>
      <c r="H40" s="10">
        <f t="shared" si="10"/>
        <v>0.30080546684750187</v>
      </c>
    </row>
    <row r="41" spans="1:8" hidden="1" x14ac:dyDescent="0.25">
      <c r="A41" s="15">
        <v>40</v>
      </c>
      <c r="B41" s="6">
        <v>44287</v>
      </c>
      <c r="C41" s="38">
        <v>4902821</v>
      </c>
      <c r="D41" s="18">
        <f t="shared" si="6"/>
        <v>3562136.8347142413</v>
      </c>
      <c r="E41" s="8">
        <f t="shared" si="7"/>
        <v>1340684.1652857587</v>
      </c>
      <c r="F41" s="9">
        <f t="shared" si="8"/>
        <v>1340684.1652857587</v>
      </c>
      <c r="G41" s="9">
        <f t="shared" si="9"/>
        <v>1797434031047.9714</v>
      </c>
      <c r="H41" s="10">
        <f t="shared" si="10"/>
        <v>0.27345158334064384</v>
      </c>
    </row>
    <row r="42" spans="1:8" hidden="1" x14ac:dyDescent="0.25">
      <c r="A42" s="15">
        <v>41</v>
      </c>
      <c r="B42" s="6">
        <v>44317</v>
      </c>
      <c r="C42" s="38">
        <v>2916193</v>
      </c>
      <c r="D42" s="18">
        <f t="shared" si="6"/>
        <v>3696205.2512428174</v>
      </c>
      <c r="E42" s="8">
        <f t="shared" si="7"/>
        <v>-780012.25124281738</v>
      </c>
      <c r="F42" s="9">
        <f t="shared" si="8"/>
        <v>780012.25124281738</v>
      </c>
      <c r="G42" s="9">
        <f t="shared" si="9"/>
        <v>608419112088.88806</v>
      </c>
      <c r="H42" s="10">
        <f t="shared" si="10"/>
        <v>-0.26747620999118282</v>
      </c>
    </row>
    <row r="43" spans="1:8" hidden="1" x14ac:dyDescent="0.25">
      <c r="A43" s="15">
        <v>42</v>
      </c>
      <c r="B43" s="6">
        <v>44348</v>
      </c>
      <c r="C43" s="38">
        <v>4053647</v>
      </c>
      <c r="D43" s="18">
        <f t="shared" si="6"/>
        <v>3618204.0261185355</v>
      </c>
      <c r="E43" s="8">
        <f t="shared" si="7"/>
        <v>435442.97388146445</v>
      </c>
      <c r="F43" s="9">
        <f t="shared" si="8"/>
        <v>435442.97388146445</v>
      </c>
      <c r="G43" s="9">
        <f t="shared" si="9"/>
        <v>189610583502.73373</v>
      </c>
      <c r="H43" s="10">
        <f t="shared" si="10"/>
        <v>0.10742005258017397</v>
      </c>
    </row>
    <row r="44" spans="1:8" hidden="1" x14ac:dyDescent="0.25">
      <c r="A44" s="15">
        <v>43</v>
      </c>
      <c r="B44" s="6">
        <v>44378</v>
      </c>
      <c r="C44" s="38">
        <v>4343760</v>
      </c>
      <c r="D44" s="18">
        <f t="shared" si="6"/>
        <v>3661748.3235066822</v>
      </c>
      <c r="E44" s="8">
        <f t="shared" si="7"/>
        <v>682011.67649331782</v>
      </c>
      <c r="F44" s="9">
        <f t="shared" si="8"/>
        <v>682011.67649331782</v>
      </c>
      <c r="G44" s="9">
        <f t="shared" si="9"/>
        <v>465139926873.22601</v>
      </c>
      <c r="H44" s="10">
        <f t="shared" si="10"/>
        <v>0.15700952089740636</v>
      </c>
    </row>
    <row r="45" spans="1:8" hidden="1" x14ac:dyDescent="0.25">
      <c r="A45" s="15">
        <v>44</v>
      </c>
      <c r="B45" s="6">
        <v>44409</v>
      </c>
      <c r="C45" s="38">
        <v>4216359</v>
      </c>
      <c r="D45" s="18">
        <f t="shared" si="6"/>
        <v>3729949.4911560141</v>
      </c>
      <c r="E45" s="8">
        <f t="shared" si="7"/>
        <v>486409.50884398585</v>
      </c>
      <c r="F45" s="9">
        <f t="shared" si="8"/>
        <v>486409.50884398585</v>
      </c>
      <c r="G45" s="9">
        <f t="shared" si="9"/>
        <v>236594210293.84756</v>
      </c>
      <c r="H45" s="10">
        <f t="shared" si="10"/>
        <v>0.11536245107306703</v>
      </c>
    </row>
    <row r="46" spans="1:8" hidden="1" x14ac:dyDescent="0.25">
      <c r="A46" s="15">
        <v>45</v>
      </c>
      <c r="B46" s="6">
        <v>44440</v>
      </c>
      <c r="C46" s="38">
        <v>3090396</v>
      </c>
      <c r="D46" s="18">
        <f t="shared" si="6"/>
        <v>3778590.4420404127</v>
      </c>
      <c r="E46" s="8">
        <f t="shared" si="7"/>
        <v>-688194.44204041269</v>
      </c>
      <c r="F46" s="9">
        <f t="shared" si="8"/>
        <v>688194.44204041269</v>
      </c>
      <c r="G46" s="9">
        <f t="shared" si="9"/>
        <v>473611590055.31494</v>
      </c>
      <c r="H46" s="10">
        <f t="shared" si="10"/>
        <v>-0.2226881092392084</v>
      </c>
    </row>
    <row r="47" spans="1:8" hidden="1" x14ac:dyDescent="0.25">
      <c r="A47" s="15">
        <v>46</v>
      </c>
      <c r="B47" s="6">
        <v>44470</v>
      </c>
      <c r="C47" s="38">
        <v>3040344</v>
      </c>
      <c r="D47" s="18">
        <f t="shared" si="6"/>
        <v>3709770.9978363714</v>
      </c>
      <c r="E47" s="8">
        <f t="shared" si="7"/>
        <v>-669426.99783637142</v>
      </c>
      <c r="F47" s="9">
        <f t="shared" si="8"/>
        <v>669426.99783637142</v>
      </c>
      <c r="G47" s="9">
        <f t="shared" si="9"/>
        <v>448132505432.21722</v>
      </c>
      <c r="H47" s="10">
        <f t="shared" si="10"/>
        <v>-0.22018133403206067</v>
      </c>
    </row>
    <row r="48" spans="1:8" hidden="1" x14ac:dyDescent="0.25">
      <c r="A48" s="15">
        <v>47</v>
      </c>
      <c r="B48" s="6">
        <v>44501</v>
      </c>
      <c r="C48" s="38">
        <v>2832640</v>
      </c>
      <c r="D48" s="18">
        <f t="shared" si="6"/>
        <v>3642828.2980527342</v>
      </c>
      <c r="E48" s="8">
        <f t="shared" si="7"/>
        <v>-810188.29805273423</v>
      </c>
      <c r="F48" s="9">
        <f t="shared" si="8"/>
        <v>810188.29805273423</v>
      </c>
      <c r="G48" s="9">
        <f t="shared" si="9"/>
        <v>656405078301.58606</v>
      </c>
      <c r="H48" s="10">
        <f t="shared" si="10"/>
        <v>-0.28601880156064102</v>
      </c>
    </row>
    <row r="49" spans="1:8" hidden="1" x14ac:dyDescent="0.25">
      <c r="A49" s="15">
        <v>48</v>
      </c>
      <c r="B49" s="6">
        <v>44531</v>
      </c>
      <c r="C49" s="38">
        <v>2794340</v>
      </c>
      <c r="D49" s="18">
        <f t="shared" si="6"/>
        <v>3561809.4682474607</v>
      </c>
      <c r="E49" s="8">
        <f t="shared" si="7"/>
        <v>-767469.46824746067</v>
      </c>
      <c r="F49" s="9">
        <f t="shared" si="8"/>
        <v>767469.46824746067</v>
      </c>
      <c r="G49" s="9">
        <f t="shared" si="9"/>
        <v>589009384692.04004</v>
      </c>
      <c r="H49" s="10">
        <f t="shared" si="10"/>
        <v>-0.27465142690132938</v>
      </c>
    </row>
    <row r="50" spans="1:8" hidden="1" x14ac:dyDescent="0.25">
      <c r="A50" s="15">
        <v>49</v>
      </c>
      <c r="B50" s="6">
        <v>44562</v>
      </c>
      <c r="C50" s="38">
        <v>2880606</v>
      </c>
      <c r="D50" s="18">
        <f t="shared" si="6"/>
        <v>3485062.5214227145</v>
      </c>
      <c r="E50" s="8">
        <f t="shared" si="7"/>
        <v>-604456.52142271446</v>
      </c>
      <c r="F50" s="9">
        <f t="shared" si="8"/>
        <v>604456.52142271446</v>
      </c>
      <c r="G50" s="9">
        <f t="shared" si="9"/>
        <v>365367686290.44849</v>
      </c>
      <c r="H50" s="10">
        <f t="shared" si="10"/>
        <v>-0.20983658349066636</v>
      </c>
    </row>
    <row r="51" spans="1:8" hidden="1" x14ac:dyDescent="0.25">
      <c r="A51" s="15">
        <v>50</v>
      </c>
      <c r="B51" s="6">
        <v>44593</v>
      </c>
      <c r="C51" s="38">
        <v>2498525</v>
      </c>
      <c r="D51" s="18">
        <f t="shared" si="6"/>
        <v>3424616.8692804431</v>
      </c>
      <c r="E51" s="8">
        <f t="shared" si="7"/>
        <v>-926091.86928044306</v>
      </c>
      <c r="F51" s="9">
        <f t="shared" si="8"/>
        <v>926091.86928044306</v>
      </c>
      <c r="G51" s="9">
        <f t="shared" si="9"/>
        <v>857646150347.34521</v>
      </c>
      <c r="H51" s="10">
        <f t="shared" si="10"/>
        <v>-0.37065543441848414</v>
      </c>
    </row>
    <row r="52" spans="1:8" hidden="1" x14ac:dyDescent="0.25">
      <c r="A52" s="15">
        <v>51</v>
      </c>
      <c r="B52" s="6">
        <v>44621</v>
      </c>
      <c r="C52" s="38">
        <v>2891190</v>
      </c>
      <c r="D52" s="18">
        <f t="shared" si="6"/>
        <v>3332007.682352399</v>
      </c>
      <c r="E52" s="8">
        <f t="shared" si="7"/>
        <v>-440817.68235239899</v>
      </c>
      <c r="F52" s="9">
        <f t="shared" si="8"/>
        <v>440817.68235239899</v>
      </c>
      <c r="G52" s="9">
        <f t="shared" si="9"/>
        <v>194320229074.54053</v>
      </c>
      <c r="H52" s="10">
        <f t="shared" si="10"/>
        <v>-0.15246928854637676</v>
      </c>
    </row>
    <row r="53" spans="1:8" hidden="1" x14ac:dyDescent="0.25">
      <c r="A53" s="15">
        <v>52</v>
      </c>
      <c r="B53" s="6">
        <v>44652</v>
      </c>
      <c r="C53" s="38">
        <v>2953298</v>
      </c>
      <c r="D53" s="18">
        <f t="shared" si="6"/>
        <v>3287925.9141171593</v>
      </c>
      <c r="E53" s="8">
        <f t="shared" si="7"/>
        <v>-334627.91411715932</v>
      </c>
      <c r="F53" s="9">
        <f t="shared" si="8"/>
        <v>334627.91411715932</v>
      </c>
      <c r="G53" s="9">
        <f t="shared" si="9"/>
        <v>111975840906.40096</v>
      </c>
      <c r="H53" s="10">
        <f t="shared" si="10"/>
        <v>-0.11330651837950634</v>
      </c>
    </row>
    <row r="54" spans="1:8" hidden="1" x14ac:dyDescent="0.25">
      <c r="A54" s="15">
        <v>53</v>
      </c>
      <c r="B54" s="6">
        <v>44682</v>
      </c>
      <c r="C54" s="38">
        <v>2490700</v>
      </c>
      <c r="D54" s="18">
        <f t="shared" si="6"/>
        <v>3254463.1227054433</v>
      </c>
      <c r="E54" s="8">
        <f t="shared" si="7"/>
        <v>-763763.1227054433</v>
      </c>
      <c r="F54" s="9">
        <f t="shared" si="8"/>
        <v>763763.1227054433</v>
      </c>
      <c r="G54" s="9">
        <f t="shared" si="9"/>
        <v>583334107604.77002</v>
      </c>
      <c r="H54" s="10">
        <f t="shared" si="10"/>
        <v>-0.30664597209838329</v>
      </c>
    </row>
    <row r="55" spans="1:8" hidden="1" x14ac:dyDescent="0.25">
      <c r="A55" s="15">
        <v>54</v>
      </c>
      <c r="B55" s="6">
        <v>44713</v>
      </c>
      <c r="C55" s="38">
        <v>2706510</v>
      </c>
      <c r="D55" s="18">
        <f t="shared" si="6"/>
        <v>3178086.8104348988</v>
      </c>
      <c r="E55" s="8">
        <f t="shared" si="7"/>
        <v>-471576.81043489883</v>
      </c>
      <c r="F55" s="9">
        <f t="shared" si="8"/>
        <v>471576.81043489883</v>
      </c>
      <c r="G55" s="9">
        <f t="shared" si="9"/>
        <v>222384688139.95251</v>
      </c>
      <c r="H55" s="10">
        <f t="shared" si="10"/>
        <v>-0.17423797083140238</v>
      </c>
    </row>
    <row r="56" spans="1:8" hidden="1" x14ac:dyDescent="0.25">
      <c r="A56" s="15">
        <v>55</v>
      </c>
      <c r="B56" s="6">
        <v>44743</v>
      </c>
      <c r="C56" s="38">
        <v>2843112</v>
      </c>
      <c r="D56" s="18">
        <f t="shared" si="6"/>
        <v>3130929.129391409</v>
      </c>
      <c r="E56" s="8">
        <f t="shared" si="7"/>
        <v>-287817.12939140899</v>
      </c>
      <c r="F56" s="9">
        <f t="shared" si="8"/>
        <v>287817.12939140899</v>
      </c>
      <c r="G56" s="9">
        <f t="shared" si="9"/>
        <v>82838699971.111069</v>
      </c>
      <c r="H56" s="10">
        <f t="shared" si="10"/>
        <v>-0.10123313094644495</v>
      </c>
    </row>
    <row r="57" spans="1:8" hidden="1" x14ac:dyDescent="0.25">
      <c r="A57" s="15">
        <v>56</v>
      </c>
      <c r="B57" s="6">
        <v>44774</v>
      </c>
      <c r="C57" s="38">
        <v>2856582</v>
      </c>
      <c r="D57" s="18">
        <f t="shared" si="6"/>
        <v>3102147.4164522681</v>
      </c>
      <c r="E57" s="8">
        <f t="shared" si="7"/>
        <v>-245565.41645226814</v>
      </c>
      <c r="F57" s="9">
        <f t="shared" si="8"/>
        <v>245565.41645226814</v>
      </c>
      <c r="G57" s="9">
        <f t="shared" si="9"/>
        <v>60302373757.375885</v>
      </c>
      <c r="H57" s="10">
        <f t="shared" si="10"/>
        <v>-8.5964770642771027E-2</v>
      </c>
    </row>
    <row r="58" spans="1:8" hidden="1" x14ac:dyDescent="0.25">
      <c r="A58" s="15">
        <v>57</v>
      </c>
      <c r="B58" s="6">
        <v>44805</v>
      </c>
      <c r="C58" s="38">
        <v>3008420</v>
      </c>
      <c r="D58" s="18">
        <f t="shared" si="6"/>
        <v>3077590.8748070416</v>
      </c>
      <c r="E58" s="8">
        <f t="shared" si="7"/>
        <v>-69170.874807041604</v>
      </c>
      <c r="F58" s="9">
        <f t="shared" si="8"/>
        <v>69170.874807041604</v>
      </c>
      <c r="G58" s="9">
        <f t="shared" si="9"/>
        <v>4784609921.5714226</v>
      </c>
      <c r="H58" s="10">
        <f t="shared" si="10"/>
        <v>-2.2992426192832652E-2</v>
      </c>
    </row>
    <row r="59" spans="1:8" hidden="1" x14ac:dyDescent="0.25">
      <c r="A59" s="15">
        <v>58</v>
      </c>
      <c r="B59" s="6">
        <v>44835</v>
      </c>
      <c r="C59" s="38">
        <v>3027799</v>
      </c>
      <c r="D59" s="18">
        <f t="shared" si="6"/>
        <v>3070673.7873263373</v>
      </c>
      <c r="E59" s="8">
        <f t="shared" si="7"/>
        <v>-42874.787326337304</v>
      </c>
      <c r="F59" s="9">
        <f t="shared" si="8"/>
        <v>42874.787326337304</v>
      </c>
      <c r="G59" s="9">
        <f t="shared" si="9"/>
        <v>1838247388.2786539</v>
      </c>
      <c r="H59" s="10">
        <f t="shared" si="10"/>
        <v>-1.4160380965294362E-2</v>
      </c>
    </row>
    <row r="60" spans="1:8" hidden="1" x14ac:dyDescent="0.25">
      <c r="A60" s="15">
        <v>59</v>
      </c>
      <c r="B60" s="6">
        <v>44866</v>
      </c>
      <c r="C60" s="38">
        <v>2624100</v>
      </c>
      <c r="D60" s="18">
        <f t="shared" si="6"/>
        <v>3066386.3085937034</v>
      </c>
      <c r="E60" s="8">
        <f t="shared" si="7"/>
        <v>-442286.30859370343</v>
      </c>
      <c r="F60" s="9">
        <f t="shared" si="8"/>
        <v>442286.30859370343</v>
      </c>
      <c r="G60" s="9">
        <f t="shared" si="9"/>
        <v>195617178769.44467</v>
      </c>
      <c r="H60" s="10">
        <f t="shared" si="10"/>
        <v>-0.16854781014203096</v>
      </c>
    </row>
    <row r="61" spans="1:8" hidden="1" x14ac:dyDescent="0.25">
      <c r="A61" s="15">
        <v>60</v>
      </c>
      <c r="B61" s="6">
        <v>44896</v>
      </c>
      <c r="C61" s="38">
        <v>2773458</v>
      </c>
      <c r="D61" s="18">
        <f t="shared" si="6"/>
        <v>3022157.6777343331</v>
      </c>
      <c r="E61" s="8">
        <f t="shared" si="7"/>
        <v>-248699.67773433309</v>
      </c>
      <c r="F61" s="9">
        <f t="shared" si="8"/>
        <v>248699.67773433309</v>
      </c>
      <c r="G61" s="9">
        <f t="shared" si="9"/>
        <v>61851529705.161133</v>
      </c>
      <c r="H61" s="10">
        <f t="shared" si="10"/>
        <v>-8.9671333668774902E-2</v>
      </c>
    </row>
    <row r="62" spans="1:8" hidden="1" x14ac:dyDescent="0.25">
      <c r="A62" s="15">
        <v>61</v>
      </c>
      <c r="B62" s="6">
        <v>44927</v>
      </c>
      <c r="C62" s="38">
        <v>2847896</v>
      </c>
      <c r="D62" s="18">
        <f t="shared" si="6"/>
        <v>2997287.7099608998</v>
      </c>
      <c r="E62" s="8">
        <f t="shared" si="7"/>
        <v>-149391.70996089978</v>
      </c>
      <c r="F62" s="9">
        <f t="shared" si="8"/>
        <v>149391.70996089978</v>
      </c>
      <c r="G62" s="9">
        <f t="shared" si="9"/>
        <v>22317883005.041603</v>
      </c>
      <c r="H62" s="10">
        <f t="shared" si="10"/>
        <v>-5.2456869900059475E-2</v>
      </c>
    </row>
    <row r="63" spans="1:8" hidden="1" x14ac:dyDescent="0.25">
      <c r="A63" s="15">
        <v>62</v>
      </c>
      <c r="B63" s="6">
        <v>44958</v>
      </c>
      <c r="C63" s="38">
        <v>2730829</v>
      </c>
      <c r="D63" s="18">
        <f t="shared" si="6"/>
        <v>2982348.5389648098</v>
      </c>
      <c r="E63" s="8">
        <f t="shared" si="7"/>
        <v>-251519.53896480985</v>
      </c>
      <c r="F63" s="9">
        <f t="shared" si="8"/>
        <v>251519.53896480985</v>
      </c>
      <c r="G63" s="9">
        <f t="shared" si="9"/>
        <v>63262078481.070503</v>
      </c>
      <c r="H63" s="10">
        <f t="shared" si="10"/>
        <v>-9.2103730758978264E-2</v>
      </c>
    </row>
    <row r="64" spans="1:8" hidden="1" x14ac:dyDescent="0.25">
      <c r="A64" s="15">
        <v>63</v>
      </c>
      <c r="B64" s="6">
        <v>44986</v>
      </c>
      <c r="C64" s="38">
        <v>2765759</v>
      </c>
      <c r="D64" s="18">
        <f t="shared" si="6"/>
        <v>2957196.5850683288</v>
      </c>
      <c r="E64" s="8">
        <f t="shared" si="7"/>
        <v>-191437.58506832877</v>
      </c>
      <c r="F64" s="9">
        <f t="shared" si="8"/>
        <v>191437.58506832877</v>
      </c>
      <c r="G64" s="9">
        <f t="shared" si="9"/>
        <v>36648348976.793617</v>
      </c>
      <c r="H64" s="10">
        <f t="shared" si="10"/>
        <v>-6.921701604092359E-2</v>
      </c>
    </row>
    <row r="65" spans="1:8" hidden="1" x14ac:dyDescent="0.25">
      <c r="A65" s="15">
        <v>64</v>
      </c>
      <c r="B65" s="6">
        <v>45017</v>
      </c>
      <c r="C65" s="38">
        <v>2020844</v>
      </c>
      <c r="D65" s="18">
        <f t="shared" si="6"/>
        <v>2938052.8265614957</v>
      </c>
      <c r="E65" s="8">
        <f t="shared" si="7"/>
        <v>-917208.82656149566</v>
      </c>
      <c r="F65" s="9">
        <f t="shared" si="8"/>
        <v>917208.82656149566</v>
      </c>
      <c r="G65" s="9">
        <f t="shared" si="9"/>
        <v>841272031522.3158</v>
      </c>
      <c r="H65" s="10">
        <f t="shared" si="10"/>
        <v>-0.45387413702467666</v>
      </c>
    </row>
    <row r="66" spans="1:8" hidden="1" x14ac:dyDescent="0.25">
      <c r="A66" s="15">
        <v>65</v>
      </c>
      <c r="B66" s="6">
        <v>45047</v>
      </c>
      <c r="C66" s="38">
        <v>2682804</v>
      </c>
      <c r="D66" s="18">
        <f t="shared" si="6"/>
        <v>2846331.9439053461</v>
      </c>
      <c r="E66" s="8">
        <f t="shared" si="7"/>
        <v>-163527.9439053461</v>
      </c>
      <c r="F66" s="9">
        <f t="shared" si="8"/>
        <v>163527.9439053461</v>
      </c>
      <c r="G66" s="9">
        <f t="shared" si="9"/>
        <v>26741388437.910019</v>
      </c>
      <c r="H66" s="10">
        <f t="shared" si="10"/>
        <v>-6.0954115136754715E-2</v>
      </c>
    </row>
    <row r="67" spans="1:8" hidden="1" x14ac:dyDescent="0.25">
      <c r="A67" s="15">
        <v>66</v>
      </c>
      <c r="B67" s="6">
        <v>45078</v>
      </c>
      <c r="C67" s="38">
        <v>2697165</v>
      </c>
      <c r="D67" s="18">
        <f t="shared" si="6"/>
        <v>2829979.1495148116</v>
      </c>
      <c r="E67" s="8">
        <f t="shared" si="7"/>
        <v>-132814.14951481158</v>
      </c>
      <c r="F67" s="9">
        <f t="shared" si="8"/>
        <v>132814.14951481158</v>
      </c>
      <c r="G67" s="9">
        <f t="shared" si="9"/>
        <v>17639598311.342724</v>
      </c>
      <c r="H67" s="10">
        <f t="shared" si="10"/>
        <v>-4.9242129982708355E-2</v>
      </c>
    </row>
    <row r="68" spans="1:8" hidden="1" x14ac:dyDescent="0.25">
      <c r="A68" s="15">
        <v>67</v>
      </c>
      <c r="B68" s="6">
        <v>45108</v>
      </c>
      <c r="C68" s="38">
        <v>2665925</v>
      </c>
      <c r="D68" s="18">
        <f t="shared" si="6"/>
        <v>2816697.7345633307</v>
      </c>
      <c r="E68" s="8">
        <f t="shared" si="7"/>
        <v>-150772.73456333065</v>
      </c>
      <c r="F68" s="9">
        <f t="shared" si="8"/>
        <v>150772.73456333065</v>
      </c>
      <c r="G68" s="9">
        <f t="shared" si="9"/>
        <v>22732417487.704563</v>
      </c>
      <c r="H68" s="10">
        <f t="shared" si="10"/>
        <v>-5.6555504961066289E-2</v>
      </c>
    </row>
    <row r="69" spans="1:8" hidden="1" x14ac:dyDescent="0.25">
      <c r="A69" s="15">
        <v>68</v>
      </c>
      <c r="B69" s="6">
        <v>45139</v>
      </c>
      <c r="C69" s="38">
        <v>2727767</v>
      </c>
      <c r="D69" s="18">
        <f t="shared" si="6"/>
        <v>2801620.4611069974</v>
      </c>
      <c r="E69" s="8">
        <f t="shared" si="7"/>
        <v>-73853.461106997449</v>
      </c>
      <c r="F69" s="9">
        <f t="shared" si="8"/>
        <v>73853.461106997449</v>
      </c>
      <c r="G69" s="9">
        <f t="shared" si="9"/>
        <v>5454333717.4827852</v>
      </c>
      <c r="H69" s="10">
        <f t="shared" si="10"/>
        <v>-2.7074695568572189E-2</v>
      </c>
    </row>
    <row r="70" spans="1:8" hidden="1" x14ac:dyDescent="0.25">
      <c r="A70" s="15">
        <v>69</v>
      </c>
      <c r="B70" s="6">
        <v>45170</v>
      </c>
      <c r="C70" s="38">
        <v>2641946</v>
      </c>
      <c r="D70" s="18">
        <f t="shared" si="6"/>
        <v>2794235.1149962978</v>
      </c>
      <c r="E70" s="8">
        <f t="shared" si="7"/>
        <v>-152289.11499629775</v>
      </c>
      <c r="F70" s="9">
        <f t="shared" si="8"/>
        <v>152289.11499629775</v>
      </c>
      <c r="G70" s="9">
        <f t="shared" si="9"/>
        <v>23191974546.355602</v>
      </c>
      <c r="H70" s="10">
        <f t="shared" si="10"/>
        <v>-5.7642781115245262E-2</v>
      </c>
    </row>
    <row r="71" spans="1:8" hidden="1" x14ac:dyDescent="0.25">
      <c r="A71" s="15">
        <v>70</v>
      </c>
      <c r="B71" s="6">
        <v>45200</v>
      </c>
      <c r="C71" s="38">
        <v>2717424</v>
      </c>
      <c r="D71" s="18">
        <f t="shared" ref="D71:D77" si="11">($K$1*C70) + ((1-$K$1)*D70)</f>
        <v>2779006.203496668</v>
      </c>
      <c r="E71" s="8">
        <f t="shared" ref="E71:E77" si="12">C71-D71</f>
        <v>-61582.203496668022</v>
      </c>
      <c r="F71" s="9">
        <f t="shared" ref="F71:F77" si="13">ABS(E71)</f>
        <v>61582.203496668022</v>
      </c>
      <c r="G71" s="9">
        <f t="shared" ref="G71:G77" si="14">(C71-D71)^2</f>
        <v>3792367787.5050311</v>
      </c>
      <c r="H71" s="10">
        <f t="shared" ref="H71:H77" si="15">E71/C71*100%</f>
        <v>-2.2661978217851916E-2</v>
      </c>
    </row>
    <row r="72" spans="1:8" hidden="1" x14ac:dyDescent="0.25">
      <c r="A72" s="15">
        <v>71</v>
      </c>
      <c r="B72" s="6">
        <v>45231</v>
      </c>
      <c r="C72" s="38">
        <v>2614593</v>
      </c>
      <c r="D72" s="18">
        <f t="shared" si="11"/>
        <v>2772847.9831470014</v>
      </c>
      <c r="E72" s="8">
        <f t="shared" si="12"/>
        <v>-158254.98314700136</v>
      </c>
      <c r="F72" s="9">
        <f t="shared" si="13"/>
        <v>158254.98314700136</v>
      </c>
      <c r="G72" s="9">
        <f t="shared" si="14"/>
        <v>25044639690.857685</v>
      </c>
      <c r="H72" s="10">
        <f t="shared" si="15"/>
        <v>-6.0527578535933262E-2</v>
      </c>
    </row>
    <row r="73" spans="1:8" hidden="1" x14ac:dyDescent="0.25">
      <c r="A73" s="15">
        <v>72</v>
      </c>
      <c r="B73" s="6">
        <v>45261</v>
      </c>
      <c r="C73" s="38">
        <v>2022755</v>
      </c>
      <c r="D73" s="18">
        <f t="shared" si="11"/>
        <v>2757022.4848323013</v>
      </c>
      <c r="E73" s="8">
        <f t="shared" si="12"/>
        <v>-734267.48483230127</v>
      </c>
      <c r="F73" s="9">
        <f t="shared" si="13"/>
        <v>734267.48483230127</v>
      </c>
      <c r="G73" s="9">
        <f t="shared" si="14"/>
        <v>539148739281.9538</v>
      </c>
      <c r="H73" s="10">
        <f t="shared" si="15"/>
        <v>-0.36300366818141655</v>
      </c>
    </row>
    <row r="74" spans="1:8" hidden="1" x14ac:dyDescent="0.25">
      <c r="A74" s="15">
        <v>73</v>
      </c>
      <c r="B74" s="6">
        <v>45292</v>
      </c>
      <c r="C74" s="38">
        <v>2847896</v>
      </c>
      <c r="D74" s="18">
        <f t="shared" si="11"/>
        <v>2683595.7363490714</v>
      </c>
      <c r="E74" s="8">
        <f t="shared" si="12"/>
        <v>164300.26365092862</v>
      </c>
      <c r="F74" s="9">
        <f t="shared" si="13"/>
        <v>164300.26365092862</v>
      </c>
      <c r="G74" s="9">
        <f t="shared" si="14"/>
        <v>26994576635.764656</v>
      </c>
      <c r="H74" s="10">
        <f t="shared" si="15"/>
        <v>5.7691806038889279E-2</v>
      </c>
    </row>
    <row r="75" spans="1:8" hidden="1" x14ac:dyDescent="0.25">
      <c r="A75" s="15">
        <v>74</v>
      </c>
      <c r="B75" s="6">
        <v>45323</v>
      </c>
      <c r="C75" s="38">
        <v>2730829</v>
      </c>
      <c r="D75" s="18">
        <f t="shared" si="11"/>
        <v>2700025.7627141643</v>
      </c>
      <c r="E75" s="8">
        <f t="shared" si="12"/>
        <v>30803.237285835668</v>
      </c>
      <c r="F75" s="9">
        <f t="shared" si="13"/>
        <v>30803.237285835668</v>
      </c>
      <c r="G75" s="9">
        <f t="shared" si="14"/>
        <v>948839427.28749681</v>
      </c>
      <c r="H75" s="10">
        <f t="shared" si="15"/>
        <v>1.1279811839494771E-2</v>
      </c>
    </row>
    <row r="76" spans="1:8" hidden="1" x14ac:dyDescent="0.25">
      <c r="A76" s="15">
        <v>75</v>
      </c>
      <c r="B76" s="6">
        <v>45352</v>
      </c>
      <c r="C76" s="38">
        <v>2765759</v>
      </c>
      <c r="D76" s="18">
        <f t="shared" si="11"/>
        <v>2703106.0864427481</v>
      </c>
      <c r="E76" s="8">
        <f t="shared" si="12"/>
        <v>62652.913557251915</v>
      </c>
      <c r="F76" s="9">
        <f t="shared" si="13"/>
        <v>62652.913557251915</v>
      </c>
      <c r="G76" s="9">
        <f t="shared" si="14"/>
        <v>3925387577.212481</v>
      </c>
      <c r="H76" s="10">
        <f t="shared" si="15"/>
        <v>2.2653063248551996E-2</v>
      </c>
    </row>
    <row r="77" spans="1:8" hidden="1" x14ac:dyDescent="0.25">
      <c r="A77" s="15">
        <v>76</v>
      </c>
      <c r="B77" s="6">
        <v>45383</v>
      </c>
      <c r="C77" s="38">
        <v>2020844</v>
      </c>
      <c r="D77" s="18">
        <f t="shared" si="11"/>
        <v>2709371.3777984735</v>
      </c>
      <c r="E77" s="8">
        <f t="shared" si="12"/>
        <v>-688527.37779847346</v>
      </c>
      <c r="F77" s="9">
        <f t="shared" si="13"/>
        <v>688527.37779847346</v>
      </c>
      <c r="G77" s="9">
        <f t="shared" si="14"/>
        <v>474069949978.04181</v>
      </c>
      <c r="H77" s="10">
        <f t="shared" si="15"/>
        <v>-0.34071278030291968</v>
      </c>
    </row>
    <row r="78" spans="1:8" x14ac:dyDescent="0.25">
      <c r="A78" s="15">
        <v>77</v>
      </c>
      <c r="B78" s="6">
        <v>45413</v>
      </c>
      <c r="C78" s="34"/>
      <c r="D78" s="35">
        <f t="shared" ref="D78:D89" si="16">($K$1*C77) + ((1-$K$1)*D77)</f>
        <v>2640518.6400186261</v>
      </c>
      <c r="E78" s="36">
        <f t="shared" ref="E78:E89" si="17">C78-D78</f>
        <v>-2640518.6400186261</v>
      </c>
      <c r="F78" s="35">
        <f t="shared" ref="F78:F89" si="18">ABS(E78)</f>
        <v>2640518.6400186261</v>
      </c>
      <c r="G78" s="35">
        <f t="shared" ref="G78:G89" si="19">(C78-D78)^2</f>
        <v>6972338688285.8145</v>
      </c>
      <c r="H78" s="37" t="e">
        <f t="shared" ref="H78:H89" si="20">E78/C78*100%</f>
        <v>#DIV/0!</v>
      </c>
    </row>
    <row r="79" spans="1:8" x14ac:dyDescent="0.25">
      <c r="A79" s="15">
        <v>78</v>
      </c>
      <c r="B79" s="6">
        <v>45444</v>
      </c>
      <c r="C79" s="34"/>
      <c r="D79" s="35">
        <f t="shared" si="16"/>
        <v>2376466.7760167634</v>
      </c>
      <c r="E79" s="36">
        <f t="shared" si="17"/>
        <v>-2376466.7760167634</v>
      </c>
      <c r="F79" s="35">
        <f t="shared" si="18"/>
        <v>2376466.7760167634</v>
      </c>
      <c r="G79" s="35">
        <f t="shared" si="19"/>
        <v>5647594337511.5098</v>
      </c>
      <c r="H79" s="37" t="e">
        <f t="shared" si="20"/>
        <v>#DIV/0!</v>
      </c>
    </row>
    <row r="80" spans="1:8" x14ac:dyDescent="0.25">
      <c r="A80" s="15">
        <v>79</v>
      </c>
      <c r="B80" s="6">
        <v>45474</v>
      </c>
      <c r="C80" s="34"/>
      <c r="D80" s="35">
        <f t="shared" si="16"/>
        <v>2138820.098415087</v>
      </c>
      <c r="E80" s="36">
        <f t="shared" si="17"/>
        <v>-2138820.098415087</v>
      </c>
      <c r="F80" s="35">
        <f t="shared" si="18"/>
        <v>2138820.098415087</v>
      </c>
      <c r="G80" s="35">
        <f t="shared" si="19"/>
        <v>4574551413384.3223</v>
      </c>
      <c r="H80" s="37" t="e">
        <f t="shared" si="20"/>
        <v>#DIV/0!</v>
      </c>
    </row>
    <row r="81" spans="1:8" x14ac:dyDescent="0.25">
      <c r="A81" s="15">
        <v>80</v>
      </c>
      <c r="B81" s="6">
        <v>45505</v>
      </c>
      <c r="C81" s="34"/>
      <c r="D81" s="35">
        <f t="shared" si="16"/>
        <v>1924938.0885735783</v>
      </c>
      <c r="E81" s="36">
        <f t="shared" si="17"/>
        <v>-1924938.0885735783</v>
      </c>
      <c r="F81" s="35">
        <f t="shared" si="18"/>
        <v>1924938.0885735783</v>
      </c>
      <c r="G81" s="35">
        <f t="shared" si="19"/>
        <v>3705386644841.3013</v>
      </c>
      <c r="H81" s="37" t="e">
        <f t="shared" si="20"/>
        <v>#DIV/0!</v>
      </c>
    </row>
    <row r="82" spans="1:8" x14ac:dyDescent="0.25">
      <c r="A82" s="15">
        <v>81</v>
      </c>
      <c r="B82" s="6">
        <v>45536</v>
      </c>
      <c r="C82" s="34"/>
      <c r="D82" s="35">
        <f t="shared" si="16"/>
        <v>1732444.2797162205</v>
      </c>
      <c r="E82" s="36">
        <f t="shared" si="17"/>
        <v>-1732444.2797162205</v>
      </c>
      <c r="F82" s="35">
        <f t="shared" si="18"/>
        <v>1732444.2797162205</v>
      </c>
      <c r="G82" s="35">
        <f t="shared" si="19"/>
        <v>3001363182321.4541</v>
      </c>
      <c r="H82" s="37" t="e">
        <f t="shared" si="20"/>
        <v>#DIV/0!</v>
      </c>
    </row>
    <row r="83" spans="1:8" x14ac:dyDescent="0.25">
      <c r="A83" s="15">
        <v>82</v>
      </c>
      <c r="B83" s="6">
        <v>45566</v>
      </c>
      <c r="C83" s="34"/>
      <c r="D83" s="35">
        <f t="shared" si="16"/>
        <v>1559199.8517445985</v>
      </c>
      <c r="E83" s="36">
        <f t="shared" si="17"/>
        <v>-1559199.8517445985</v>
      </c>
      <c r="F83" s="35">
        <f t="shared" si="18"/>
        <v>1559199.8517445985</v>
      </c>
      <c r="G83" s="35">
        <f t="shared" si="19"/>
        <v>2431104177680.3779</v>
      </c>
      <c r="H83" s="37" t="e">
        <f t="shared" si="20"/>
        <v>#DIV/0!</v>
      </c>
    </row>
    <row r="84" spans="1:8" x14ac:dyDescent="0.25">
      <c r="A84" s="15">
        <v>83</v>
      </c>
      <c r="B84" s="6">
        <v>45597</v>
      </c>
      <c r="C84" s="34"/>
      <c r="D84" s="35">
        <f t="shared" si="16"/>
        <v>1403279.8665701386</v>
      </c>
      <c r="E84" s="36">
        <f t="shared" si="17"/>
        <v>-1403279.8665701386</v>
      </c>
      <c r="F84" s="35">
        <f t="shared" si="18"/>
        <v>1403279.8665701386</v>
      </c>
      <c r="G84" s="35">
        <f t="shared" si="19"/>
        <v>1969194383921.106</v>
      </c>
      <c r="H84" s="37" t="e">
        <f t="shared" si="20"/>
        <v>#DIV/0!</v>
      </c>
    </row>
    <row r="85" spans="1:8" x14ac:dyDescent="0.25">
      <c r="A85" s="15">
        <v>84</v>
      </c>
      <c r="B85" s="6">
        <v>45627</v>
      </c>
      <c r="C85" s="34"/>
      <c r="D85" s="35">
        <f t="shared" si="16"/>
        <v>1262951.8799131247</v>
      </c>
      <c r="E85" s="36">
        <f t="shared" si="17"/>
        <v>-1262951.8799131247</v>
      </c>
      <c r="F85" s="35">
        <f t="shared" si="18"/>
        <v>1262951.8799131247</v>
      </c>
      <c r="G85" s="35">
        <f t="shared" si="19"/>
        <v>1595047450976.0957</v>
      </c>
      <c r="H85" s="37" t="e">
        <f t="shared" si="20"/>
        <v>#DIV/0!</v>
      </c>
    </row>
    <row r="86" spans="1:8" x14ac:dyDescent="0.25">
      <c r="A86" s="15">
        <v>85</v>
      </c>
      <c r="B86" s="6">
        <v>45658</v>
      </c>
      <c r="C86" s="34"/>
      <c r="D86" s="35">
        <f t="shared" si="16"/>
        <v>1136656.6919218122</v>
      </c>
      <c r="E86" s="36">
        <f t="shared" si="17"/>
        <v>-1136656.6919218122</v>
      </c>
      <c r="F86" s="35">
        <f t="shared" si="18"/>
        <v>1136656.6919218122</v>
      </c>
      <c r="G86" s="35">
        <f t="shared" si="19"/>
        <v>1291988435290.6377</v>
      </c>
      <c r="H86" s="37" t="e">
        <f t="shared" si="20"/>
        <v>#DIV/0!</v>
      </c>
    </row>
    <row r="87" spans="1:8" x14ac:dyDescent="0.25">
      <c r="A87" s="15">
        <v>86</v>
      </c>
      <c r="B87" s="6">
        <v>45689</v>
      </c>
      <c r="C87" s="34"/>
      <c r="D87" s="35">
        <f t="shared" si="16"/>
        <v>1022991.022729631</v>
      </c>
      <c r="E87" s="36">
        <f t="shared" si="17"/>
        <v>-1022991.022729631</v>
      </c>
      <c r="F87" s="35">
        <f t="shared" si="18"/>
        <v>1022991.022729631</v>
      </c>
      <c r="G87" s="35">
        <f t="shared" si="19"/>
        <v>1046510632585.4165</v>
      </c>
      <c r="H87" s="37" t="e">
        <f t="shared" si="20"/>
        <v>#DIV/0!</v>
      </c>
    </row>
    <row r="88" spans="1:8" x14ac:dyDescent="0.25">
      <c r="A88" s="15">
        <v>87</v>
      </c>
      <c r="B88" s="6">
        <v>45717</v>
      </c>
      <c r="C88" s="34"/>
      <c r="D88" s="35">
        <f t="shared" si="16"/>
        <v>920691.92045666801</v>
      </c>
      <c r="E88" s="36">
        <f t="shared" si="17"/>
        <v>-920691.92045666801</v>
      </c>
      <c r="F88" s="35">
        <f t="shared" si="18"/>
        <v>920691.92045666801</v>
      </c>
      <c r="G88" s="35">
        <f t="shared" si="19"/>
        <v>847673612394.1875</v>
      </c>
      <c r="H88" s="37" t="e">
        <f t="shared" si="20"/>
        <v>#DIV/0!</v>
      </c>
    </row>
    <row r="89" spans="1:8" x14ac:dyDescent="0.25">
      <c r="A89" s="15">
        <v>88</v>
      </c>
      <c r="B89" s="6">
        <v>45748</v>
      </c>
      <c r="C89" s="34"/>
      <c r="D89" s="35">
        <f t="shared" si="16"/>
        <v>828622.72841100127</v>
      </c>
      <c r="E89" s="36">
        <f t="shared" si="17"/>
        <v>-828622.72841100127</v>
      </c>
      <c r="F89" s="35">
        <f t="shared" si="18"/>
        <v>828622.72841100127</v>
      </c>
      <c r="G89" s="35">
        <f t="shared" si="19"/>
        <v>686615626039.29199</v>
      </c>
      <c r="H89" s="37" t="e">
        <f t="shared" si="20"/>
        <v>#DIV/0!</v>
      </c>
    </row>
    <row r="90" spans="1:8" x14ac:dyDescent="0.25">
      <c r="A90" s="15"/>
      <c r="B90" s="6"/>
      <c r="C90" s="39">
        <f>SUM(C2:C77)</f>
        <v>234173695</v>
      </c>
      <c r="D90" s="39">
        <f t="shared" ref="D90:G90" si="21">SUM(D2:D77)</f>
        <v>236219768.5998137</v>
      </c>
      <c r="E90" s="39">
        <f t="shared" si="21"/>
        <v>-2046073.599813791</v>
      </c>
      <c r="F90" s="39">
        <f t="shared" si="21"/>
        <v>47811236.070798151</v>
      </c>
      <c r="G90" s="39">
        <f t="shared" si="21"/>
        <v>97610763729946.234</v>
      </c>
      <c r="H90" s="23">
        <f>SUM(H2:H77)</f>
        <v>-13.517707345380202</v>
      </c>
    </row>
    <row r="91" spans="1:8" x14ac:dyDescent="0.25">
      <c r="A91" s="15"/>
      <c r="B91" s="6"/>
      <c r="C91" s="40">
        <f>AVERAGE(C2:C77)</f>
        <v>3081232.8289473685</v>
      </c>
      <c r="D91" s="40">
        <f t="shared" ref="D91:G91" si="22">AVERAGE(D2:D77)</f>
        <v>3108154.8499975489</v>
      </c>
      <c r="E91" s="40">
        <f t="shared" si="22"/>
        <v>-26922.021050181462</v>
      </c>
      <c r="F91" s="40">
        <f t="shared" si="22"/>
        <v>629095.21145787043</v>
      </c>
      <c r="G91" s="40">
        <f t="shared" si="22"/>
        <v>1284352154341.3977</v>
      </c>
      <c r="H91" s="14">
        <f>AVERAGE(H2:H77)</f>
        <v>-0.1802360979384027</v>
      </c>
    </row>
    <row r="93" spans="1:8" x14ac:dyDescent="0.25">
      <c r="E93" s="12"/>
      <c r="F93" s="12"/>
      <c r="G93" s="12"/>
      <c r="H93" s="12"/>
    </row>
    <row r="94" spans="1:8" x14ac:dyDescent="0.25">
      <c r="B94" s="41"/>
      <c r="C94" s="41"/>
      <c r="D94" s="41"/>
      <c r="E94" s="41" t="s">
        <v>18</v>
      </c>
      <c r="F94" s="41"/>
      <c r="G94" s="41"/>
      <c r="H94" s="41"/>
    </row>
    <row r="95" spans="1:8" x14ac:dyDescent="0.25">
      <c r="B95" s="1" t="s">
        <v>19</v>
      </c>
      <c r="C95" s="1" t="s">
        <v>20</v>
      </c>
      <c r="D95" s="1" t="s">
        <v>21</v>
      </c>
      <c r="E95" s="1" t="s">
        <v>1</v>
      </c>
      <c r="F95" s="1" t="s">
        <v>2</v>
      </c>
      <c r="G95" s="1" t="s">
        <v>3</v>
      </c>
      <c r="H95" s="1" t="s">
        <v>4</v>
      </c>
    </row>
    <row r="96" spans="1:8" x14ac:dyDescent="0.25">
      <c r="B96" s="1">
        <v>0.1</v>
      </c>
      <c r="C96" s="46">
        <v>234173695</v>
      </c>
      <c r="D96" s="46">
        <v>236219768.5998137</v>
      </c>
      <c r="E96" s="46">
        <v>-2046073.599813791</v>
      </c>
      <c r="F96" s="46">
        <v>47811236.070798151</v>
      </c>
      <c r="G96" s="46">
        <v>97610763729946.234</v>
      </c>
      <c r="H96" s="43">
        <v>-13.517707345380202</v>
      </c>
    </row>
    <row r="97" spans="2:8" x14ac:dyDescent="0.25">
      <c r="B97" s="1">
        <v>0.2</v>
      </c>
      <c r="C97" s="47">
        <v>234173695</v>
      </c>
      <c r="D97" s="47">
        <v>235760827.17994547</v>
      </c>
      <c r="E97" s="47">
        <v>-1587132.1799454796</v>
      </c>
      <c r="F97" s="47">
        <v>44314272.745042212</v>
      </c>
      <c r="G97" s="47">
        <v>95161025726449</v>
      </c>
      <c r="H97" s="42">
        <v>-13.617690180911142</v>
      </c>
    </row>
    <row r="98" spans="2:8" x14ac:dyDescent="0.25">
      <c r="B98" s="1">
        <v>0.3</v>
      </c>
      <c r="C98" s="47">
        <v>234173695</v>
      </c>
      <c r="D98" s="47">
        <v>235411232.30995008</v>
      </c>
      <c r="E98" s="47">
        <v>-1237537.3099500686</v>
      </c>
      <c r="F98" s="47">
        <v>44195916.129924305</v>
      </c>
      <c r="G98" s="47">
        <v>91268097179678.766</v>
      </c>
      <c r="H98" s="42">
        <v>-12.833245735781428</v>
      </c>
    </row>
    <row r="99" spans="2:8" x14ac:dyDescent="0.25">
      <c r="B99" s="1">
        <v>0.4</v>
      </c>
      <c r="C99" s="47">
        <v>234173695</v>
      </c>
      <c r="D99" s="47">
        <v>235229577.00314295</v>
      </c>
      <c r="E99" s="47">
        <v>-1055882.0031430703</v>
      </c>
      <c r="F99" s="47">
        <v>43246960.835353956</v>
      </c>
      <c r="G99" s="47">
        <v>86381590447236.344</v>
      </c>
      <c r="H99" s="42">
        <v>-11.576518519379777</v>
      </c>
    </row>
    <row r="100" spans="2:8" x14ac:dyDescent="0.25">
      <c r="B100" s="1">
        <v>0.5</v>
      </c>
      <c r="C100" s="47">
        <v>234173695</v>
      </c>
      <c r="D100" s="47">
        <v>235129325.37270042</v>
      </c>
      <c r="E100" s="47">
        <v>-955630.37270039786</v>
      </c>
      <c r="F100" s="47">
        <v>41507335.773597486</v>
      </c>
      <c r="G100" s="47">
        <v>81420414697159.297</v>
      </c>
      <c r="H100" s="42">
        <v>-10.15343688145872</v>
      </c>
    </row>
    <row r="101" spans="2:8" x14ac:dyDescent="0.25">
      <c r="B101" s="1">
        <v>0.6</v>
      </c>
      <c r="C101" s="47">
        <v>234173695</v>
      </c>
      <c r="D101" s="47">
        <v>235072264.28268462</v>
      </c>
      <c r="E101" s="47">
        <v>-898569.28268467914</v>
      </c>
      <c r="F101" s="47">
        <v>39547234.789476335</v>
      </c>
      <c r="G101" s="47">
        <v>76899085405117.016</v>
      </c>
      <c r="H101" s="42">
        <v>-8.7565621890506833</v>
      </c>
    </row>
    <row r="102" spans="2:8" x14ac:dyDescent="0.25">
      <c r="B102" s="1">
        <v>0.7</v>
      </c>
      <c r="C102" s="47">
        <v>234173695</v>
      </c>
      <c r="D102" s="47">
        <v>235039370.81553721</v>
      </c>
      <c r="E102" s="47">
        <v>-865675.81553724688</v>
      </c>
      <c r="F102" s="47">
        <v>39034967.331395157</v>
      </c>
      <c r="G102" s="47">
        <v>73071658820417.719</v>
      </c>
      <c r="H102" s="42">
        <v>-7.4878392893460077</v>
      </c>
    </row>
    <row r="103" spans="2:8" x14ac:dyDescent="0.25">
      <c r="B103" s="1">
        <v>0.8</v>
      </c>
      <c r="C103" s="47">
        <v>234173695</v>
      </c>
      <c r="D103" s="47">
        <v>235019800.87191805</v>
      </c>
      <c r="E103" s="47">
        <v>-846105.87191812415</v>
      </c>
      <c r="F103" s="47">
        <v>38890530.352796048</v>
      </c>
      <c r="G103" s="47">
        <v>70081779925765.391</v>
      </c>
      <c r="H103" s="42">
        <v>-6.3895782348062893</v>
      </c>
    </row>
    <row r="104" spans="2:8" x14ac:dyDescent="0.25">
      <c r="B104" s="1">
        <v>0.9</v>
      </c>
      <c r="C104" s="47">
        <v>234173695</v>
      </c>
      <c r="D104" s="47">
        <v>235007138.59181997</v>
      </c>
      <c r="E104" s="47">
        <v>-833443.59182004724</v>
      </c>
      <c r="F104" s="47">
        <v>38625482.955082767</v>
      </c>
      <c r="G104" s="47">
        <v>68033408804342.094</v>
      </c>
      <c r="H104" s="42">
        <v>-5.4678662327796435</v>
      </c>
    </row>
    <row r="105" spans="2:8" x14ac:dyDescent="0.25">
      <c r="B105" s="41"/>
      <c r="C105" s="41"/>
      <c r="D105" s="41"/>
      <c r="E105" s="41"/>
      <c r="F105" s="41"/>
      <c r="G105" s="41"/>
      <c r="H105" s="41"/>
    </row>
    <row r="106" spans="2:8" x14ac:dyDescent="0.25">
      <c r="B106" s="41"/>
      <c r="C106" s="41"/>
      <c r="D106" s="41"/>
      <c r="E106" s="41" t="s">
        <v>22</v>
      </c>
      <c r="F106" s="41"/>
      <c r="G106" s="41"/>
      <c r="H106" s="41"/>
    </row>
    <row r="107" spans="2:8" x14ac:dyDescent="0.25">
      <c r="B107" s="1" t="s">
        <v>19</v>
      </c>
      <c r="C107" s="1" t="s">
        <v>20</v>
      </c>
      <c r="D107" s="1" t="s">
        <v>21</v>
      </c>
      <c r="E107" s="1" t="s">
        <v>1</v>
      </c>
      <c r="F107" s="1" t="s">
        <v>2</v>
      </c>
      <c r="G107" s="1" t="s">
        <v>3</v>
      </c>
      <c r="H107" s="1" t="s">
        <v>4</v>
      </c>
    </row>
    <row r="108" spans="2:8" x14ac:dyDescent="0.25">
      <c r="B108" s="1">
        <v>0.1</v>
      </c>
      <c r="C108" s="46">
        <v>3081232.8289473685</v>
      </c>
      <c r="D108" s="46">
        <v>3108154.8499975489</v>
      </c>
      <c r="E108" s="46">
        <v>-26922.021050181462</v>
      </c>
      <c r="F108" s="46">
        <v>629095.21145787043</v>
      </c>
      <c r="G108" s="46">
        <v>1284352154341.3977</v>
      </c>
      <c r="H108" s="44">
        <v>-0.1802360979384027</v>
      </c>
    </row>
    <row r="109" spans="2:8" x14ac:dyDescent="0.25">
      <c r="B109" s="1">
        <v>0.2</v>
      </c>
      <c r="C109" s="47">
        <v>3081232.8289473685</v>
      </c>
      <c r="D109" s="47">
        <v>3102116.1471045455</v>
      </c>
      <c r="E109" s="47">
        <v>-20883.318157177364</v>
      </c>
      <c r="F109" s="47">
        <v>583082.53611897642</v>
      </c>
      <c r="G109" s="47">
        <v>1252118759558.5396</v>
      </c>
      <c r="H109" s="45">
        <v>-0.18156920241214855</v>
      </c>
    </row>
    <row r="110" spans="2:8" x14ac:dyDescent="0.25">
      <c r="B110" s="1">
        <v>0.3</v>
      </c>
      <c r="C110" s="47">
        <v>3081232.8289473685</v>
      </c>
      <c r="D110" s="47">
        <v>3097516.2146046064</v>
      </c>
      <c r="E110" s="47">
        <v>-16283.385657237744</v>
      </c>
      <c r="F110" s="47">
        <v>581525.21223584609</v>
      </c>
      <c r="G110" s="47">
        <v>1200896015522.0891</v>
      </c>
      <c r="H110" s="45">
        <v>-0.17110994314375239</v>
      </c>
    </row>
    <row r="111" spans="2:8" x14ac:dyDescent="0.25">
      <c r="B111" s="1">
        <v>0.4</v>
      </c>
      <c r="C111" s="47">
        <v>3081232.8289473685</v>
      </c>
      <c r="D111" s="47">
        <v>3095126.0131992493</v>
      </c>
      <c r="E111" s="47">
        <v>-13893.184251882503</v>
      </c>
      <c r="F111" s="47">
        <v>569038.95835992042</v>
      </c>
      <c r="G111" s="47">
        <v>1136599874305.7415</v>
      </c>
      <c r="H111" s="45">
        <v>-0.15435358025839702</v>
      </c>
    </row>
    <row r="112" spans="2:8" x14ac:dyDescent="0.25">
      <c r="B112" s="1">
        <v>0.5</v>
      </c>
      <c r="C112" s="47">
        <v>3081232.8289473685</v>
      </c>
      <c r="D112" s="47">
        <v>3093806.9127986897</v>
      </c>
      <c r="E112" s="47">
        <v>-12574.083851321024</v>
      </c>
      <c r="F112" s="47">
        <v>546149.15491575643</v>
      </c>
      <c r="G112" s="47">
        <v>1071321246015.2539</v>
      </c>
      <c r="H112" s="45">
        <v>-0.13537915841944961</v>
      </c>
    </row>
    <row r="113" spans="2:8" x14ac:dyDescent="0.25">
      <c r="B113" s="1">
        <v>0.6</v>
      </c>
      <c r="C113" s="47">
        <v>3081232.8289473685</v>
      </c>
      <c r="D113" s="47">
        <v>3093056.1089826925</v>
      </c>
      <c r="E113" s="47">
        <v>-11823.280035324726</v>
      </c>
      <c r="F113" s="47">
        <v>520358.35249310965</v>
      </c>
      <c r="G113" s="47">
        <v>1011830071119.9607</v>
      </c>
      <c r="H113" s="45">
        <v>-0.11675416252067577</v>
      </c>
    </row>
    <row r="114" spans="2:8" x14ac:dyDescent="0.25">
      <c r="B114" s="1">
        <v>0.7</v>
      </c>
      <c r="C114" s="47">
        <v>3081232.8289473685</v>
      </c>
      <c r="D114" s="47">
        <v>3092623.3002044372</v>
      </c>
      <c r="E114" s="47">
        <v>-11390.471257069037</v>
      </c>
      <c r="F114" s="47">
        <v>513617.99120256788</v>
      </c>
      <c r="G114" s="47">
        <v>961469195005.49634</v>
      </c>
      <c r="H114" s="45">
        <v>-9.9837857191280105E-2</v>
      </c>
    </row>
    <row r="115" spans="2:8" x14ac:dyDescent="0.25">
      <c r="B115" s="1">
        <v>0.8</v>
      </c>
      <c r="C115" s="47">
        <v>3081232.8289473685</v>
      </c>
      <c r="D115" s="47">
        <v>3092365.8009462901</v>
      </c>
      <c r="E115" s="47">
        <v>-11132.971998922687</v>
      </c>
      <c r="F115" s="47">
        <v>511717.50464205327</v>
      </c>
      <c r="G115" s="47">
        <v>922128683233.75513</v>
      </c>
      <c r="H115" s="45">
        <v>-8.5194376464083857E-2</v>
      </c>
    </row>
    <row r="116" spans="2:8" x14ac:dyDescent="0.25">
      <c r="B116" s="1">
        <v>0.9</v>
      </c>
      <c r="C116" s="47">
        <v>3081232.8289473685</v>
      </c>
      <c r="D116" s="47">
        <v>3092199.191997631</v>
      </c>
      <c r="E116" s="47">
        <v>-10966.363050263779</v>
      </c>
      <c r="F116" s="47">
        <v>508230.03888266796</v>
      </c>
      <c r="G116" s="47">
        <v>895176431636.0802</v>
      </c>
      <c r="H116" s="45">
        <v>-7.2904883103728585E-2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321C-2302-4762-AD66-E4AEF1B7539E}">
  <sheetPr>
    <tabColor rgb="FF00B050"/>
  </sheetPr>
  <dimension ref="A1:O115"/>
  <sheetViews>
    <sheetView showGridLines="0" zoomScale="80" zoomScaleNormal="80"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2" max="2" width="18.85546875" style="3" customWidth="1"/>
    <col min="3" max="3" width="21.42578125" style="2" customWidth="1"/>
    <col min="4" max="6" width="14.28515625" style="2" customWidth="1"/>
    <col min="7" max="7" width="13.42578125" style="2" bestFit="1" customWidth="1"/>
    <col min="8" max="8" width="18" style="2" bestFit="1" customWidth="1"/>
    <col min="9" max="10" width="18.7109375" style="2" customWidth="1"/>
    <col min="11" max="11" width="24.140625" style="2" bestFit="1" customWidth="1"/>
    <col min="12" max="12" width="13" style="2" customWidth="1"/>
    <col min="14" max="14" width="7.85546875" bestFit="1" customWidth="1"/>
    <col min="15" max="15" width="15" bestFit="1" customWidth="1"/>
    <col min="17" max="17" width="7" bestFit="1" customWidth="1"/>
    <col min="18" max="18" width="13.42578125" bestFit="1" customWidth="1"/>
    <col min="19" max="19" width="16.7109375" bestFit="1" customWidth="1"/>
    <col min="20" max="20" width="11.28515625" bestFit="1" customWidth="1"/>
    <col min="21" max="21" width="12.28515625" bestFit="1" customWidth="1"/>
    <col min="22" max="22" width="21.28515625" bestFit="1" customWidth="1"/>
    <col min="23" max="23" width="7.42578125" bestFit="1" customWidth="1"/>
  </cols>
  <sheetData>
    <row r="1" spans="1:15" s="1" customFormat="1" x14ac:dyDescent="0.25">
      <c r="A1" s="16" t="s">
        <v>5</v>
      </c>
      <c r="B1" s="4" t="s">
        <v>11</v>
      </c>
      <c r="C1" s="24" t="s">
        <v>17</v>
      </c>
      <c r="D1" s="5" t="s">
        <v>9</v>
      </c>
      <c r="E1" s="5" t="s">
        <v>10</v>
      </c>
      <c r="F1" s="5" t="s">
        <v>7</v>
      </c>
      <c r="G1" s="5" t="s">
        <v>8</v>
      </c>
      <c r="H1" s="17" t="s">
        <v>12</v>
      </c>
      <c r="I1" s="5" t="s">
        <v>1</v>
      </c>
      <c r="J1" s="5" t="s">
        <v>2</v>
      </c>
      <c r="K1" s="5" t="s">
        <v>3</v>
      </c>
      <c r="L1" s="5" t="s">
        <v>4</v>
      </c>
      <c r="N1" s="7" t="s">
        <v>6</v>
      </c>
      <c r="O1" s="7">
        <v>0.5</v>
      </c>
    </row>
    <row r="2" spans="1:15" x14ac:dyDescent="0.25">
      <c r="A2" s="15">
        <v>1</v>
      </c>
      <c r="B2" s="6">
        <v>43101</v>
      </c>
      <c r="C2" s="38">
        <v>2845126</v>
      </c>
      <c r="D2" s="11">
        <f>C2</f>
        <v>2845126</v>
      </c>
      <c r="E2" s="11">
        <f>C2</f>
        <v>2845126</v>
      </c>
      <c r="F2" s="11">
        <f t="shared" ref="F2:F36" si="0">(2*D2)-E2</f>
        <v>2845126</v>
      </c>
      <c r="G2" s="11">
        <f t="shared" ref="G2:G36" si="1">(($O$1)/(1-$O$1))*(D2-E2)</f>
        <v>0</v>
      </c>
      <c r="H2" s="18"/>
      <c r="I2" s="29"/>
      <c r="J2" s="30"/>
      <c r="K2" s="30"/>
      <c r="L2" s="31"/>
    </row>
    <row r="3" spans="1:15" x14ac:dyDescent="0.25">
      <c r="A3" s="15">
        <v>2</v>
      </c>
      <c r="B3" s="6">
        <v>43132</v>
      </c>
      <c r="C3" s="38">
        <v>2751060</v>
      </c>
      <c r="D3" s="32">
        <f t="shared" ref="D3:D36" si="2">($O$1*C3)+(1-$O$1)*D2</f>
        <v>2798093</v>
      </c>
      <c r="E3" s="32">
        <f t="shared" ref="E3:E36" si="3">($O$1*D3)+(1-$O$1)*E2</f>
        <v>2821609.5</v>
      </c>
      <c r="F3" s="32">
        <f t="shared" si="0"/>
        <v>2774576.5</v>
      </c>
      <c r="G3" s="32">
        <f t="shared" si="1"/>
        <v>-23516.5</v>
      </c>
      <c r="H3" s="18">
        <f>F2+G2</f>
        <v>2845126</v>
      </c>
      <c r="I3" s="9">
        <f t="shared" ref="I3:I36" si="4">C3-H3</f>
        <v>-94066</v>
      </c>
      <c r="J3" s="9">
        <f t="shared" ref="J3:J4" si="5">ABS(I3)</f>
        <v>94066</v>
      </c>
      <c r="K3" s="9">
        <f t="shared" ref="K3:K36" si="6">(C3-H3)^2</f>
        <v>8848412356</v>
      </c>
      <c r="L3" s="9">
        <f t="shared" ref="L3:L36" si="7">J3/C3*100%</f>
        <v>3.4192638473897335E-2</v>
      </c>
    </row>
    <row r="4" spans="1:15" x14ac:dyDescent="0.25">
      <c r="A4" s="15">
        <v>3</v>
      </c>
      <c r="B4" s="6">
        <v>43160</v>
      </c>
      <c r="C4" s="38">
        <v>3751325</v>
      </c>
      <c r="D4" s="28">
        <f t="shared" si="2"/>
        <v>3274709</v>
      </c>
      <c r="E4" s="28">
        <f t="shared" si="3"/>
        <v>3048159.25</v>
      </c>
      <c r="F4" s="28">
        <f t="shared" si="0"/>
        <v>3501258.75</v>
      </c>
      <c r="G4" s="28">
        <f t="shared" si="1"/>
        <v>226549.75</v>
      </c>
      <c r="H4" s="18">
        <f t="shared" ref="H4:H12" si="8">F3+G3</f>
        <v>2751060</v>
      </c>
      <c r="I4" s="9">
        <f t="shared" si="4"/>
        <v>1000265</v>
      </c>
      <c r="J4" s="9">
        <f t="shared" si="5"/>
        <v>1000265</v>
      </c>
      <c r="K4" s="9">
        <f t="shared" si="6"/>
        <v>1000530070225</v>
      </c>
      <c r="L4" s="9">
        <f t="shared" si="7"/>
        <v>0.26664311943113433</v>
      </c>
    </row>
    <row r="5" spans="1:15" x14ac:dyDescent="0.25">
      <c r="A5" s="15">
        <v>4</v>
      </c>
      <c r="B5" s="6">
        <v>43191</v>
      </c>
      <c r="C5" s="38">
        <v>3350350</v>
      </c>
      <c r="D5" s="28">
        <f t="shared" si="2"/>
        <v>3312529.5</v>
      </c>
      <c r="E5" s="28">
        <f t="shared" si="3"/>
        <v>3180344.375</v>
      </c>
      <c r="F5" s="28">
        <f t="shared" si="0"/>
        <v>3444714.625</v>
      </c>
      <c r="G5" s="28">
        <f t="shared" si="1"/>
        <v>132185.125</v>
      </c>
      <c r="H5" s="18">
        <f t="shared" si="8"/>
        <v>3727808.5</v>
      </c>
      <c r="I5" s="9">
        <f t="shared" si="4"/>
        <v>-377458.5</v>
      </c>
      <c r="J5" s="9">
        <f>ABS(I5)</f>
        <v>377458.5</v>
      </c>
      <c r="K5" s="9">
        <f t="shared" si="6"/>
        <v>142474919222.25</v>
      </c>
      <c r="L5" s="9">
        <f t="shared" si="7"/>
        <v>0.11266240840509201</v>
      </c>
    </row>
    <row r="6" spans="1:15" x14ac:dyDescent="0.25">
      <c r="A6" s="15">
        <v>5</v>
      </c>
      <c r="B6" s="6">
        <v>43221</v>
      </c>
      <c r="C6" s="38">
        <v>2733224</v>
      </c>
      <c r="D6" s="28">
        <f t="shared" si="2"/>
        <v>3022876.75</v>
      </c>
      <c r="E6" s="28">
        <f t="shared" si="3"/>
        <v>3101610.5625</v>
      </c>
      <c r="F6" s="28">
        <f t="shared" si="0"/>
        <v>2944142.9375</v>
      </c>
      <c r="G6" s="28">
        <f t="shared" si="1"/>
        <v>-78733.8125</v>
      </c>
      <c r="H6" s="18">
        <f t="shared" si="8"/>
        <v>3576899.75</v>
      </c>
      <c r="I6" s="9">
        <f t="shared" si="4"/>
        <v>-843675.75</v>
      </c>
      <c r="J6" s="9">
        <f t="shared" ref="J6:J12" si="9">ABS(I6)</f>
        <v>843675.75</v>
      </c>
      <c r="K6" s="9">
        <f t="shared" si="6"/>
        <v>711788771138.0625</v>
      </c>
      <c r="L6" s="9">
        <f t="shared" si="7"/>
        <v>0.30867420672436652</v>
      </c>
    </row>
    <row r="7" spans="1:15" x14ac:dyDescent="0.25">
      <c r="A7" s="15">
        <v>6</v>
      </c>
      <c r="B7" s="6">
        <v>43252</v>
      </c>
      <c r="C7" s="38">
        <v>2522202</v>
      </c>
      <c r="D7" s="28">
        <f t="shared" si="2"/>
        <v>2772539.375</v>
      </c>
      <c r="E7" s="28">
        <f t="shared" si="3"/>
        <v>2937074.96875</v>
      </c>
      <c r="F7" s="28">
        <f t="shared" si="0"/>
        <v>2608003.78125</v>
      </c>
      <c r="G7" s="28">
        <f t="shared" si="1"/>
        <v>-164535.59375</v>
      </c>
      <c r="H7" s="18">
        <f t="shared" si="8"/>
        <v>2865409.125</v>
      </c>
      <c r="I7" s="9">
        <f t="shared" si="4"/>
        <v>-343207.125</v>
      </c>
      <c r="J7" s="9">
        <f t="shared" si="9"/>
        <v>343207.125</v>
      </c>
      <c r="K7" s="9">
        <f t="shared" si="6"/>
        <v>117791130650.76563</v>
      </c>
      <c r="L7" s="9">
        <f t="shared" si="7"/>
        <v>0.13607440046435615</v>
      </c>
    </row>
    <row r="8" spans="1:15" x14ac:dyDescent="0.25">
      <c r="A8" s="15">
        <v>7</v>
      </c>
      <c r="B8" s="6">
        <v>43282</v>
      </c>
      <c r="C8" s="38">
        <v>2919192</v>
      </c>
      <c r="D8" s="28">
        <f t="shared" si="2"/>
        <v>2845865.6875</v>
      </c>
      <c r="E8" s="28">
        <f t="shared" si="3"/>
        <v>2891470.328125</v>
      </c>
      <c r="F8" s="28">
        <f t="shared" si="0"/>
        <v>2800261.046875</v>
      </c>
      <c r="G8" s="28">
        <f t="shared" si="1"/>
        <v>-45604.640625</v>
      </c>
      <c r="H8" s="18">
        <f t="shared" si="8"/>
        <v>2443468.1875</v>
      </c>
      <c r="I8" s="9">
        <f t="shared" si="4"/>
        <v>475723.8125</v>
      </c>
      <c r="J8" s="9">
        <f t="shared" si="9"/>
        <v>475723.8125</v>
      </c>
      <c r="K8" s="9">
        <f t="shared" si="6"/>
        <v>226313145779.53516</v>
      </c>
      <c r="L8" s="9">
        <f t="shared" si="7"/>
        <v>0.16296420807538525</v>
      </c>
    </row>
    <row r="9" spans="1:15" x14ac:dyDescent="0.25">
      <c r="A9" s="15">
        <v>8</v>
      </c>
      <c r="B9" s="6">
        <v>43313</v>
      </c>
      <c r="C9" s="38">
        <v>2700494</v>
      </c>
      <c r="D9" s="28">
        <f t="shared" si="2"/>
        <v>2773179.84375</v>
      </c>
      <c r="E9" s="28">
        <f t="shared" si="3"/>
        <v>2832325.0859375</v>
      </c>
      <c r="F9" s="28">
        <f t="shared" si="0"/>
        <v>2714034.6015625</v>
      </c>
      <c r="G9" s="28">
        <f t="shared" si="1"/>
        <v>-59145.2421875</v>
      </c>
      <c r="H9" s="18">
        <f t="shared" si="8"/>
        <v>2754656.40625</v>
      </c>
      <c r="I9" s="9">
        <f t="shared" si="4"/>
        <v>-54162.40625</v>
      </c>
      <c r="J9" s="9">
        <f t="shared" si="9"/>
        <v>54162.40625</v>
      </c>
      <c r="K9" s="9">
        <f t="shared" si="6"/>
        <v>2933566250.7900391</v>
      </c>
      <c r="L9" s="9">
        <f t="shared" si="7"/>
        <v>2.0056480869796414E-2</v>
      </c>
    </row>
    <row r="10" spans="1:15" x14ac:dyDescent="0.25">
      <c r="A10" s="15">
        <v>9</v>
      </c>
      <c r="B10" s="6">
        <v>43344</v>
      </c>
      <c r="C10" s="38">
        <v>2895828</v>
      </c>
      <c r="D10" s="28">
        <f t="shared" si="2"/>
        <v>2834503.921875</v>
      </c>
      <c r="E10" s="28">
        <f t="shared" si="3"/>
        <v>2833414.50390625</v>
      </c>
      <c r="F10" s="28">
        <f t="shared" si="0"/>
        <v>2835593.33984375</v>
      </c>
      <c r="G10" s="28">
        <f t="shared" si="1"/>
        <v>1089.41796875</v>
      </c>
      <c r="H10" s="18">
        <f t="shared" si="8"/>
        <v>2654889.359375</v>
      </c>
      <c r="I10" s="9">
        <f t="shared" si="4"/>
        <v>240938.640625</v>
      </c>
      <c r="J10" s="9">
        <f t="shared" si="9"/>
        <v>240938.640625</v>
      </c>
      <c r="K10" s="9">
        <f t="shared" si="6"/>
        <v>58051428546.2229</v>
      </c>
      <c r="L10" s="9">
        <f t="shared" si="7"/>
        <v>8.3201985969125244E-2</v>
      </c>
    </row>
    <row r="11" spans="1:15" x14ac:dyDescent="0.25">
      <c r="A11" s="15">
        <v>10</v>
      </c>
      <c r="B11" s="6">
        <v>43374</v>
      </c>
      <c r="C11" s="38">
        <v>3049907</v>
      </c>
      <c r="D11" s="28">
        <f t="shared" si="2"/>
        <v>2942205.4609375</v>
      </c>
      <c r="E11" s="28">
        <f t="shared" si="3"/>
        <v>2887809.982421875</v>
      </c>
      <c r="F11" s="28">
        <f t="shared" si="0"/>
        <v>2996600.939453125</v>
      </c>
      <c r="G11" s="28">
        <f t="shared" si="1"/>
        <v>54395.478515625</v>
      </c>
      <c r="H11" s="18">
        <f t="shared" si="8"/>
        <v>2836682.7578125</v>
      </c>
      <c r="I11" s="9">
        <f t="shared" si="4"/>
        <v>213224.2421875</v>
      </c>
      <c r="J11" s="9">
        <f t="shared" si="9"/>
        <v>213224.2421875</v>
      </c>
      <c r="K11" s="9">
        <f t="shared" si="6"/>
        <v>45464577456.433655</v>
      </c>
      <c r="L11" s="9">
        <f t="shared" si="7"/>
        <v>6.9911719336851905E-2</v>
      </c>
    </row>
    <row r="12" spans="1:15" x14ac:dyDescent="0.25">
      <c r="A12" s="15">
        <v>11</v>
      </c>
      <c r="B12" s="6">
        <v>43405</v>
      </c>
      <c r="C12" s="38">
        <v>2917120</v>
      </c>
      <c r="D12" s="28">
        <f t="shared" si="2"/>
        <v>2929662.73046875</v>
      </c>
      <c r="E12" s="28">
        <f t="shared" si="3"/>
        <v>2908736.3564453125</v>
      </c>
      <c r="F12" s="28">
        <f t="shared" si="0"/>
        <v>2950589.1044921875</v>
      </c>
      <c r="G12" s="28">
        <f t="shared" si="1"/>
        <v>20926.3740234375</v>
      </c>
      <c r="H12" s="18">
        <f t="shared" si="8"/>
        <v>3050996.41796875</v>
      </c>
      <c r="I12" s="9">
        <f t="shared" si="4"/>
        <v>-133876.41796875</v>
      </c>
      <c r="J12" s="9">
        <f t="shared" si="9"/>
        <v>133876.41796875</v>
      </c>
      <c r="K12" s="9">
        <f t="shared" si="6"/>
        <v>17922895288.143448</v>
      </c>
      <c r="L12" s="9">
        <f t="shared" si="7"/>
        <v>4.5893353022415942E-2</v>
      </c>
    </row>
    <row r="13" spans="1:15" x14ac:dyDescent="0.25">
      <c r="A13" s="15">
        <v>12</v>
      </c>
      <c r="B13" s="6">
        <v>43435</v>
      </c>
      <c r="C13" s="38">
        <v>2560882</v>
      </c>
      <c r="D13" s="28">
        <f t="shared" si="2"/>
        <v>2745272.365234375</v>
      </c>
      <c r="E13" s="28">
        <f t="shared" si="3"/>
        <v>2827004.3608398438</v>
      </c>
      <c r="F13" s="28">
        <f t="shared" si="0"/>
        <v>2663540.3696289063</v>
      </c>
      <c r="G13" s="28">
        <f t="shared" si="1"/>
        <v>-81731.99560546875</v>
      </c>
      <c r="H13" s="18">
        <f t="shared" ref="H13:H36" si="10">F12+G12</f>
        <v>2971515.478515625</v>
      </c>
      <c r="I13" s="9">
        <f t="shared" si="4"/>
        <v>-410633.478515625</v>
      </c>
      <c r="J13" s="9">
        <f t="shared" ref="J13:J36" si="11">ABS(I13)</f>
        <v>410633.478515625</v>
      </c>
      <c r="K13" s="9">
        <f t="shared" si="6"/>
        <v>168619853677.84225</v>
      </c>
      <c r="L13" s="9">
        <f t="shared" si="7"/>
        <v>0.16034845749067117</v>
      </c>
    </row>
    <row r="14" spans="1:15" x14ac:dyDescent="0.25">
      <c r="A14" s="15">
        <v>13</v>
      </c>
      <c r="B14" s="6">
        <v>43466</v>
      </c>
      <c r="C14" s="38">
        <v>2886252</v>
      </c>
      <c r="D14" s="28">
        <f t="shared" si="2"/>
        <v>2815762.1826171875</v>
      </c>
      <c r="E14" s="28">
        <f t="shared" si="3"/>
        <v>2821383.2717285156</v>
      </c>
      <c r="F14" s="28">
        <f t="shared" si="0"/>
        <v>2810141.0935058594</v>
      </c>
      <c r="G14" s="28">
        <f t="shared" si="1"/>
        <v>-5621.089111328125</v>
      </c>
      <c r="H14" s="18">
        <f t="shared" si="10"/>
        <v>2581808.3740234375</v>
      </c>
      <c r="I14" s="9">
        <f t="shared" si="4"/>
        <v>304443.6259765625</v>
      </c>
      <c r="J14" s="9">
        <f t="shared" si="11"/>
        <v>304443.6259765625</v>
      </c>
      <c r="K14" s="9">
        <f t="shared" si="6"/>
        <v>92685921397.75708</v>
      </c>
      <c r="L14" s="9">
        <f t="shared" si="7"/>
        <v>0.10548061152545325</v>
      </c>
    </row>
    <row r="15" spans="1:15" x14ac:dyDescent="0.25">
      <c r="A15" s="15">
        <v>14</v>
      </c>
      <c r="B15" s="6">
        <v>43497</v>
      </c>
      <c r="C15" s="38">
        <v>3029509</v>
      </c>
      <c r="D15" s="28">
        <f t="shared" si="2"/>
        <v>2922635.5913085938</v>
      </c>
      <c r="E15" s="28">
        <f t="shared" si="3"/>
        <v>2872009.4315185547</v>
      </c>
      <c r="F15" s="28">
        <f t="shared" si="0"/>
        <v>2973261.7510986328</v>
      </c>
      <c r="G15" s="28">
        <f t="shared" si="1"/>
        <v>50626.159790039063</v>
      </c>
      <c r="H15" s="18">
        <f t="shared" si="10"/>
        <v>2804520.0043945313</v>
      </c>
      <c r="I15" s="9">
        <f t="shared" si="4"/>
        <v>224988.99560546875</v>
      </c>
      <c r="J15" s="9">
        <f t="shared" si="11"/>
        <v>224988.99560546875</v>
      </c>
      <c r="K15" s="9">
        <f t="shared" si="6"/>
        <v>50620048143.55764</v>
      </c>
      <c r="L15" s="9">
        <f t="shared" si="7"/>
        <v>7.4265828424826846E-2</v>
      </c>
    </row>
    <row r="16" spans="1:15" x14ac:dyDescent="0.25">
      <c r="A16" s="15">
        <v>15</v>
      </c>
      <c r="B16" s="6">
        <v>43525</v>
      </c>
      <c r="C16" s="38">
        <v>2816647</v>
      </c>
      <c r="D16" s="28">
        <f t="shared" si="2"/>
        <v>2869641.2956542969</v>
      </c>
      <c r="E16" s="28">
        <f t="shared" si="3"/>
        <v>2870825.3635864258</v>
      </c>
      <c r="F16" s="28">
        <f t="shared" si="0"/>
        <v>2868457.227722168</v>
      </c>
      <c r="G16" s="28">
        <f t="shared" si="1"/>
        <v>-1184.0679321289063</v>
      </c>
      <c r="H16" s="18">
        <f t="shared" si="10"/>
        <v>3023887.9108886719</v>
      </c>
      <c r="I16" s="9">
        <f t="shared" si="4"/>
        <v>-207240.91088867188</v>
      </c>
      <c r="J16" s="9">
        <f t="shared" si="11"/>
        <v>207240.91088867188</v>
      </c>
      <c r="K16" s="9">
        <f t="shared" si="6"/>
        <v>42948795145.966438</v>
      </c>
      <c r="L16" s="9">
        <f t="shared" si="7"/>
        <v>7.3577168487450453E-2</v>
      </c>
    </row>
    <row r="17" spans="1:12" x14ac:dyDescent="0.25">
      <c r="A17" s="15">
        <v>16</v>
      </c>
      <c r="B17" s="6">
        <v>43556</v>
      </c>
      <c r="C17" s="38">
        <v>2854439</v>
      </c>
      <c r="D17" s="28">
        <f t="shared" si="2"/>
        <v>2862040.1478271484</v>
      </c>
      <c r="E17" s="28">
        <f t="shared" si="3"/>
        <v>2866432.7557067871</v>
      </c>
      <c r="F17" s="28">
        <f t="shared" si="0"/>
        <v>2857647.5399475098</v>
      </c>
      <c r="G17" s="28">
        <f t="shared" si="1"/>
        <v>-4392.6078796386719</v>
      </c>
      <c r="H17" s="18">
        <f t="shared" si="10"/>
        <v>2867273.1597900391</v>
      </c>
      <c r="I17" s="9">
        <f t="shared" si="4"/>
        <v>-12834.159790039063</v>
      </c>
      <c r="J17" s="9">
        <f t="shared" si="11"/>
        <v>12834.159790039063</v>
      </c>
      <c r="K17" s="9">
        <f t="shared" si="6"/>
        <v>164715657.5162555</v>
      </c>
      <c r="L17" s="9">
        <f t="shared" si="7"/>
        <v>4.4962109157137579E-3</v>
      </c>
    </row>
    <row r="18" spans="1:12" x14ac:dyDescent="0.25">
      <c r="A18" s="15">
        <v>17</v>
      </c>
      <c r="B18" s="6">
        <v>43586</v>
      </c>
      <c r="C18" s="38">
        <v>2866466</v>
      </c>
      <c r="D18" s="28">
        <f t="shared" si="2"/>
        <v>2864253.0739135742</v>
      </c>
      <c r="E18" s="28">
        <f t="shared" si="3"/>
        <v>2865342.9148101807</v>
      </c>
      <c r="F18" s="28">
        <f t="shared" si="0"/>
        <v>2863163.2330169678</v>
      </c>
      <c r="G18" s="28">
        <f t="shared" si="1"/>
        <v>-1089.8408966064453</v>
      </c>
      <c r="H18" s="18">
        <f t="shared" si="10"/>
        <v>2853254.9320678711</v>
      </c>
      <c r="I18" s="9">
        <f t="shared" si="4"/>
        <v>13211.067932128906</v>
      </c>
      <c r="J18" s="9">
        <f t="shared" si="11"/>
        <v>13211.067932128906</v>
      </c>
      <c r="K18" s="9">
        <f t="shared" si="6"/>
        <v>174532315.90732473</v>
      </c>
      <c r="L18" s="9">
        <f t="shared" si="7"/>
        <v>4.6088346877754373E-3</v>
      </c>
    </row>
    <row r="19" spans="1:12" x14ac:dyDescent="0.25">
      <c r="A19" s="15">
        <v>18</v>
      </c>
      <c r="B19" s="6">
        <v>43617</v>
      </c>
      <c r="C19" s="38">
        <v>1788742</v>
      </c>
      <c r="D19" s="28">
        <f t="shared" si="2"/>
        <v>2326497.5369567871</v>
      </c>
      <c r="E19" s="28">
        <f t="shared" si="3"/>
        <v>2595920.2258834839</v>
      </c>
      <c r="F19" s="28">
        <f t="shared" si="0"/>
        <v>2057074.8480300903</v>
      </c>
      <c r="G19" s="28">
        <f t="shared" si="1"/>
        <v>-269422.68892669678</v>
      </c>
      <c r="H19" s="18">
        <f t="shared" si="10"/>
        <v>2862073.3921203613</v>
      </c>
      <c r="I19" s="9">
        <f t="shared" si="4"/>
        <v>-1073331.3921203613</v>
      </c>
      <c r="J19" s="9">
        <f t="shared" si="11"/>
        <v>1073331.3921203613</v>
      </c>
      <c r="K19" s="9">
        <f t="shared" si="6"/>
        <v>1152040277311.033</v>
      </c>
      <c r="L19" s="9">
        <f t="shared" si="7"/>
        <v>0.60004818588726672</v>
      </c>
    </row>
    <row r="20" spans="1:12" x14ac:dyDescent="0.25">
      <c r="A20" s="15">
        <v>19</v>
      </c>
      <c r="B20" s="6">
        <v>43647</v>
      </c>
      <c r="C20" s="38">
        <v>2652909</v>
      </c>
      <c r="D20" s="28">
        <f t="shared" si="2"/>
        <v>2489703.2684783936</v>
      </c>
      <c r="E20" s="28">
        <f t="shared" si="3"/>
        <v>2542811.7471809387</v>
      </c>
      <c r="F20" s="28">
        <f t="shared" si="0"/>
        <v>2436594.7897758484</v>
      </c>
      <c r="G20" s="28">
        <f t="shared" si="1"/>
        <v>-53108.478702545166</v>
      </c>
      <c r="H20" s="18">
        <f t="shared" si="10"/>
        <v>1787652.1591033936</v>
      </c>
      <c r="I20" s="9">
        <f t="shared" si="4"/>
        <v>865256.84089660645</v>
      </c>
      <c r="J20" s="9">
        <f t="shared" si="11"/>
        <v>865256.84089660645</v>
      </c>
      <c r="K20" s="9">
        <f t="shared" si="6"/>
        <v>748669400718.37537</v>
      </c>
      <c r="L20" s="9">
        <f t="shared" si="7"/>
        <v>0.32615398451157068</v>
      </c>
    </row>
    <row r="21" spans="1:12" x14ac:dyDescent="0.25">
      <c r="A21" s="15">
        <v>20</v>
      </c>
      <c r="B21" s="6">
        <v>43678</v>
      </c>
      <c r="C21" s="38">
        <v>2803490</v>
      </c>
      <c r="D21" s="28">
        <f t="shared" si="2"/>
        <v>2646596.6342391968</v>
      </c>
      <c r="E21" s="28">
        <f t="shared" si="3"/>
        <v>2594704.1907100677</v>
      </c>
      <c r="F21" s="28">
        <f t="shared" si="0"/>
        <v>2698489.0777683258</v>
      </c>
      <c r="G21" s="28">
        <f t="shared" si="1"/>
        <v>51892.443529129028</v>
      </c>
      <c r="H21" s="18">
        <f t="shared" si="10"/>
        <v>2383486.3110733032</v>
      </c>
      <c r="I21" s="9">
        <f t="shared" si="4"/>
        <v>420003.68892669678</v>
      </c>
      <c r="J21" s="9">
        <f t="shared" si="11"/>
        <v>420003.68892669678</v>
      </c>
      <c r="K21" s="9">
        <f t="shared" si="6"/>
        <v>176403098712.03348</v>
      </c>
      <c r="L21" s="9">
        <f t="shared" si="7"/>
        <v>0.14981458429553762</v>
      </c>
    </row>
    <row r="22" spans="1:12" x14ac:dyDescent="0.25">
      <c r="A22" s="15">
        <v>21</v>
      </c>
      <c r="B22" s="6">
        <v>43709</v>
      </c>
      <c r="C22" s="38">
        <v>2935437</v>
      </c>
      <c r="D22" s="28">
        <f t="shared" si="2"/>
        <v>2791016.8171195984</v>
      </c>
      <c r="E22" s="28">
        <f t="shared" si="3"/>
        <v>2692860.5039148331</v>
      </c>
      <c r="F22" s="28">
        <f t="shared" si="0"/>
        <v>2889173.1303243637</v>
      </c>
      <c r="G22" s="28">
        <f t="shared" si="1"/>
        <v>98156.31320476532</v>
      </c>
      <c r="H22" s="18">
        <f t="shared" si="10"/>
        <v>2750381.5212974548</v>
      </c>
      <c r="I22" s="9">
        <f t="shared" si="4"/>
        <v>185055.47870254517</v>
      </c>
      <c r="J22" s="9">
        <f t="shared" si="11"/>
        <v>185055.47870254517</v>
      </c>
      <c r="K22" s="9">
        <f t="shared" si="6"/>
        <v>34245530197.828148</v>
      </c>
      <c r="L22" s="9">
        <f t="shared" si="7"/>
        <v>6.3041883952047059E-2</v>
      </c>
    </row>
    <row r="23" spans="1:12" x14ac:dyDescent="0.25">
      <c r="A23" s="15">
        <v>22</v>
      </c>
      <c r="B23" s="6">
        <v>43739</v>
      </c>
      <c r="C23" s="38">
        <v>2785208</v>
      </c>
      <c r="D23" s="28">
        <f t="shared" si="2"/>
        <v>2788112.4085597992</v>
      </c>
      <c r="E23" s="28">
        <f t="shared" si="3"/>
        <v>2740486.4562373161</v>
      </c>
      <c r="F23" s="28">
        <f t="shared" si="0"/>
        <v>2835738.3608822823</v>
      </c>
      <c r="G23" s="28">
        <f t="shared" si="1"/>
        <v>47625.952322483063</v>
      </c>
      <c r="H23" s="18">
        <f t="shared" si="10"/>
        <v>2987329.443529129</v>
      </c>
      <c r="I23" s="9">
        <f t="shared" si="4"/>
        <v>-202121.44352912903</v>
      </c>
      <c r="J23" s="9">
        <f t="shared" si="11"/>
        <v>202121.44352912903</v>
      </c>
      <c r="K23" s="9">
        <f t="shared" si="6"/>
        <v>40853077934.298897</v>
      </c>
      <c r="L23" s="9">
        <f t="shared" si="7"/>
        <v>7.2569604686303149E-2</v>
      </c>
    </row>
    <row r="24" spans="1:12" x14ac:dyDescent="0.25">
      <c r="A24" s="15">
        <v>23</v>
      </c>
      <c r="B24" s="6">
        <v>43770</v>
      </c>
      <c r="C24" s="38">
        <v>2364790</v>
      </c>
      <c r="D24" s="28">
        <f t="shared" si="2"/>
        <v>2576451.2042798996</v>
      </c>
      <c r="E24" s="28">
        <f t="shared" si="3"/>
        <v>2658468.8302586079</v>
      </c>
      <c r="F24" s="28">
        <f t="shared" si="0"/>
        <v>2494433.5783011913</v>
      </c>
      <c r="G24" s="28">
        <f t="shared" si="1"/>
        <v>-82017.625978708267</v>
      </c>
      <c r="H24" s="18">
        <f t="shared" si="10"/>
        <v>2883364.3132047653</v>
      </c>
      <c r="I24" s="9">
        <f t="shared" si="4"/>
        <v>-518574.31320476532</v>
      </c>
      <c r="J24" s="9">
        <f t="shared" si="11"/>
        <v>518574.31320476532</v>
      </c>
      <c r="K24" s="9">
        <f t="shared" si="6"/>
        <v>268919318315.79404</v>
      </c>
      <c r="L24" s="9">
        <f t="shared" si="7"/>
        <v>0.21928979452922473</v>
      </c>
    </row>
    <row r="25" spans="1:12" x14ac:dyDescent="0.25">
      <c r="A25" s="15">
        <v>24</v>
      </c>
      <c r="B25" s="6">
        <v>43800</v>
      </c>
      <c r="C25" s="38">
        <v>3850557</v>
      </c>
      <c r="D25" s="28">
        <f t="shared" si="2"/>
        <v>3213504.1021399498</v>
      </c>
      <c r="E25" s="28">
        <f t="shared" si="3"/>
        <v>2935986.4661992788</v>
      </c>
      <c r="F25" s="28">
        <f t="shared" si="0"/>
        <v>3491021.7380806208</v>
      </c>
      <c r="G25" s="28">
        <f t="shared" si="1"/>
        <v>277517.63594067097</v>
      </c>
      <c r="H25" s="18">
        <f t="shared" si="10"/>
        <v>2412415.9523224831</v>
      </c>
      <c r="I25" s="9">
        <f t="shared" si="4"/>
        <v>1438141.0476775169</v>
      </c>
      <c r="J25" s="9">
        <f t="shared" si="11"/>
        <v>1438141.0476775169</v>
      </c>
      <c r="K25" s="9">
        <f t="shared" si="6"/>
        <v>2068249673014.9861</v>
      </c>
      <c r="L25" s="9">
        <f t="shared" si="7"/>
        <v>0.37348909461086199</v>
      </c>
    </row>
    <row r="26" spans="1:12" x14ac:dyDescent="0.25">
      <c r="A26" s="15">
        <v>25</v>
      </c>
      <c r="B26" s="6">
        <v>43831</v>
      </c>
      <c r="C26" s="38">
        <v>8547349</v>
      </c>
      <c r="D26" s="28">
        <f t="shared" si="2"/>
        <v>5880426.5510699749</v>
      </c>
      <c r="E26" s="28">
        <f t="shared" si="3"/>
        <v>4408206.5086346269</v>
      </c>
      <c r="F26" s="28">
        <f t="shared" si="0"/>
        <v>7352646.5935053229</v>
      </c>
      <c r="G26" s="28">
        <f t="shared" si="1"/>
        <v>1472220.042435348</v>
      </c>
      <c r="H26" s="18">
        <f t="shared" si="10"/>
        <v>3768539.3740212917</v>
      </c>
      <c r="I26" s="9">
        <f t="shared" si="4"/>
        <v>4778809.6259787083</v>
      </c>
      <c r="J26" s="9">
        <f t="shared" si="11"/>
        <v>4778809.6259787083</v>
      </c>
      <c r="K26" s="9">
        <f t="shared" si="6"/>
        <v>22837021441346.762</v>
      </c>
      <c r="L26" s="9">
        <f t="shared" si="7"/>
        <v>0.55909845567072414</v>
      </c>
    </row>
    <row r="27" spans="1:12" x14ac:dyDescent="0.25">
      <c r="A27" s="15">
        <v>26</v>
      </c>
      <c r="B27" s="6">
        <v>43862</v>
      </c>
      <c r="C27" s="38">
        <v>6621563</v>
      </c>
      <c r="D27" s="28">
        <f t="shared" si="2"/>
        <v>6250994.7755349874</v>
      </c>
      <c r="E27" s="28">
        <f t="shared" si="3"/>
        <v>5329600.6420848072</v>
      </c>
      <c r="F27" s="28">
        <f t="shared" si="0"/>
        <v>7172388.9089851677</v>
      </c>
      <c r="G27" s="28">
        <f t="shared" si="1"/>
        <v>921394.13345018029</v>
      </c>
      <c r="H27" s="18">
        <f t="shared" si="10"/>
        <v>8824866.635940671</v>
      </c>
      <c r="I27" s="9">
        <f t="shared" si="4"/>
        <v>-2203303.635940671</v>
      </c>
      <c r="J27" s="9">
        <f t="shared" si="11"/>
        <v>2203303.635940671</v>
      </c>
      <c r="K27" s="9">
        <f t="shared" si="6"/>
        <v>4854546912149.3809</v>
      </c>
      <c r="L27" s="9">
        <f t="shared" si="7"/>
        <v>0.33274676023480726</v>
      </c>
    </row>
    <row r="28" spans="1:12" x14ac:dyDescent="0.25">
      <c r="A28" s="15">
        <v>27</v>
      </c>
      <c r="B28" s="6">
        <v>43891</v>
      </c>
      <c r="C28" s="38">
        <v>6565666</v>
      </c>
      <c r="D28" s="28">
        <f t="shared" si="2"/>
        <v>6408330.3877674937</v>
      </c>
      <c r="E28" s="28">
        <f t="shared" si="3"/>
        <v>5868965.5149261504</v>
      </c>
      <c r="F28" s="28">
        <f t="shared" si="0"/>
        <v>6947695.260608837</v>
      </c>
      <c r="G28" s="28">
        <f t="shared" si="1"/>
        <v>539364.87284134328</v>
      </c>
      <c r="H28" s="18">
        <f t="shared" si="10"/>
        <v>8093783.042435348</v>
      </c>
      <c r="I28" s="9">
        <f t="shared" si="4"/>
        <v>-1528117.042435348</v>
      </c>
      <c r="J28" s="9">
        <f t="shared" si="11"/>
        <v>1528117.042435348</v>
      </c>
      <c r="K28" s="9">
        <f t="shared" si="6"/>
        <v>2335141695381.3555</v>
      </c>
      <c r="L28" s="9">
        <f t="shared" si="7"/>
        <v>0.232743645874668</v>
      </c>
    </row>
    <row r="29" spans="1:12" x14ac:dyDescent="0.25">
      <c r="A29" s="15">
        <v>28</v>
      </c>
      <c r="B29" s="6">
        <v>43922</v>
      </c>
      <c r="C29" s="38">
        <v>4665384</v>
      </c>
      <c r="D29" s="28">
        <f t="shared" si="2"/>
        <v>5536857.1938837469</v>
      </c>
      <c r="E29" s="28">
        <f t="shared" si="3"/>
        <v>5702911.3544049487</v>
      </c>
      <c r="F29" s="28">
        <f t="shared" si="0"/>
        <v>5370803.0333625451</v>
      </c>
      <c r="G29" s="28">
        <f t="shared" si="1"/>
        <v>-166054.16052120179</v>
      </c>
      <c r="H29" s="18">
        <f t="shared" si="10"/>
        <v>7487060.1334501803</v>
      </c>
      <c r="I29" s="9">
        <f t="shared" si="4"/>
        <v>-2821676.1334501803</v>
      </c>
      <c r="J29" s="9">
        <f t="shared" si="11"/>
        <v>2821676.1334501803</v>
      </c>
      <c r="K29" s="9">
        <f t="shared" si="6"/>
        <v>7961856202082.3594</v>
      </c>
      <c r="L29" s="9">
        <f t="shared" si="7"/>
        <v>0.60481112239639445</v>
      </c>
    </row>
    <row r="30" spans="1:12" x14ac:dyDescent="0.25">
      <c r="A30" s="15">
        <v>29</v>
      </c>
      <c r="B30" s="6">
        <v>43952</v>
      </c>
      <c r="C30" s="38">
        <v>975350</v>
      </c>
      <c r="D30" s="28">
        <f t="shared" si="2"/>
        <v>3256103.5969418734</v>
      </c>
      <c r="E30" s="28">
        <f t="shared" si="3"/>
        <v>4479507.475673411</v>
      </c>
      <c r="F30" s="28">
        <f t="shared" si="0"/>
        <v>2032699.7182103358</v>
      </c>
      <c r="G30" s="28">
        <f t="shared" si="1"/>
        <v>-1223403.8787315376</v>
      </c>
      <c r="H30" s="18">
        <f t="shared" si="10"/>
        <v>5204748.8728413433</v>
      </c>
      <c r="I30" s="9">
        <f t="shared" si="4"/>
        <v>-4229398.8728413433</v>
      </c>
      <c r="J30" s="9">
        <f t="shared" si="11"/>
        <v>4229398.8728413433</v>
      </c>
      <c r="K30" s="9">
        <f t="shared" si="6"/>
        <v>17887814825591.625</v>
      </c>
      <c r="L30" s="9">
        <f t="shared" si="7"/>
        <v>4.3362883814439366</v>
      </c>
    </row>
    <row r="31" spans="1:12" x14ac:dyDescent="0.25">
      <c r="A31" s="15">
        <v>30</v>
      </c>
      <c r="B31" s="6">
        <v>43983</v>
      </c>
      <c r="C31" s="38">
        <v>703866</v>
      </c>
      <c r="D31" s="28">
        <f t="shared" si="2"/>
        <v>1979984.7984709367</v>
      </c>
      <c r="E31" s="28">
        <f t="shared" si="3"/>
        <v>3229746.1370721739</v>
      </c>
      <c r="F31" s="28">
        <f t="shared" si="0"/>
        <v>730223.45986969955</v>
      </c>
      <c r="G31" s="28">
        <f t="shared" si="1"/>
        <v>-1249761.3386012372</v>
      </c>
      <c r="H31" s="18">
        <f t="shared" si="10"/>
        <v>809295.83947879821</v>
      </c>
      <c r="I31" s="9">
        <f t="shared" si="4"/>
        <v>-105429.83947879821</v>
      </c>
      <c r="J31" s="9">
        <f t="shared" si="11"/>
        <v>105429.83947879821</v>
      </c>
      <c r="K31" s="9">
        <f t="shared" si="6"/>
        <v>11115451052.525158</v>
      </c>
      <c r="L31" s="9">
        <f t="shared" si="7"/>
        <v>0.14978680527088709</v>
      </c>
    </row>
    <row r="32" spans="1:12" x14ac:dyDescent="0.25">
      <c r="A32" s="15">
        <v>31</v>
      </c>
      <c r="B32" s="6">
        <v>44013</v>
      </c>
      <c r="C32" s="38">
        <v>705750</v>
      </c>
      <c r="D32" s="28">
        <f t="shared" si="2"/>
        <v>1342867.3992354684</v>
      </c>
      <c r="E32" s="28">
        <f t="shared" si="3"/>
        <v>2286306.7681538211</v>
      </c>
      <c r="F32" s="28">
        <f t="shared" si="0"/>
        <v>399428.0303171156</v>
      </c>
      <c r="G32" s="28">
        <f t="shared" si="1"/>
        <v>-943439.36891835276</v>
      </c>
      <c r="H32" s="18">
        <f t="shared" si="10"/>
        <v>-519537.87873153761</v>
      </c>
      <c r="I32" s="9">
        <f t="shared" si="4"/>
        <v>1225287.8787315376</v>
      </c>
      <c r="J32" s="9">
        <f t="shared" si="11"/>
        <v>1225287.8787315376</v>
      </c>
      <c r="K32" s="9">
        <f t="shared" si="6"/>
        <v>1501330385766.4312</v>
      </c>
      <c r="L32" s="9">
        <f t="shared" si="7"/>
        <v>1.7361500229989906</v>
      </c>
    </row>
    <row r="33" spans="1:12" x14ac:dyDescent="0.25">
      <c r="A33" s="15">
        <v>32</v>
      </c>
      <c r="B33" s="6">
        <v>44044</v>
      </c>
      <c r="C33" s="38">
        <v>2933156</v>
      </c>
      <c r="D33" s="28">
        <f t="shared" si="2"/>
        <v>2138011.6996177342</v>
      </c>
      <c r="E33" s="28">
        <f t="shared" si="3"/>
        <v>2212159.2338857776</v>
      </c>
      <c r="F33" s="28">
        <f t="shared" si="0"/>
        <v>2063864.1653496907</v>
      </c>
      <c r="G33" s="28">
        <f t="shared" si="1"/>
        <v>-74147.53426804347</v>
      </c>
      <c r="H33" s="18">
        <f t="shared" si="10"/>
        <v>-544011.33860123716</v>
      </c>
      <c r="I33" s="9">
        <f t="shared" si="4"/>
        <v>3477167.3386012372</v>
      </c>
      <c r="J33" s="9">
        <f t="shared" si="11"/>
        <v>3477167.3386012372</v>
      </c>
      <c r="K33" s="9">
        <f t="shared" si="6"/>
        <v>12090692700635.211</v>
      </c>
      <c r="L33" s="9">
        <f t="shared" si="7"/>
        <v>1.1854696233685618</v>
      </c>
    </row>
    <row r="34" spans="1:12" x14ac:dyDescent="0.25">
      <c r="A34" s="15">
        <v>33</v>
      </c>
      <c r="B34" s="6">
        <v>44075</v>
      </c>
      <c r="C34" s="38">
        <v>3476412</v>
      </c>
      <c r="D34" s="28">
        <f t="shared" si="2"/>
        <v>2807211.8498088671</v>
      </c>
      <c r="E34" s="28">
        <f t="shared" si="3"/>
        <v>2509685.5418473221</v>
      </c>
      <c r="F34" s="28">
        <f t="shared" si="0"/>
        <v>3104738.157770412</v>
      </c>
      <c r="G34" s="28">
        <f t="shared" si="1"/>
        <v>297526.30796154495</v>
      </c>
      <c r="H34" s="18">
        <f t="shared" si="10"/>
        <v>1989716.6310816472</v>
      </c>
      <c r="I34" s="9">
        <f t="shared" si="4"/>
        <v>1486695.3689183528</v>
      </c>
      <c r="J34" s="9">
        <f t="shared" si="11"/>
        <v>1486695.3689183528</v>
      </c>
      <c r="K34" s="9">
        <f t="shared" si="6"/>
        <v>2210263119963.2769</v>
      </c>
      <c r="L34" s="9">
        <f t="shared" si="7"/>
        <v>0.42765223711066258</v>
      </c>
    </row>
    <row r="35" spans="1:12" x14ac:dyDescent="0.25">
      <c r="A35" s="15">
        <v>34</v>
      </c>
      <c r="B35" s="6">
        <v>44105</v>
      </c>
      <c r="C35" s="38">
        <v>3092285</v>
      </c>
      <c r="D35" s="28">
        <f t="shared" si="2"/>
        <v>2949748.4249044335</v>
      </c>
      <c r="E35" s="28">
        <f t="shared" si="3"/>
        <v>2729716.9833758781</v>
      </c>
      <c r="F35" s="28">
        <f t="shared" si="0"/>
        <v>3169779.866432989</v>
      </c>
      <c r="G35" s="28">
        <f t="shared" si="1"/>
        <v>220031.44152855547</v>
      </c>
      <c r="H35" s="18">
        <f t="shared" si="10"/>
        <v>3402264.465731957</v>
      </c>
      <c r="I35" s="9">
        <f t="shared" si="4"/>
        <v>-309979.465731957</v>
      </c>
      <c r="J35" s="9">
        <f t="shared" si="11"/>
        <v>309979.465731957</v>
      </c>
      <c r="K35" s="9">
        <f t="shared" si="6"/>
        <v>96087269175.469498</v>
      </c>
      <c r="L35" s="9">
        <f t="shared" si="7"/>
        <v>0.10024285139693043</v>
      </c>
    </row>
    <row r="36" spans="1:12" x14ac:dyDescent="0.25">
      <c r="A36" s="15">
        <v>35</v>
      </c>
      <c r="B36" s="6">
        <v>44136</v>
      </c>
      <c r="C36" s="38">
        <v>3007725</v>
      </c>
      <c r="D36" s="28">
        <f t="shared" si="2"/>
        <v>2978736.712452217</v>
      </c>
      <c r="E36" s="28">
        <f t="shared" si="3"/>
        <v>2854226.8479140475</v>
      </c>
      <c r="F36" s="28">
        <f t="shared" si="0"/>
        <v>3103246.5769903865</v>
      </c>
      <c r="G36" s="28">
        <f t="shared" si="1"/>
        <v>124509.86453816947</v>
      </c>
      <c r="H36" s="18">
        <f t="shared" si="10"/>
        <v>3389811.3079615445</v>
      </c>
      <c r="I36" s="9">
        <f t="shared" si="4"/>
        <v>-382086.30796154449</v>
      </c>
      <c r="J36" s="9">
        <f t="shared" si="11"/>
        <v>382086.30796154449</v>
      </c>
      <c r="K36" s="9">
        <f t="shared" si="6"/>
        <v>145989946731.6842</v>
      </c>
      <c r="L36" s="9">
        <f t="shared" si="7"/>
        <v>0.12703498756087889</v>
      </c>
    </row>
    <row r="37" spans="1:12" x14ac:dyDescent="0.25">
      <c r="A37" s="15">
        <v>36</v>
      </c>
      <c r="B37" s="6">
        <v>44166</v>
      </c>
      <c r="C37" s="38">
        <v>3234853</v>
      </c>
      <c r="D37" s="28">
        <f t="shared" ref="D37:D75" si="12">($O$1*C37)+(1-$O$1)*D36</f>
        <v>3106794.8562261085</v>
      </c>
      <c r="E37" s="28">
        <f t="shared" ref="E37:E75" si="13">($O$1*D37)+(1-$O$1)*E36</f>
        <v>2980510.8520700783</v>
      </c>
      <c r="F37" s="28">
        <f t="shared" ref="F37:F75" si="14">(2*D37)-E37</f>
        <v>3233078.8603821388</v>
      </c>
      <c r="G37" s="28">
        <f t="shared" ref="G37:G75" si="15">(($O$1)/(1-$O$1))*(D37-E37)</f>
        <v>126284.00415603025</v>
      </c>
      <c r="H37" s="18">
        <f t="shared" ref="H37:H75" si="16">F36+G36</f>
        <v>3227756.4415285559</v>
      </c>
      <c r="I37" s="9">
        <f t="shared" ref="I37:I75" si="17">C37-H37</f>
        <v>7096.5584714440629</v>
      </c>
      <c r="J37" s="9">
        <f t="shared" ref="J37:J75" si="18">ABS(I37)</f>
        <v>7096.5584714440629</v>
      </c>
      <c r="K37" s="9">
        <f t="shared" ref="K37:K75" si="19">(C37-H37)^2</f>
        <v>50361142.138624497</v>
      </c>
      <c r="L37" s="9">
        <f t="shared" ref="L37:L75" si="20">J37/C37*100%</f>
        <v>2.1937808213987045E-3</v>
      </c>
    </row>
    <row r="38" spans="1:12" x14ac:dyDescent="0.25">
      <c r="A38" s="15">
        <v>37</v>
      </c>
      <c r="B38" s="6">
        <v>44197</v>
      </c>
      <c r="C38" s="38">
        <v>4495650</v>
      </c>
      <c r="D38" s="28">
        <f t="shared" si="12"/>
        <v>3801222.4281130545</v>
      </c>
      <c r="E38" s="28">
        <f t="shared" si="13"/>
        <v>3390866.6400915664</v>
      </c>
      <c r="F38" s="28">
        <f t="shared" si="14"/>
        <v>4211578.2161345426</v>
      </c>
      <c r="G38" s="28">
        <f t="shared" si="15"/>
        <v>410355.78802148812</v>
      </c>
      <c r="H38" s="18">
        <f t="shared" si="16"/>
        <v>3359362.864538169</v>
      </c>
      <c r="I38" s="9">
        <f t="shared" si="17"/>
        <v>1136287.135461831</v>
      </c>
      <c r="J38" s="9">
        <f t="shared" si="18"/>
        <v>1136287.135461831</v>
      </c>
      <c r="K38" s="9">
        <f t="shared" si="19"/>
        <v>1291148454216.0535</v>
      </c>
      <c r="L38" s="9">
        <f t="shared" si="20"/>
        <v>0.25275257981867605</v>
      </c>
    </row>
    <row r="39" spans="1:12" x14ac:dyDescent="0.25">
      <c r="A39" s="15">
        <v>38</v>
      </c>
      <c r="B39" s="6">
        <v>44228</v>
      </c>
      <c r="C39" s="38">
        <v>4387205</v>
      </c>
      <c r="D39" s="28">
        <f t="shared" si="12"/>
        <v>4094213.7140565272</v>
      </c>
      <c r="E39" s="28">
        <f t="shared" si="13"/>
        <v>3742540.1770740468</v>
      </c>
      <c r="F39" s="28">
        <f t="shared" si="14"/>
        <v>4445887.2510390077</v>
      </c>
      <c r="G39" s="28">
        <f t="shared" si="15"/>
        <v>351673.53698248044</v>
      </c>
      <c r="H39" s="18">
        <f t="shared" si="16"/>
        <v>4621934.0041560307</v>
      </c>
      <c r="I39" s="9">
        <f t="shared" si="17"/>
        <v>-234729.00415603071</v>
      </c>
      <c r="J39" s="9">
        <f t="shared" si="18"/>
        <v>234729.00415603071</v>
      </c>
      <c r="K39" s="9">
        <f t="shared" si="19"/>
        <v>55097705392.081886</v>
      </c>
      <c r="L39" s="9">
        <f t="shared" si="20"/>
        <v>5.3503085485184919E-2</v>
      </c>
    </row>
    <row r="40" spans="1:12" x14ac:dyDescent="0.25">
      <c r="A40" s="15">
        <v>39</v>
      </c>
      <c r="B40" s="6">
        <v>44256</v>
      </c>
      <c r="C40" s="38">
        <v>4884490</v>
      </c>
      <c r="D40" s="28">
        <f t="shared" si="12"/>
        <v>4489351.8570282636</v>
      </c>
      <c r="E40" s="28">
        <f t="shared" si="13"/>
        <v>4115946.0170511552</v>
      </c>
      <c r="F40" s="28">
        <f t="shared" si="14"/>
        <v>4862757.6970053725</v>
      </c>
      <c r="G40" s="28">
        <f t="shared" si="15"/>
        <v>373405.83997710841</v>
      </c>
      <c r="H40" s="18">
        <f t="shared" si="16"/>
        <v>4797560.7880214881</v>
      </c>
      <c r="I40" s="9">
        <f t="shared" si="17"/>
        <v>86929.211978511885</v>
      </c>
      <c r="J40" s="9">
        <f t="shared" si="18"/>
        <v>86929.211978511885</v>
      </c>
      <c r="K40" s="9">
        <f t="shared" si="19"/>
        <v>7556687895.2050543</v>
      </c>
      <c r="L40" s="9">
        <f t="shared" si="20"/>
        <v>1.7796988422232801E-2</v>
      </c>
    </row>
    <row r="41" spans="1:12" x14ac:dyDescent="0.25">
      <c r="A41" s="15">
        <v>40</v>
      </c>
      <c r="B41" s="6">
        <v>44287</v>
      </c>
      <c r="C41" s="38">
        <v>4902821</v>
      </c>
      <c r="D41" s="28">
        <f t="shared" si="12"/>
        <v>4696086.4285141323</v>
      </c>
      <c r="E41" s="28">
        <f t="shared" si="13"/>
        <v>4406016.2227826435</v>
      </c>
      <c r="F41" s="28">
        <f t="shared" si="14"/>
        <v>4986156.634245621</v>
      </c>
      <c r="G41" s="28">
        <f t="shared" si="15"/>
        <v>290070.20573148876</v>
      </c>
      <c r="H41" s="18">
        <f t="shared" si="16"/>
        <v>5236163.5369824804</v>
      </c>
      <c r="I41" s="9">
        <f t="shared" si="17"/>
        <v>-333342.53698248044</v>
      </c>
      <c r="J41" s="9">
        <f t="shared" si="18"/>
        <v>333342.53698248044</v>
      </c>
      <c r="K41" s="9">
        <f t="shared" si="19"/>
        <v>111117246961.91634</v>
      </c>
      <c r="L41" s="9">
        <f t="shared" si="20"/>
        <v>6.7989946396672538E-2</v>
      </c>
    </row>
    <row r="42" spans="1:12" x14ac:dyDescent="0.25">
      <c r="A42" s="15">
        <v>41</v>
      </c>
      <c r="B42" s="6">
        <v>44317</v>
      </c>
      <c r="C42" s="38">
        <v>2916193</v>
      </c>
      <c r="D42" s="28">
        <f t="shared" si="12"/>
        <v>3806139.7142570661</v>
      </c>
      <c r="E42" s="28">
        <f t="shared" si="13"/>
        <v>4106077.9685198548</v>
      </c>
      <c r="F42" s="28">
        <f t="shared" si="14"/>
        <v>3506201.4599942775</v>
      </c>
      <c r="G42" s="28">
        <f t="shared" si="15"/>
        <v>-299938.25426278869</v>
      </c>
      <c r="H42" s="18">
        <f t="shared" si="16"/>
        <v>5276226.8399771098</v>
      </c>
      <c r="I42" s="9">
        <f t="shared" si="17"/>
        <v>-2360033.8399771098</v>
      </c>
      <c r="J42" s="9">
        <f t="shared" si="18"/>
        <v>2360033.8399771098</v>
      </c>
      <c r="K42" s="9">
        <f t="shared" si="19"/>
        <v>5569759725837.1025</v>
      </c>
      <c r="L42" s="9">
        <f t="shared" si="20"/>
        <v>0.80928588744884511</v>
      </c>
    </row>
    <row r="43" spans="1:12" x14ac:dyDescent="0.25">
      <c r="A43" s="15">
        <v>42</v>
      </c>
      <c r="B43" s="6">
        <v>44348</v>
      </c>
      <c r="C43" s="38">
        <v>4053647</v>
      </c>
      <c r="D43" s="28">
        <f t="shared" si="12"/>
        <v>3929893.3571285331</v>
      </c>
      <c r="E43" s="28">
        <f t="shared" si="13"/>
        <v>4017985.6628241939</v>
      </c>
      <c r="F43" s="28">
        <f t="shared" si="14"/>
        <v>3841801.0514328722</v>
      </c>
      <c r="G43" s="28">
        <f t="shared" si="15"/>
        <v>-88092.305695660878</v>
      </c>
      <c r="H43" s="18">
        <f t="shared" si="16"/>
        <v>3206263.2057314888</v>
      </c>
      <c r="I43" s="9">
        <f t="shared" si="17"/>
        <v>847383.79426851124</v>
      </c>
      <c r="J43" s="9">
        <f t="shared" si="18"/>
        <v>847383.79426851124</v>
      </c>
      <c r="K43" s="9">
        <f t="shared" si="19"/>
        <v>718059294788.89856</v>
      </c>
      <c r="L43" s="9">
        <f t="shared" si="20"/>
        <v>0.20904232516262794</v>
      </c>
    </row>
    <row r="44" spans="1:12" x14ac:dyDescent="0.25">
      <c r="A44" s="15">
        <v>43</v>
      </c>
      <c r="B44" s="6">
        <v>44378</v>
      </c>
      <c r="C44" s="38">
        <v>4343760</v>
      </c>
      <c r="D44" s="28">
        <f t="shared" si="12"/>
        <v>4136826.6785642663</v>
      </c>
      <c r="E44" s="28">
        <f t="shared" si="13"/>
        <v>4077406.1706942301</v>
      </c>
      <c r="F44" s="28">
        <f t="shared" si="14"/>
        <v>4196247.1864343025</v>
      </c>
      <c r="G44" s="28">
        <f t="shared" si="15"/>
        <v>59420.507870036177</v>
      </c>
      <c r="H44" s="18">
        <f t="shared" si="16"/>
        <v>3753708.7457372113</v>
      </c>
      <c r="I44" s="9">
        <f t="shared" si="17"/>
        <v>590051.25426278869</v>
      </c>
      <c r="J44" s="9">
        <f t="shared" si="18"/>
        <v>590051.25426278869</v>
      </c>
      <c r="K44" s="9">
        <f t="shared" si="19"/>
        <v>348160482657.09009</v>
      </c>
      <c r="L44" s="9">
        <f t="shared" si="20"/>
        <v>0.1358388249495342</v>
      </c>
    </row>
    <row r="45" spans="1:12" x14ac:dyDescent="0.25">
      <c r="A45" s="15">
        <v>44</v>
      </c>
      <c r="B45" s="6">
        <v>44409</v>
      </c>
      <c r="C45" s="38">
        <v>4216359</v>
      </c>
      <c r="D45" s="28">
        <f t="shared" si="12"/>
        <v>4176592.8392821332</v>
      </c>
      <c r="E45" s="28">
        <f t="shared" si="13"/>
        <v>4126999.5049881814</v>
      </c>
      <c r="F45" s="28">
        <f t="shared" si="14"/>
        <v>4226186.1735760849</v>
      </c>
      <c r="G45" s="28">
        <f t="shared" si="15"/>
        <v>49593.334293951746</v>
      </c>
      <c r="H45" s="18">
        <f t="shared" si="16"/>
        <v>4255667.6943043387</v>
      </c>
      <c r="I45" s="9">
        <f t="shared" si="17"/>
        <v>-39308.694304338656</v>
      </c>
      <c r="J45" s="9">
        <f t="shared" si="18"/>
        <v>39308.694304338656</v>
      </c>
      <c r="K45" s="9">
        <f t="shared" si="19"/>
        <v>1545173447.9119463</v>
      </c>
      <c r="L45" s="9">
        <f t="shared" si="20"/>
        <v>9.3229002331961432E-3</v>
      </c>
    </row>
    <row r="46" spans="1:12" x14ac:dyDescent="0.25">
      <c r="A46" s="15">
        <v>45</v>
      </c>
      <c r="B46" s="6">
        <v>44440</v>
      </c>
      <c r="C46" s="38">
        <v>3090396</v>
      </c>
      <c r="D46" s="28">
        <f t="shared" si="12"/>
        <v>3633494.4196410663</v>
      </c>
      <c r="E46" s="28">
        <f t="shared" si="13"/>
        <v>3880246.9623146239</v>
      </c>
      <c r="F46" s="28">
        <f t="shared" si="14"/>
        <v>3386741.8769675088</v>
      </c>
      <c r="G46" s="28">
        <f t="shared" si="15"/>
        <v>-246752.54267355753</v>
      </c>
      <c r="H46" s="18">
        <f t="shared" si="16"/>
        <v>4275779.5078700371</v>
      </c>
      <c r="I46" s="9">
        <f t="shared" si="17"/>
        <v>-1185383.5078700371</v>
      </c>
      <c r="J46" s="9">
        <f t="shared" si="18"/>
        <v>1185383.5078700371</v>
      </c>
      <c r="K46" s="9">
        <f t="shared" si="19"/>
        <v>1405134060730.2744</v>
      </c>
      <c r="L46" s="9">
        <f t="shared" si="20"/>
        <v>0.38357010165365124</v>
      </c>
    </row>
    <row r="47" spans="1:12" x14ac:dyDescent="0.25">
      <c r="A47" s="15">
        <v>46</v>
      </c>
      <c r="B47" s="6">
        <v>44470</v>
      </c>
      <c r="C47" s="38">
        <v>3040344</v>
      </c>
      <c r="D47" s="28">
        <f t="shared" si="12"/>
        <v>3336919.2098205332</v>
      </c>
      <c r="E47" s="28">
        <f t="shared" si="13"/>
        <v>3608583.0860675788</v>
      </c>
      <c r="F47" s="28">
        <f t="shared" si="14"/>
        <v>3065255.3335734876</v>
      </c>
      <c r="G47" s="28">
        <f t="shared" si="15"/>
        <v>-271663.87624704558</v>
      </c>
      <c r="H47" s="18">
        <f t="shared" si="16"/>
        <v>3139989.3342939513</v>
      </c>
      <c r="I47" s="9">
        <f t="shared" si="17"/>
        <v>-99645.33429395128</v>
      </c>
      <c r="J47" s="9">
        <f t="shared" si="18"/>
        <v>99645.33429395128</v>
      </c>
      <c r="K47" s="9">
        <f t="shared" si="19"/>
        <v>9929192646.5533028</v>
      </c>
      <c r="L47" s="9">
        <f t="shared" si="20"/>
        <v>3.2774361813647165E-2</v>
      </c>
    </row>
    <row r="48" spans="1:12" x14ac:dyDescent="0.25">
      <c r="A48" s="15">
        <v>47</v>
      </c>
      <c r="B48" s="6">
        <v>44501</v>
      </c>
      <c r="C48" s="38">
        <v>2832640</v>
      </c>
      <c r="D48" s="28">
        <f t="shared" si="12"/>
        <v>3084779.6049102666</v>
      </c>
      <c r="E48" s="28">
        <f t="shared" si="13"/>
        <v>3346681.3454889227</v>
      </c>
      <c r="F48" s="28">
        <f t="shared" si="14"/>
        <v>2822877.8643316105</v>
      </c>
      <c r="G48" s="28">
        <f t="shared" si="15"/>
        <v>-261901.74057865608</v>
      </c>
      <c r="H48" s="18">
        <f t="shared" si="16"/>
        <v>2793591.457326442</v>
      </c>
      <c r="I48" s="9">
        <f t="shared" si="17"/>
        <v>39048.542673557997</v>
      </c>
      <c r="J48" s="9">
        <f t="shared" si="18"/>
        <v>39048.542673557997</v>
      </c>
      <c r="K48" s="9">
        <f t="shared" si="19"/>
        <v>1524788684.9286799</v>
      </c>
      <c r="L48" s="9">
        <f t="shared" si="20"/>
        <v>1.3785211913112149E-2</v>
      </c>
    </row>
    <row r="49" spans="1:12" x14ac:dyDescent="0.25">
      <c r="A49" s="15">
        <v>48</v>
      </c>
      <c r="B49" s="6">
        <v>44531</v>
      </c>
      <c r="C49" s="38">
        <v>2794340</v>
      </c>
      <c r="D49" s="28">
        <f t="shared" si="12"/>
        <v>2939559.8024551333</v>
      </c>
      <c r="E49" s="28">
        <f t="shared" si="13"/>
        <v>3143120.5739720277</v>
      </c>
      <c r="F49" s="28">
        <f t="shared" si="14"/>
        <v>2735999.0309382388</v>
      </c>
      <c r="G49" s="28">
        <f t="shared" si="15"/>
        <v>-203560.77151689446</v>
      </c>
      <c r="H49" s="18">
        <f t="shared" si="16"/>
        <v>2560976.1237529544</v>
      </c>
      <c r="I49" s="9">
        <f t="shared" si="17"/>
        <v>233363.87624704558</v>
      </c>
      <c r="J49" s="9">
        <f t="shared" si="18"/>
        <v>233363.87624704558</v>
      </c>
      <c r="K49" s="9">
        <f t="shared" si="19"/>
        <v>54458698737.04641</v>
      </c>
      <c r="L49" s="9">
        <f t="shared" si="20"/>
        <v>8.3513057196706764E-2</v>
      </c>
    </row>
    <row r="50" spans="1:12" x14ac:dyDescent="0.25">
      <c r="A50" s="15">
        <v>49</v>
      </c>
      <c r="B50" s="6">
        <v>44562</v>
      </c>
      <c r="C50" s="38">
        <v>2880606</v>
      </c>
      <c r="D50" s="28">
        <f t="shared" si="12"/>
        <v>2910082.9012275664</v>
      </c>
      <c r="E50" s="28">
        <f t="shared" si="13"/>
        <v>3026601.7375997971</v>
      </c>
      <c r="F50" s="28">
        <f t="shared" si="14"/>
        <v>2793564.0648553357</v>
      </c>
      <c r="G50" s="28">
        <f t="shared" si="15"/>
        <v>-116518.83637223067</v>
      </c>
      <c r="H50" s="18">
        <f t="shared" si="16"/>
        <v>2532438.2594213444</v>
      </c>
      <c r="I50" s="9">
        <f t="shared" si="17"/>
        <v>348167.74057865562</v>
      </c>
      <c r="J50" s="9">
        <f t="shared" si="18"/>
        <v>348167.74057865562</v>
      </c>
      <c r="K50" s="9">
        <f t="shared" si="19"/>
        <v>121220775579.64604</v>
      </c>
      <c r="L50" s="9">
        <f t="shared" si="20"/>
        <v>0.1208661443386064</v>
      </c>
    </row>
    <row r="51" spans="1:12" x14ac:dyDescent="0.25">
      <c r="A51" s="15">
        <v>50</v>
      </c>
      <c r="B51" s="6">
        <v>44593</v>
      </c>
      <c r="C51" s="38">
        <v>2498525</v>
      </c>
      <c r="D51" s="28">
        <f t="shared" si="12"/>
        <v>2704303.9506137832</v>
      </c>
      <c r="E51" s="28">
        <f t="shared" si="13"/>
        <v>2865452.8441067901</v>
      </c>
      <c r="F51" s="28">
        <f t="shared" si="14"/>
        <v>2543155.0571207763</v>
      </c>
      <c r="G51" s="28">
        <f t="shared" si="15"/>
        <v>-161148.89349300694</v>
      </c>
      <c r="H51" s="18">
        <f t="shared" si="16"/>
        <v>2677045.2284831051</v>
      </c>
      <c r="I51" s="9">
        <f t="shared" si="17"/>
        <v>-178520.22848310508</v>
      </c>
      <c r="J51" s="9">
        <f t="shared" si="18"/>
        <v>178520.22848310508</v>
      </c>
      <c r="K51" s="9">
        <f t="shared" si="19"/>
        <v>31869471977.660042</v>
      </c>
      <c r="L51" s="9">
        <f t="shared" si="20"/>
        <v>7.1450247038995038E-2</v>
      </c>
    </row>
    <row r="52" spans="1:12" x14ac:dyDescent="0.25">
      <c r="A52" s="15">
        <v>51</v>
      </c>
      <c r="B52" s="6">
        <v>44621</v>
      </c>
      <c r="C52" s="38">
        <v>2891190</v>
      </c>
      <c r="D52" s="28">
        <f t="shared" si="12"/>
        <v>2797746.9753068918</v>
      </c>
      <c r="E52" s="28">
        <f t="shared" si="13"/>
        <v>2831599.9097068412</v>
      </c>
      <c r="F52" s="28">
        <f t="shared" si="14"/>
        <v>2763894.0409069424</v>
      </c>
      <c r="G52" s="28">
        <f t="shared" si="15"/>
        <v>-33852.934399949387</v>
      </c>
      <c r="H52" s="18">
        <f t="shared" si="16"/>
        <v>2382006.1636277693</v>
      </c>
      <c r="I52" s="9">
        <f t="shared" si="17"/>
        <v>509183.83637223067</v>
      </c>
      <c r="J52" s="9">
        <f t="shared" si="18"/>
        <v>509183.83637223067</v>
      </c>
      <c r="K52" s="9">
        <f t="shared" si="19"/>
        <v>259268179222.74258</v>
      </c>
      <c r="L52" s="9">
        <f t="shared" si="20"/>
        <v>0.17611566046238078</v>
      </c>
    </row>
    <row r="53" spans="1:12" x14ac:dyDescent="0.25">
      <c r="A53" s="15">
        <v>52</v>
      </c>
      <c r="B53" s="6">
        <v>44652</v>
      </c>
      <c r="C53" s="38">
        <v>2953298</v>
      </c>
      <c r="D53" s="28">
        <f t="shared" si="12"/>
        <v>2875522.4876534459</v>
      </c>
      <c r="E53" s="28">
        <f t="shared" si="13"/>
        <v>2853561.1986801438</v>
      </c>
      <c r="F53" s="28">
        <f t="shared" si="14"/>
        <v>2897483.776626748</v>
      </c>
      <c r="G53" s="28">
        <f t="shared" si="15"/>
        <v>21961.288973302115</v>
      </c>
      <c r="H53" s="18">
        <f t="shared" si="16"/>
        <v>2730041.1065069931</v>
      </c>
      <c r="I53" s="9">
        <f t="shared" si="17"/>
        <v>223256.89349300694</v>
      </c>
      <c r="J53" s="9">
        <f t="shared" si="18"/>
        <v>223256.89349300694</v>
      </c>
      <c r="K53" s="9">
        <f t="shared" si="19"/>
        <v>49843640492.147842</v>
      </c>
      <c r="L53" s="9">
        <f t="shared" si="20"/>
        <v>7.5595789349062276E-2</v>
      </c>
    </row>
    <row r="54" spans="1:12" x14ac:dyDescent="0.25">
      <c r="A54" s="15">
        <v>53</v>
      </c>
      <c r="B54" s="6">
        <v>44682</v>
      </c>
      <c r="C54" s="38">
        <v>2490700</v>
      </c>
      <c r="D54" s="28">
        <f t="shared" si="12"/>
        <v>2683111.2438267227</v>
      </c>
      <c r="E54" s="28">
        <f t="shared" si="13"/>
        <v>2768336.2212534333</v>
      </c>
      <c r="F54" s="28">
        <f t="shared" si="14"/>
        <v>2597886.2664000122</v>
      </c>
      <c r="G54" s="28">
        <f t="shared" si="15"/>
        <v>-85224.977426710539</v>
      </c>
      <c r="H54" s="18">
        <f t="shared" si="16"/>
        <v>2919445.0656000501</v>
      </c>
      <c r="I54" s="9">
        <f t="shared" si="17"/>
        <v>-428745.06560005015</v>
      </c>
      <c r="J54" s="9">
        <f t="shared" si="18"/>
        <v>428745.06560005015</v>
      </c>
      <c r="K54" s="9">
        <f t="shared" si="19"/>
        <v>183822331276.3913</v>
      </c>
      <c r="L54" s="9">
        <f t="shared" si="20"/>
        <v>0.17213838101740481</v>
      </c>
    </row>
    <row r="55" spans="1:12" x14ac:dyDescent="0.25">
      <c r="A55" s="15">
        <v>54</v>
      </c>
      <c r="B55" s="6">
        <v>44713</v>
      </c>
      <c r="C55" s="38">
        <v>2706510</v>
      </c>
      <c r="D55" s="28">
        <f t="shared" si="12"/>
        <v>2694810.6219133614</v>
      </c>
      <c r="E55" s="28">
        <f t="shared" si="13"/>
        <v>2731573.4215833973</v>
      </c>
      <c r="F55" s="28">
        <f t="shared" si="14"/>
        <v>2658047.8222433254</v>
      </c>
      <c r="G55" s="28">
        <f t="shared" si="15"/>
        <v>-36762.799670035951</v>
      </c>
      <c r="H55" s="18">
        <f t="shared" si="16"/>
        <v>2512661.2889733016</v>
      </c>
      <c r="I55" s="9">
        <f t="shared" si="17"/>
        <v>193848.71102669835</v>
      </c>
      <c r="J55" s="9">
        <f t="shared" si="18"/>
        <v>193848.71102669835</v>
      </c>
      <c r="K55" s="9">
        <f t="shared" si="19"/>
        <v>37577322766.712402</v>
      </c>
      <c r="L55" s="9">
        <f t="shared" si="20"/>
        <v>7.1623127580056359E-2</v>
      </c>
    </row>
    <row r="56" spans="1:12" x14ac:dyDescent="0.25">
      <c r="A56" s="15">
        <v>55</v>
      </c>
      <c r="B56" s="6">
        <v>44743</v>
      </c>
      <c r="C56" s="38">
        <v>2843112</v>
      </c>
      <c r="D56" s="28">
        <f t="shared" si="12"/>
        <v>2768961.3109566807</v>
      </c>
      <c r="E56" s="28">
        <f t="shared" si="13"/>
        <v>2750267.3662700392</v>
      </c>
      <c r="F56" s="28">
        <f t="shared" si="14"/>
        <v>2787655.2556433221</v>
      </c>
      <c r="G56" s="28">
        <f t="shared" si="15"/>
        <v>18693.944686641451</v>
      </c>
      <c r="H56" s="18">
        <f t="shared" si="16"/>
        <v>2621285.0225732895</v>
      </c>
      <c r="I56" s="9">
        <f t="shared" si="17"/>
        <v>221826.97742671054</v>
      </c>
      <c r="J56" s="9">
        <f t="shared" si="18"/>
        <v>221826.97742671054</v>
      </c>
      <c r="K56" s="9">
        <f t="shared" si="19"/>
        <v>49207207914.270348</v>
      </c>
      <c r="L56" s="9">
        <f t="shared" si="20"/>
        <v>7.8022595461139252E-2</v>
      </c>
    </row>
    <row r="57" spans="1:12" x14ac:dyDescent="0.25">
      <c r="A57" s="15">
        <v>56</v>
      </c>
      <c r="B57" s="6">
        <v>44774</v>
      </c>
      <c r="C57" s="38">
        <v>2856582</v>
      </c>
      <c r="D57" s="28">
        <f t="shared" si="12"/>
        <v>2812771.6554783406</v>
      </c>
      <c r="E57" s="28">
        <f t="shared" si="13"/>
        <v>2781519.5108741899</v>
      </c>
      <c r="F57" s="28">
        <f t="shared" si="14"/>
        <v>2844023.8000824912</v>
      </c>
      <c r="G57" s="28">
        <f t="shared" si="15"/>
        <v>31252.144604150672</v>
      </c>
      <c r="H57" s="18">
        <f t="shared" si="16"/>
        <v>2806349.2003299636</v>
      </c>
      <c r="I57" s="9">
        <f t="shared" si="17"/>
        <v>50232.799670036417</v>
      </c>
      <c r="J57" s="9">
        <f t="shared" si="18"/>
        <v>50232.799670036417</v>
      </c>
      <c r="K57" s="9">
        <f t="shared" si="19"/>
        <v>2523334162.6900105</v>
      </c>
      <c r="L57" s="9">
        <f t="shared" si="20"/>
        <v>1.7584931806626385E-2</v>
      </c>
    </row>
    <row r="58" spans="1:12" x14ac:dyDescent="0.25">
      <c r="A58" s="15">
        <v>57</v>
      </c>
      <c r="B58" s="6">
        <v>44805</v>
      </c>
      <c r="C58" s="38">
        <v>3008420</v>
      </c>
      <c r="D58" s="28">
        <f t="shared" si="12"/>
        <v>2910595.8277391703</v>
      </c>
      <c r="E58" s="28">
        <f t="shared" si="13"/>
        <v>2846057.6693066801</v>
      </c>
      <c r="F58" s="28">
        <f t="shared" si="14"/>
        <v>2975133.9861716605</v>
      </c>
      <c r="G58" s="28">
        <f t="shared" si="15"/>
        <v>64538.158432490192</v>
      </c>
      <c r="H58" s="18">
        <f t="shared" si="16"/>
        <v>2875275.9446866419</v>
      </c>
      <c r="I58" s="9">
        <f t="shared" si="17"/>
        <v>133144.05531335808</v>
      </c>
      <c r="J58" s="9">
        <f t="shared" si="18"/>
        <v>133144.05531335808</v>
      </c>
      <c r="K58" s="9">
        <f t="shared" si="19"/>
        <v>17727339465.286556</v>
      </c>
      <c r="L58" s="9">
        <f t="shared" si="20"/>
        <v>4.4257136740667224E-2</v>
      </c>
    </row>
    <row r="59" spans="1:12" x14ac:dyDescent="0.25">
      <c r="A59" s="15">
        <v>58</v>
      </c>
      <c r="B59" s="6">
        <v>44835</v>
      </c>
      <c r="C59" s="38">
        <v>3027799</v>
      </c>
      <c r="D59" s="28">
        <f t="shared" si="12"/>
        <v>2969197.4138695849</v>
      </c>
      <c r="E59" s="28">
        <f t="shared" si="13"/>
        <v>2907627.5415881323</v>
      </c>
      <c r="F59" s="28">
        <f t="shared" si="14"/>
        <v>3030767.2861510376</v>
      </c>
      <c r="G59" s="28">
        <f t="shared" si="15"/>
        <v>61569.872281452641</v>
      </c>
      <c r="H59" s="18">
        <f t="shared" si="16"/>
        <v>3039672.1446041507</v>
      </c>
      <c r="I59" s="9">
        <f t="shared" si="17"/>
        <v>-11873.144604150672</v>
      </c>
      <c r="J59" s="9">
        <f t="shared" si="18"/>
        <v>11873.144604150672</v>
      </c>
      <c r="K59" s="9">
        <f t="shared" si="19"/>
        <v>140971562.79107222</v>
      </c>
      <c r="L59" s="9">
        <f t="shared" si="20"/>
        <v>3.9213780717117196E-3</v>
      </c>
    </row>
    <row r="60" spans="1:12" x14ac:dyDescent="0.25">
      <c r="A60" s="15">
        <v>59</v>
      </c>
      <c r="B60" s="6">
        <v>44866</v>
      </c>
      <c r="C60" s="38">
        <v>2624100</v>
      </c>
      <c r="D60" s="28">
        <f t="shared" si="12"/>
        <v>2796648.7069347925</v>
      </c>
      <c r="E60" s="28">
        <f t="shared" si="13"/>
        <v>2852138.1242614621</v>
      </c>
      <c r="F60" s="28">
        <f t="shared" si="14"/>
        <v>2741159.2896081228</v>
      </c>
      <c r="G60" s="28">
        <f t="shared" si="15"/>
        <v>-55489.417326669674</v>
      </c>
      <c r="H60" s="18">
        <f t="shared" si="16"/>
        <v>3092337.1584324902</v>
      </c>
      <c r="I60" s="9">
        <f t="shared" si="17"/>
        <v>-468237.15843249019</v>
      </c>
      <c r="J60" s="9">
        <f t="shared" si="18"/>
        <v>468237.15843249019</v>
      </c>
      <c r="K60" s="9">
        <f t="shared" si="19"/>
        <v>219246036536.93292</v>
      </c>
      <c r="L60" s="9">
        <f t="shared" si="20"/>
        <v>0.17843723883712137</v>
      </c>
    </row>
    <row r="61" spans="1:12" x14ac:dyDescent="0.25">
      <c r="A61" s="15">
        <v>60</v>
      </c>
      <c r="B61" s="6">
        <v>44896</v>
      </c>
      <c r="C61" s="38">
        <v>2773458</v>
      </c>
      <c r="D61" s="28">
        <f t="shared" si="12"/>
        <v>2785053.3534673965</v>
      </c>
      <c r="E61" s="28">
        <f t="shared" si="13"/>
        <v>2818595.7388644293</v>
      </c>
      <c r="F61" s="28">
        <f t="shared" si="14"/>
        <v>2751510.9680703636</v>
      </c>
      <c r="G61" s="28">
        <f t="shared" si="15"/>
        <v>-33542.385397032835</v>
      </c>
      <c r="H61" s="18">
        <f t="shared" si="16"/>
        <v>2685669.8722814531</v>
      </c>
      <c r="I61" s="9">
        <f t="shared" si="17"/>
        <v>87788.127718546893</v>
      </c>
      <c r="J61" s="9">
        <f t="shared" si="18"/>
        <v>87788.127718546893</v>
      </c>
      <c r="K61" s="9">
        <f t="shared" si="19"/>
        <v>7706755368.3279018</v>
      </c>
      <c r="L61" s="9">
        <f t="shared" si="20"/>
        <v>3.1652950114458879E-2</v>
      </c>
    </row>
    <row r="62" spans="1:12" x14ac:dyDescent="0.25">
      <c r="A62" s="15">
        <v>61</v>
      </c>
      <c r="B62" s="6">
        <v>44927</v>
      </c>
      <c r="C62" s="38">
        <v>2847896</v>
      </c>
      <c r="D62" s="28">
        <f t="shared" si="12"/>
        <v>2816474.6767336982</v>
      </c>
      <c r="E62" s="28">
        <f t="shared" si="13"/>
        <v>2817535.207799064</v>
      </c>
      <c r="F62" s="28">
        <f t="shared" si="14"/>
        <v>2815414.1456683325</v>
      </c>
      <c r="G62" s="28">
        <f t="shared" si="15"/>
        <v>-1060.5310653657652</v>
      </c>
      <c r="H62" s="18">
        <f t="shared" si="16"/>
        <v>2717968.5826733308</v>
      </c>
      <c r="I62" s="9">
        <f t="shared" si="17"/>
        <v>129927.41732666921</v>
      </c>
      <c r="J62" s="9">
        <f t="shared" si="18"/>
        <v>129927.41732666921</v>
      </c>
      <c r="K62" s="9">
        <f t="shared" si="19"/>
        <v>16881133773.178463</v>
      </c>
      <c r="L62" s="9">
        <f t="shared" si="20"/>
        <v>4.562224790746193E-2</v>
      </c>
    </row>
    <row r="63" spans="1:12" x14ac:dyDescent="0.25">
      <c r="A63" s="15">
        <v>62</v>
      </c>
      <c r="B63" s="6">
        <v>44958</v>
      </c>
      <c r="C63" s="38">
        <v>2730829</v>
      </c>
      <c r="D63" s="28">
        <f t="shared" si="12"/>
        <v>2773651.8383668493</v>
      </c>
      <c r="E63" s="28">
        <f t="shared" si="13"/>
        <v>2795593.5230829567</v>
      </c>
      <c r="F63" s="28">
        <f t="shared" si="14"/>
        <v>2751710.153650742</v>
      </c>
      <c r="G63" s="28">
        <f t="shared" si="15"/>
        <v>-21941.684716107324</v>
      </c>
      <c r="H63" s="18">
        <f t="shared" si="16"/>
        <v>2814353.6146029667</v>
      </c>
      <c r="I63" s="9">
        <f t="shared" si="17"/>
        <v>-83524.6146029667</v>
      </c>
      <c r="J63" s="9">
        <f t="shared" si="18"/>
        <v>83524.6146029667</v>
      </c>
      <c r="K63" s="9">
        <f t="shared" si="19"/>
        <v>6976361244.5741177</v>
      </c>
      <c r="L63" s="9">
        <f t="shared" si="20"/>
        <v>3.0585809145489043E-2</v>
      </c>
    </row>
    <row r="64" spans="1:12" x14ac:dyDescent="0.25">
      <c r="A64" s="15">
        <v>63</v>
      </c>
      <c r="B64" s="6">
        <v>44986</v>
      </c>
      <c r="C64" s="38">
        <v>2765759</v>
      </c>
      <c r="D64" s="28">
        <f t="shared" si="12"/>
        <v>2769705.4191834247</v>
      </c>
      <c r="E64" s="28">
        <f t="shared" si="13"/>
        <v>2782649.4711331907</v>
      </c>
      <c r="F64" s="28">
        <f t="shared" si="14"/>
        <v>2756761.3672336587</v>
      </c>
      <c r="G64" s="28">
        <f t="shared" si="15"/>
        <v>-12944.051949765999</v>
      </c>
      <c r="H64" s="18">
        <f t="shared" si="16"/>
        <v>2729768.4689346347</v>
      </c>
      <c r="I64" s="9">
        <f t="shared" si="17"/>
        <v>35990.5310653653</v>
      </c>
      <c r="J64" s="9">
        <f t="shared" si="18"/>
        <v>35990.5310653653</v>
      </c>
      <c r="K64" s="9">
        <f t="shared" si="19"/>
        <v>1295318326.3670247</v>
      </c>
      <c r="L64" s="9">
        <f t="shared" si="20"/>
        <v>1.3012894856480734E-2</v>
      </c>
    </row>
    <row r="65" spans="1:12" x14ac:dyDescent="0.25">
      <c r="A65" s="15">
        <v>64</v>
      </c>
      <c r="B65" s="6">
        <v>45017</v>
      </c>
      <c r="C65" s="38">
        <v>2020844</v>
      </c>
      <c r="D65" s="28">
        <f t="shared" si="12"/>
        <v>2395274.7095917123</v>
      </c>
      <c r="E65" s="28">
        <f t="shared" si="13"/>
        <v>2588962.0903624515</v>
      </c>
      <c r="F65" s="28">
        <f t="shared" si="14"/>
        <v>2201587.3288209732</v>
      </c>
      <c r="G65" s="28">
        <f t="shared" si="15"/>
        <v>-193687.38077073917</v>
      </c>
      <c r="H65" s="18">
        <f t="shared" si="16"/>
        <v>2743817.3152838927</v>
      </c>
      <c r="I65" s="9">
        <f t="shared" si="17"/>
        <v>-722973.31528389268</v>
      </c>
      <c r="J65" s="9">
        <f t="shared" si="18"/>
        <v>722973.31528389268</v>
      </c>
      <c r="K65" s="9">
        <f t="shared" si="19"/>
        <v>522690414612.58289</v>
      </c>
      <c r="L65" s="9">
        <f t="shared" si="20"/>
        <v>0.35775810269565222</v>
      </c>
    </row>
    <row r="66" spans="1:12" x14ac:dyDescent="0.25">
      <c r="A66" s="15">
        <v>65</v>
      </c>
      <c r="B66" s="6">
        <v>45047</v>
      </c>
      <c r="C66" s="38">
        <v>2682804</v>
      </c>
      <c r="D66" s="28">
        <f t="shared" si="12"/>
        <v>2539039.3547958564</v>
      </c>
      <c r="E66" s="28">
        <f t="shared" si="13"/>
        <v>2564000.7225791542</v>
      </c>
      <c r="F66" s="28">
        <f t="shared" si="14"/>
        <v>2514077.9870125586</v>
      </c>
      <c r="G66" s="28">
        <f t="shared" si="15"/>
        <v>-24961.367783297785</v>
      </c>
      <c r="H66" s="18">
        <f t="shared" si="16"/>
        <v>2007899.948050234</v>
      </c>
      <c r="I66" s="9">
        <f t="shared" si="17"/>
        <v>674904.051949766</v>
      </c>
      <c r="J66" s="9">
        <f t="shared" si="18"/>
        <v>674904.051949766</v>
      </c>
      <c r="K66" s="9">
        <f t="shared" si="19"/>
        <v>455495479338.21246</v>
      </c>
      <c r="L66" s="9">
        <f t="shared" si="20"/>
        <v>0.25156666381508525</v>
      </c>
    </row>
    <row r="67" spans="1:12" x14ac:dyDescent="0.25">
      <c r="A67" s="15">
        <v>66</v>
      </c>
      <c r="B67" s="6">
        <v>45078</v>
      </c>
      <c r="C67" s="38">
        <v>2697165</v>
      </c>
      <c r="D67" s="28">
        <f t="shared" si="12"/>
        <v>2618102.1773979282</v>
      </c>
      <c r="E67" s="28">
        <f t="shared" si="13"/>
        <v>2591051.4499885412</v>
      </c>
      <c r="F67" s="28">
        <f t="shared" si="14"/>
        <v>2645152.9048073152</v>
      </c>
      <c r="G67" s="28">
        <f t="shared" si="15"/>
        <v>27050.727409387007</v>
      </c>
      <c r="H67" s="18">
        <f t="shared" si="16"/>
        <v>2489116.6192292608</v>
      </c>
      <c r="I67" s="9">
        <f t="shared" si="17"/>
        <v>208048.38077073917</v>
      </c>
      <c r="J67" s="9">
        <f t="shared" si="18"/>
        <v>208048.38077073917</v>
      </c>
      <c r="K67" s="9">
        <f t="shared" si="19"/>
        <v>43284128741.326469</v>
      </c>
      <c r="L67" s="9">
        <f t="shared" si="20"/>
        <v>7.7135948587030892E-2</v>
      </c>
    </row>
    <row r="68" spans="1:12" x14ac:dyDescent="0.25">
      <c r="A68" s="15">
        <v>67</v>
      </c>
      <c r="B68" s="6">
        <v>45108</v>
      </c>
      <c r="C68" s="38">
        <v>2665925</v>
      </c>
      <c r="D68" s="28">
        <f t="shared" si="12"/>
        <v>2642013.5886989641</v>
      </c>
      <c r="E68" s="28">
        <f t="shared" si="13"/>
        <v>2616532.5193437524</v>
      </c>
      <c r="F68" s="28">
        <f t="shared" si="14"/>
        <v>2667494.6580541758</v>
      </c>
      <c r="G68" s="28">
        <f t="shared" si="15"/>
        <v>25481.069355211686</v>
      </c>
      <c r="H68" s="18">
        <f t="shared" si="16"/>
        <v>2672203.6322167022</v>
      </c>
      <c r="I68" s="9">
        <f t="shared" si="17"/>
        <v>-6278.6322167022154</v>
      </c>
      <c r="J68" s="9">
        <f t="shared" si="18"/>
        <v>6278.6322167022154</v>
      </c>
      <c r="K68" s="9">
        <f t="shared" si="19"/>
        <v>39421222.512610972</v>
      </c>
      <c r="L68" s="9">
        <f t="shared" si="20"/>
        <v>2.3551421051613286E-3</v>
      </c>
    </row>
    <row r="69" spans="1:12" x14ac:dyDescent="0.25">
      <c r="A69" s="15">
        <v>68</v>
      </c>
      <c r="B69" s="6">
        <v>45139</v>
      </c>
      <c r="C69" s="38">
        <v>2727767</v>
      </c>
      <c r="D69" s="28">
        <f t="shared" si="12"/>
        <v>2684890.2943494823</v>
      </c>
      <c r="E69" s="28">
        <f t="shared" si="13"/>
        <v>2650711.4068466173</v>
      </c>
      <c r="F69" s="28">
        <f t="shared" si="14"/>
        <v>2719069.1818523472</v>
      </c>
      <c r="G69" s="28">
        <f t="shared" si="15"/>
        <v>34178.887502864935</v>
      </c>
      <c r="H69" s="18">
        <f t="shared" si="16"/>
        <v>2692975.7274093875</v>
      </c>
      <c r="I69" s="9">
        <f t="shared" si="17"/>
        <v>34791.272590612527</v>
      </c>
      <c r="J69" s="9">
        <f t="shared" si="18"/>
        <v>34791.272590612527</v>
      </c>
      <c r="K69" s="9">
        <f t="shared" si="19"/>
        <v>1210432648.4743066</v>
      </c>
      <c r="L69" s="9">
        <f t="shared" si="20"/>
        <v>1.2754488411441493E-2</v>
      </c>
    </row>
    <row r="70" spans="1:12" x14ac:dyDescent="0.25">
      <c r="A70" s="15">
        <v>69</v>
      </c>
      <c r="B70" s="6">
        <v>45170</v>
      </c>
      <c r="C70" s="38">
        <v>2641946</v>
      </c>
      <c r="D70" s="28">
        <f t="shared" si="12"/>
        <v>2663418.1471747411</v>
      </c>
      <c r="E70" s="28">
        <f t="shared" si="13"/>
        <v>2657064.7770106792</v>
      </c>
      <c r="F70" s="28">
        <f t="shared" si="14"/>
        <v>2669771.517338803</v>
      </c>
      <c r="G70" s="28">
        <f t="shared" si="15"/>
        <v>6353.3701640618965</v>
      </c>
      <c r="H70" s="18">
        <f t="shared" si="16"/>
        <v>2753248.0693552122</v>
      </c>
      <c r="I70" s="9">
        <f t="shared" si="17"/>
        <v>-111302.06935521215</v>
      </c>
      <c r="J70" s="9">
        <f t="shared" si="18"/>
        <v>111302.06935521215</v>
      </c>
      <c r="K70" s="9">
        <f t="shared" si="19"/>
        <v>12388150642.752457</v>
      </c>
      <c r="L70" s="9">
        <f t="shared" si="20"/>
        <v>4.2128820708376383E-2</v>
      </c>
    </row>
    <row r="71" spans="1:12" x14ac:dyDescent="0.25">
      <c r="A71" s="15">
        <v>70</v>
      </c>
      <c r="B71" s="6">
        <v>45200</v>
      </c>
      <c r="C71" s="38">
        <v>2717424</v>
      </c>
      <c r="D71" s="28">
        <f t="shared" si="12"/>
        <v>2690421.0735873706</v>
      </c>
      <c r="E71" s="28">
        <f t="shared" si="13"/>
        <v>2673742.9252990251</v>
      </c>
      <c r="F71" s="28">
        <f t="shared" si="14"/>
        <v>2707099.221875716</v>
      </c>
      <c r="G71" s="28">
        <f t="shared" si="15"/>
        <v>16678.14828834543</v>
      </c>
      <c r="H71" s="18">
        <f t="shared" si="16"/>
        <v>2676124.8875028649</v>
      </c>
      <c r="I71" s="9">
        <f t="shared" si="17"/>
        <v>41299.112497135065</v>
      </c>
      <c r="J71" s="9">
        <f t="shared" si="18"/>
        <v>41299.112497135065</v>
      </c>
      <c r="K71" s="9">
        <f t="shared" si="19"/>
        <v>1705616693.0510178</v>
      </c>
      <c r="L71" s="9">
        <f t="shared" si="20"/>
        <v>1.5197890537926752E-2</v>
      </c>
    </row>
    <row r="72" spans="1:12" x14ac:dyDescent="0.25">
      <c r="A72" s="15">
        <v>71</v>
      </c>
      <c r="B72" s="6">
        <v>45231</v>
      </c>
      <c r="C72" s="38">
        <v>2614593</v>
      </c>
      <c r="D72" s="28">
        <f t="shared" si="12"/>
        <v>2652507.0367936855</v>
      </c>
      <c r="E72" s="28">
        <f t="shared" si="13"/>
        <v>2663124.9810463553</v>
      </c>
      <c r="F72" s="28">
        <f t="shared" si="14"/>
        <v>2641889.0925410157</v>
      </c>
      <c r="G72" s="28">
        <f t="shared" si="15"/>
        <v>-10617.944252669811</v>
      </c>
      <c r="H72" s="18">
        <f t="shared" si="16"/>
        <v>2723777.3701640614</v>
      </c>
      <c r="I72" s="9">
        <f t="shared" si="17"/>
        <v>-109184.37016406143</v>
      </c>
      <c r="J72" s="9">
        <f t="shared" si="18"/>
        <v>109184.37016406143</v>
      </c>
      <c r="K72" s="9">
        <f t="shared" si="19"/>
        <v>11921226688.122787</v>
      </c>
      <c r="L72" s="9">
        <f t="shared" si="20"/>
        <v>4.1759604712496907E-2</v>
      </c>
    </row>
    <row r="73" spans="1:12" x14ac:dyDescent="0.25">
      <c r="A73" s="15">
        <v>72</v>
      </c>
      <c r="B73" s="6">
        <v>45261</v>
      </c>
      <c r="C73" s="38">
        <v>2022755</v>
      </c>
      <c r="D73" s="28">
        <f t="shared" si="12"/>
        <v>2337631.0183968428</v>
      </c>
      <c r="E73" s="28">
        <f t="shared" si="13"/>
        <v>2500377.9997215988</v>
      </c>
      <c r="F73" s="28">
        <f t="shared" si="14"/>
        <v>2174884.0370720867</v>
      </c>
      <c r="G73" s="28">
        <f t="shared" si="15"/>
        <v>-162746.98132475605</v>
      </c>
      <c r="H73" s="18">
        <f t="shared" si="16"/>
        <v>2631271.1482883459</v>
      </c>
      <c r="I73" s="9">
        <f t="shared" si="17"/>
        <v>-608516.1482883459</v>
      </c>
      <c r="J73" s="9">
        <f t="shared" si="18"/>
        <v>608516.1482883459</v>
      </c>
      <c r="K73" s="9">
        <f t="shared" si="19"/>
        <v>370291902727.68414</v>
      </c>
      <c r="L73" s="9">
        <f t="shared" si="20"/>
        <v>0.30083532028760079</v>
      </c>
    </row>
    <row r="74" spans="1:12" x14ac:dyDescent="0.25">
      <c r="A74" s="15">
        <v>73</v>
      </c>
      <c r="B74" s="6">
        <v>45292</v>
      </c>
      <c r="C74" s="38">
        <v>2847896</v>
      </c>
      <c r="D74" s="28">
        <f t="shared" si="12"/>
        <v>2592763.5091984216</v>
      </c>
      <c r="E74" s="28">
        <f t="shared" si="13"/>
        <v>2546570.7544600102</v>
      </c>
      <c r="F74" s="28">
        <f t="shared" si="14"/>
        <v>2638956.263936833</v>
      </c>
      <c r="G74" s="28">
        <f t="shared" si="15"/>
        <v>46192.7547384114</v>
      </c>
      <c r="H74" s="18">
        <f t="shared" si="16"/>
        <v>2012137.0557473307</v>
      </c>
      <c r="I74" s="9">
        <f t="shared" si="17"/>
        <v>835758.94425266935</v>
      </c>
      <c r="J74" s="9">
        <f t="shared" si="18"/>
        <v>835758.94425266935</v>
      </c>
      <c r="K74" s="9">
        <f t="shared" si="19"/>
        <v>698493012898.33643</v>
      </c>
      <c r="L74" s="9">
        <f t="shared" si="20"/>
        <v>0.2934654019151926</v>
      </c>
    </row>
    <row r="75" spans="1:12" x14ac:dyDescent="0.25">
      <c r="A75" s="15">
        <v>74</v>
      </c>
      <c r="B75" s="6">
        <v>45323</v>
      </c>
      <c r="C75" s="38">
        <v>2730829</v>
      </c>
      <c r="D75" s="28">
        <f t="shared" si="12"/>
        <v>2661796.2545992108</v>
      </c>
      <c r="E75" s="28">
        <f t="shared" si="13"/>
        <v>2604183.5045296103</v>
      </c>
      <c r="F75" s="28">
        <f t="shared" si="14"/>
        <v>2719409.0046688113</v>
      </c>
      <c r="G75" s="28">
        <f t="shared" si="15"/>
        <v>57612.75006960053</v>
      </c>
      <c r="H75" s="18">
        <f t="shared" si="16"/>
        <v>2685149.0186752444</v>
      </c>
      <c r="I75" s="9">
        <f t="shared" si="17"/>
        <v>45679.981324755587</v>
      </c>
      <c r="J75" s="9">
        <f t="shared" si="18"/>
        <v>45679.981324755587</v>
      </c>
      <c r="K75" s="9">
        <f t="shared" si="19"/>
        <v>2086660693.8300192</v>
      </c>
      <c r="L75" s="9">
        <f t="shared" si="20"/>
        <v>1.6727514364596095E-2</v>
      </c>
    </row>
    <row r="76" spans="1:12" x14ac:dyDescent="0.25">
      <c r="A76" s="15">
        <v>75</v>
      </c>
      <c r="B76" s="6">
        <v>45352</v>
      </c>
      <c r="C76" s="38">
        <v>2765759</v>
      </c>
      <c r="D76" s="28">
        <f t="shared" ref="D76:D89" si="21">($O$1*C76)+(1-$O$1)*D75</f>
        <v>2713777.6272996054</v>
      </c>
      <c r="E76" s="28">
        <f t="shared" ref="E76:E89" si="22">($O$1*D76)+(1-$O$1)*E75</f>
        <v>2658980.5659146076</v>
      </c>
      <c r="F76" s="28">
        <f t="shared" ref="F76:F89" si="23">(2*D76)-E76</f>
        <v>2768574.6886846032</v>
      </c>
      <c r="G76" s="28">
        <f t="shared" ref="G76:G89" si="24">(($O$1)/(1-$O$1))*(D76-E76)</f>
        <v>54797.061384997796</v>
      </c>
      <c r="H76" s="18">
        <f t="shared" ref="H76:H89" si="25">F75+G75</f>
        <v>2777021.7547384119</v>
      </c>
      <c r="I76" s="9">
        <f t="shared" ref="I76:I89" si="26">C76-H76</f>
        <v>-11262.754738411866</v>
      </c>
      <c r="J76" s="9">
        <f t="shared" ref="J76:J89" si="27">ABS(I76)</f>
        <v>11262.754738411866</v>
      </c>
      <c r="K76" s="9">
        <f t="shared" ref="K76:K89" si="28">(C76-H76)^2</f>
        <v>126849644.29761894</v>
      </c>
      <c r="L76" s="9">
        <f t="shared" ref="L76:L89" si="29">J76/C76*100%</f>
        <v>4.0722111863007102E-3</v>
      </c>
    </row>
    <row r="77" spans="1:12" x14ac:dyDescent="0.25">
      <c r="A77" s="15">
        <v>76</v>
      </c>
      <c r="B77" s="6">
        <v>45383</v>
      </c>
      <c r="C77" s="38">
        <v>2020844</v>
      </c>
      <c r="D77" s="28">
        <f t="shared" si="21"/>
        <v>2367310.8136498025</v>
      </c>
      <c r="E77" s="28">
        <f t="shared" si="22"/>
        <v>2513145.689782205</v>
      </c>
      <c r="F77" s="28">
        <f t="shared" si="23"/>
        <v>2221475.9375173999</v>
      </c>
      <c r="G77" s="28">
        <f t="shared" si="24"/>
        <v>-145834.87613240257</v>
      </c>
      <c r="H77" s="18">
        <f t="shared" si="25"/>
        <v>2823371.750069601</v>
      </c>
      <c r="I77" s="9">
        <f t="shared" si="26"/>
        <v>-802527.750069601</v>
      </c>
      <c r="J77" s="9">
        <f t="shared" si="27"/>
        <v>802527.750069601</v>
      </c>
      <c r="K77" s="9">
        <f t="shared" si="28"/>
        <v>644050789631.776</v>
      </c>
      <c r="L77" s="9">
        <f t="shared" si="29"/>
        <v>0.39712503788991182</v>
      </c>
    </row>
    <row r="78" spans="1:12" x14ac:dyDescent="0.25">
      <c r="A78" s="15">
        <v>77</v>
      </c>
      <c r="B78" s="6">
        <v>45413</v>
      </c>
      <c r="C78" s="34"/>
      <c r="D78" s="27">
        <f t="shared" si="21"/>
        <v>1183655.4068249012</v>
      </c>
      <c r="E78" s="27">
        <f t="shared" si="22"/>
        <v>1848400.5483035531</v>
      </c>
      <c r="F78" s="27">
        <f t="shared" si="23"/>
        <v>518910.26534624933</v>
      </c>
      <c r="G78" s="27">
        <f t="shared" si="24"/>
        <v>-664745.1414786519</v>
      </c>
      <c r="H78" s="25">
        <f t="shared" si="25"/>
        <v>2075641.0613849973</v>
      </c>
      <c r="I78" s="25">
        <f t="shared" si="26"/>
        <v>-2075641.0613849973</v>
      </c>
      <c r="J78" s="25">
        <f t="shared" si="27"/>
        <v>2075641.0613849973</v>
      </c>
      <c r="K78" s="25">
        <f t="shared" si="28"/>
        <v>4308285815707.4385</v>
      </c>
      <c r="L78" s="26" t="e">
        <f t="shared" si="29"/>
        <v>#DIV/0!</v>
      </c>
    </row>
    <row r="79" spans="1:12" x14ac:dyDescent="0.25">
      <c r="A79" s="15">
        <v>78</v>
      </c>
      <c r="B79" s="6">
        <v>45444</v>
      </c>
      <c r="C79" s="34"/>
      <c r="D79" s="27">
        <f t="shared" si="21"/>
        <v>591827.70341245062</v>
      </c>
      <c r="E79" s="27">
        <f t="shared" si="22"/>
        <v>1220114.1258580019</v>
      </c>
      <c r="F79" s="27">
        <f t="shared" si="23"/>
        <v>-36458.719033100642</v>
      </c>
      <c r="G79" s="27">
        <f t="shared" si="24"/>
        <v>-628286.42244555126</v>
      </c>
      <c r="H79" s="25">
        <f t="shared" si="25"/>
        <v>-145834.87613240257</v>
      </c>
      <c r="I79" s="25">
        <f t="shared" si="26"/>
        <v>145834.87613240257</v>
      </c>
      <c r="J79" s="25">
        <f t="shared" si="27"/>
        <v>145834.87613240257</v>
      </c>
      <c r="K79" s="25">
        <f t="shared" si="28"/>
        <v>21267811096.5532</v>
      </c>
      <c r="L79" s="26" t="e">
        <f t="shared" si="29"/>
        <v>#DIV/0!</v>
      </c>
    </row>
    <row r="80" spans="1:12" x14ac:dyDescent="0.25">
      <c r="A80" s="15">
        <v>79</v>
      </c>
      <c r="B80" s="6">
        <v>45474</v>
      </c>
      <c r="C80" s="34"/>
      <c r="D80" s="27">
        <f t="shared" si="21"/>
        <v>295913.85170622531</v>
      </c>
      <c r="E80" s="27">
        <f t="shared" si="22"/>
        <v>758013.98878211365</v>
      </c>
      <c r="F80" s="27">
        <f t="shared" si="23"/>
        <v>-166186.28536966303</v>
      </c>
      <c r="G80" s="27">
        <f t="shared" si="24"/>
        <v>-462100.13707588834</v>
      </c>
      <c r="H80" s="25">
        <f t="shared" si="25"/>
        <v>-664745.1414786519</v>
      </c>
      <c r="I80" s="25">
        <f t="shared" si="26"/>
        <v>664745.1414786519</v>
      </c>
      <c r="J80" s="25">
        <f t="shared" si="27"/>
        <v>664745.1414786519</v>
      </c>
      <c r="K80" s="25">
        <f t="shared" si="28"/>
        <v>441886103119.47296</v>
      </c>
      <c r="L80" s="26" t="e">
        <f t="shared" si="29"/>
        <v>#DIV/0!</v>
      </c>
    </row>
    <row r="81" spans="1:12" x14ac:dyDescent="0.25">
      <c r="A81" s="15">
        <v>80</v>
      </c>
      <c r="B81" s="6">
        <v>45505</v>
      </c>
      <c r="C81" s="34"/>
      <c r="D81" s="27">
        <f t="shared" si="21"/>
        <v>147956.92585311265</v>
      </c>
      <c r="E81" s="27">
        <f t="shared" si="22"/>
        <v>452985.45731761318</v>
      </c>
      <c r="F81" s="27">
        <f t="shared" si="23"/>
        <v>-157071.60561138787</v>
      </c>
      <c r="G81" s="27">
        <f t="shared" si="24"/>
        <v>-305028.53146450053</v>
      </c>
      <c r="H81" s="25">
        <f t="shared" si="25"/>
        <v>-628286.42244555138</v>
      </c>
      <c r="I81" s="25">
        <f t="shared" si="26"/>
        <v>628286.42244555138</v>
      </c>
      <c r="J81" s="25">
        <f t="shared" si="27"/>
        <v>628286.42244555138</v>
      </c>
      <c r="K81" s="25">
        <f t="shared" si="28"/>
        <v>394743828629.42987</v>
      </c>
      <c r="L81" s="26" t="e">
        <f t="shared" si="29"/>
        <v>#DIV/0!</v>
      </c>
    </row>
    <row r="82" spans="1:12" x14ac:dyDescent="0.25">
      <c r="A82" s="15">
        <v>81</v>
      </c>
      <c r="B82" s="6">
        <v>45536</v>
      </c>
      <c r="C82" s="34"/>
      <c r="D82" s="27">
        <f t="shared" si="21"/>
        <v>73978.462926556327</v>
      </c>
      <c r="E82" s="27">
        <f t="shared" si="22"/>
        <v>263481.96012208477</v>
      </c>
      <c r="F82" s="27">
        <f t="shared" si="23"/>
        <v>-115525.03426897211</v>
      </c>
      <c r="G82" s="27">
        <f t="shared" si="24"/>
        <v>-189503.49719552844</v>
      </c>
      <c r="H82" s="25">
        <f t="shared" si="25"/>
        <v>-462100.1370758884</v>
      </c>
      <c r="I82" s="25">
        <f t="shared" si="26"/>
        <v>462100.1370758884</v>
      </c>
      <c r="J82" s="25">
        <f t="shared" si="27"/>
        <v>462100.1370758884</v>
      </c>
      <c r="K82" s="25">
        <f t="shared" si="28"/>
        <v>213536536685.55484</v>
      </c>
      <c r="L82" s="26" t="e">
        <f t="shared" si="29"/>
        <v>#DIV/0!</v>
      </c>
    </row>
    <row r="83" spans="1:12" x14ac:dyDescent="0.25">
      <c r="A83" s="15">
        <v>82</v>
      </c>
      <c r="B83" s="6">
        <v>45566</v>
      </c>
      <c r="C83" s="34"/>
      <c r="D83" s="27">
        <f t="shared" si="21"/>
        <v>36989.231463278164</v>
      </c>
      <c r="E83" s="27">
        <f t="shared" si="22"/>
        <v>150235.59579268147</v>
      </c>
      <c r="F83" s="27">
        <f t="shared" si="23"/>
        <v>-76257.132866125146</v>
      </c>
      <c r="G83" s="27">
        <f t="shared" si="24"/>
        <v>-113246.36432940331</v>
      </c>
      <c r="H83" s="25">
        <f t="shared" si="25"/>
        <v>-305028.53146450059</v>
      </c>
      <c r="I83" s="25">
        <f t="shared" si="26"/>
        <v>305028.53146450059</v>
      </c>
      <c r="J83" s="25">
        <f t="shared" si="27"/>
        <v>305028.53146450059</v>
      </c>
      <c r="K83" s="25">
        <f t="shared" si="28"/>
        <v>93042405007.389816</v>
      </c>
      <c r="L83" s="26" t="e">
        <f t="shared" si="29"/>
        <v>#DIV/0!</v>
      </c>
    </row>
    <row r="84" spans="1:12" x14ac:dyDescent="0.25">
      <c r="A84" s="15">
        <v>83</v>
      </c>
      <c r="B84" s="6">
        <v>45597</v>
      </c>
      <c r="C84" s="34"/>
      <c r="D84" s="27">
        <f t="shared" si="21"/>
        <v>18494.615731639082</v>
      </c>
      <c r="E84" s="27">
        <f t="shared" si="22"/>
        <v>84365.105762160281</v>
      </c>
      <c r="F84" s="27">
        <f t="shared" si="23"/>
        <v>-47375.874298882118</v>
      </c>
      <c r="G84" s="27">
        <f t="shared" si="24"/>
        <v>-65870.490030521207</v>
      </c>
      <c r="H84" s="25">
        <f t="shared" si="25"/>
        <v>-189503.49719552847</v>
      </c>
      <c r="I84" s="25">
        <f t="shared" si="26"/>
        <v>189503.49719552847</v>
      </c>
      <c r="J84" s="25">
        <f t="shared" si="27"/>
        <v>189503.49719552847</v>
      </c>
      <c r="K84" s="25">
        <f t="shared" si="28"/>
        <v>35911575449.33567</v>
      </c>
      <c r="L84" s="26" t="e">
        <f t="shared" si="29"/>
        <v>#DIV/0!</v>
      </c>
    </row>
    <row r="85" spans="1:12" x14ac:dyDescent="0.25">
      <c r="A85" s="15">
        <v>84</v>
      </c>
      <c r="B85" s="6">
        <v>45627</v>
      </c>
      <c r="C85" s="34"/>
      <c r="D85" s="27">
        <f t="shared" si="21"/>
        <v>9247.3078658195409</v>
      </c>
      <c r="E85" s="27">
        <f t="shared" si="22"/>
        <v>46806.206813989913</v>
      </c>
      <c r="F85" s="27">
        <f t="shared" si="23"/>
        <v>-28311.591082350831</v>
      </c>
      <c r="G85" s="27">
        <f t="shared" si="24"/>
        <v>-37558.898948170376</v>
      </c>
      <c r="H85" s="25">
        <f t="shared" si="25"/>
        <v>-113246.36432940332</v>
      </c>
      <c r="I85" s="25">
        <f t="shared" si="26"/>
        <v>113246.36432940332</v>
      </c>
      <c r="J85" s="25">
        <f t="shared" si="27"/>
        <v>113246.36432940332</v>
      </c>
      <c r="K85" s="25">
        <f t="shared" si="28"/>
        <v>12824739033.827953</v>
      </c>
      <c r="L85" s="26" t="e">
        <f t="shared" si="29"/>
        <v>#DIV/0!</v>
      </c>
    </row>
    <row r="86" spans="1:12" x14ac:dyDescent="0.25">
      <c r="A86" s="15">
        <v>85</v>
      </c>
      <c r="B86" s="6">
        <v>45658</v>
      </c>
      <c r="C86" s="34"/>
      <c r="D86" s="27">
        <f t="shared" si="21"/>
        <v>4623.6539329097704</v>
      </c>
      <c r="E86" s="27">
        <f t="shared" si="22"/>
        <v>25714.930373449843</v>
      </c>
      <c r="F86" s="27">
        <f t="shared" si="23"/>
        <v>-16467.622507630302</v>
      </c>
      <c r="G86" s="27">
        <f t="shared" si="24"/>
        <v>-21091.276440540074</v>
      </c>
      <c r="H86" s="25">
        <f t="shared" si="25"/>
        <v>-65870.490030521207</v>
      </c>
      <c r="I86" s="25">
        <f t="shared" si="26"/>
        <v>65870.490030521207</v>
      </c>
      <c r="J86" s="25">
        <f t="shared" si="27"/>
        <v>65870.490030521207</v>
      </c>
      <c r="K86" s="25">
        <f t="shared" si="28"/>
        <v>4338921456.8609934</v>
      </c>
      <c r="L86" s="26" t="e">
        <f t="shared" si="29"/>
        <v>#DIV/0!</v>
      </c>
    </row>
    <row r="87" spans="1:12" x14ac:dyDescent="0.25">
      <c r="A87" s="15">
        <v>86</v>
      </c>
      <c r="B87" s="6">
        <v>45689</v>
      </c>
      <c r="C87" s="34"/>
      <c r="D87" s="27">
        <f t="shared" si="21"/>
        <v>2311.8269664548852</v>
      </c>
      <c r="E87" s="27">
        <f t="shared" si="22"/>
        <v>14013.378669952364</v>
      </c>
      <c r="F87" s="27">
        <f t="shared" si="23"/>
        <v>-9389.7247370425939</v>
      </c>
      <c r="G87" s="27">
        <f t="shared" si="24"/>
        <v>-11701.55170349748</v>
      </c>
      <c r="H87" s="25">
        <f t="shared" si="25"/>
        <v>-37558.898948170376</v>
      </c>
      <c r="I87" s="25">
        <f t="shared" si="26"/>
        <v>37558.898948170376</v>
      </c>
      <c r="J87" s="25">
        <f t="shared" si="27"/>
        <v>37558.898948170376</v>
      </c>
      <c r="K87" s="25">
        <f t="shared" si="28"/>
        <v>1410670890.1988738</v>
      </c>
      <c r="L87" s="26" t="e">
        <f t="shared" si="29"/>
        <v>#DIV/0!</v>
      </c>
    </row>
    <row r="88" spans="1:12" x14ac:dyDescent="0.25">
      <c r="A88" s="15">
        <v>87</v>
      </c>
      <c r="B88" s="6">
        <v>45717</v>
      </c>
      <c r="C88" s="34"/>
      <c r="D88" s="27">
        <f t="shared" si="21"/>
        <v>1155.9134832274426</v>
      </c>
      <c r="E88" s="27">
        <f t="shared" si="22"/>
        <v>7584.6460765899037</v>
      </c>
      <c r="F88" s="27">
        <f t="shared" si="23"/>
        <v>-5272.8191101350185</v>
      </c>
      <c r="G88" s="27">
        <f t="shared" si="24"/>
        <v>-6428.7325933624616</v>
      </c>
      <c r="H88" s="25">
        <f t="shared" si="25"/>
        <v>-21091.276440540074</v>
      </c>
      <c r="I88" s="25">
        <f t="shared" si="26"/>
        <v>21091.276440540074</v>
      </c>
      <c r="J88" s="25">
        <f t="shared" si="27"/>
        <v>21091.276440540074</v>
      </c>
      <c r="K88" s="25">
        <f t="shared" si="28"/>
        <v>444841941.89128077</v>
      </c>
      <c r="L88" s="26" t="e">
        <f t="shared" si="29"/>
        <v>#DIV/0!</v>
      </c>
    </row>
    <row r="89" spans="1:12" x14ac:dyDescent="0.25">
      <c r="A89" s="15">
        <v>88</v>
      </c>
      <c r="B89" s="6">
        <v>45748</v>
      </c>
      <c r="C89" s="34"/>
      <c r="D89" s="27">
        <f t="shared" si="21"/>
        <v>577.95674161372131</v>
      </c>
      <c r="E89" s="27">
        <f t="shared" si="22"/>
        <v>4081.3014091018126</v>
      </c>
      <c r="F89" s="27">
        <f t="shared" si="23"/>
        <v>-2925.38792587437</v>
      </c>
      <c r="G89" s="27">
        <f t="shared" si="24"/>
        <v>-3503.3446674880915</v>
      </c>
      <c r="H89" s="25">
        <f t="shared" si="25"/>
        <v>-11701.55170349748</v>
      </c>
      <c r="I89" s="25">
        <f t="shared" si="26"/>
        <v>11701.55170349748</v>
      </c>
      <c r="J89" s="25">
        <f t="shared" si="27"/>
        <v>11701.55170349748</v>
      </c>
      <c r="K89" s="25">
        <f t="shared" si="28"/>
        <v>136926312.26962477</v>
      </c>
      <c r="L89" s="26" t="e">
        <f t="shared" si="29"/>
        <v>#DIV/0!</v>
      </c>
    </row>
    <row r="90" spans="1:12" x14ac:dyDescent="0.25">
      <c r="A90" s="15"/>
      <c r="B90" s="6"/>
      <c r="C90" s="39">
        <f>SUM(C2:C77)</f>
        <v>234173695</v>
      </c>
      <c r="D90" s="11"/>
      <c r="E90" s="11"/>
      <c r="F90" s="11"/>
      <c r="G90" s="11"/>
      <c r="H90" s="11">
        <f t="shared" ref="H90:K90" si="30">SUM(H2:H77)</f>
        <v>231911908.50452968</v>
      </c>
      <c r="I90" s="11">
        <f t="shared" si="30"/>
        <v>-583339.50452961447</v>
      </c>
      <c r="J90" s="11">
        <f t="shared" si="30"/>
        <v>46709783.224530645</v>
      </c>
      <c r="K90" s="11">
        <f t="shared" si="30"/>
        <v>92451205248322.063</v>
      </c>
      <c r="L90" s="23">
        <f>SUM(L2:L77)</f>
        <v>18.274621389364487</v>
      </c>
    </row>
    <row r="91" spans="1:12" x14ac:dyDescent="0.25">
      <c r="A91" s="15"/>
      <c r="B91" s="6"/>
      <c r="C91" s="40">
        <f>AVERAGE(C2:C77)</f>
        <v>3081232.8289473685</v>
      </c>
      <c r="D91" s="13"/>
      <c r="E91" s="13"/>
      <c r="F91" s="13"/>
      <c r="G91" s="13"/>
      <c r="H91" s="13">
        <f t="shared" ref="H91:K91" si="31">AVERAGE(H2:H77)</f>
        <v>3092158.7800603956</v>
      </c>
      <c r="I91" s="13">
        <f t="shared" si="31"/>
        <v>-7777.8600603948598</v>
      </c>
      <c r="J91" s="13">
        <f t="shared" si="31"/>
        <v>622797.10966040858</v>
      </c>
      <c r="K91" s="13">
        <f t="shared" si="31"/>
        <v>1232682736644.2942</v>
      </c>
      <c r="L91" s="14">
        <f>AVERAGE(L2:L77)</f>
        <v>0.24366161852485982</v>
      </c>
    </row>
    <row r="93" spans="1:12" x14ac:dyDescent="0.25">
      <c r="F93" s="41"/>
      <c r="G93" s="41"/>
      <c r="H93" s="41"/>
      <c r="I93" s="41" t="s">
        <v>18</v>
      </c>
      <c r="J93" s="41"/>
      <c r="K93" s="41"/>
      <c r="L93" s="41"/>
    </row>
    <row r="94" spans="1:12" x14ac:dyDescent="0.25">
      <c r="F94" s="1" t="s">
        <v>19</v>
      </c>
      <c r="G94" s="1" t="s">
        <v>20</v>
      </c>
      <c r="H94" s="1" t="s">
        <v>23</v>
      </c>
      <c r="I94" s="1" t="s">
        <v>1</v>
      </c>
      <c r="J94" s="1" t="s">
        <v>2</v>
      </c>
      <c r="K94" s="1" t="s">
        <v>3</v>
      </c>
      <c r="L94" s="1" t="s">
        <v>4</v>
      </c>
    </row>
    <row r="95" spans="1:12" x14ac:dyDescent="0.25">
      <c r="F95" s="1">
        <v>0.1</v>
      </c>
      <c r="G95" s="46">
        <v>234173695</v>
      </c>
      <c r="H95" s="46">
        <v>233554052.87888601</v>
      </c>
      <c r="I95" s="46">
        <v>-2225483.87888595</v>
      </c>
      <c r="J95" s="46">
        <v>46216549.221911557</v>
      </c>
      <c r="K95" s="46">
        <v>101103240170542.31</v>
      </c>
      <c r="L95" s="43">
        <v>23.437708908464629</v>
      </c>
    </row>
    <row r="96" spans="1:12" x14ac:dyDescent="0.25">
      <c r="F96" s="1">
        <v>0.2</v>
      </c>
      <c r="G96" s="47">
        <v>234173695</v>
      </c>
      <c r="H96" s="47">
        <v>231956186.47359115</v>
      </c>
      <c r="I96" s="47">
        <v>-627617.47359111952</v>
      </c>
      <c r="J96" s="47">
        <v>47612614.936109833</v>
      </c>
      <c r="K96" s="47">
        <v>102297308967305.44</v>
      </c>
      <c r="L96" s="42">
        <v>24.130256357379171</v>
      </c>
    </row>
    <row r="97" spans="6:12" x14ac:dyDescent="0.25">
      <c r="F97" s="1">
        <v>0.3</v>
      </c>
      <c r="G97" s="47">
        <v>234173695</v>
      </c>
      <c r="H97" s="47">
        <v>231831239.22523117</v>
      </c>
      <c r="I97" s="47">
        <v>-502670.22523114504</v>
      </c>
      <c r="J97" s="47">
        <v>45613221.980450429</v>
      </c>
      <c r="K97" s="47">
        <v>99259483026370.063</v>
      </c>
      <c r="L97" s="42">
        <v>21.422132711337188</v>
      </c>
    </row>
    <row r="98" spans="6:12" x14ac:dyDescent="0.25">
      <c r="F98" s="1">
        <v>0.4</v>
      </c>
      <c r="G98" s="47">
        <v>234173695</v>
      </c>
      <c r="H98" s="47">
        <v>231856642.24401185</v>
      </c>
      <c r="I98" s="47">
        <v>-528073.24401188991</v>
      </c>
      <c r="J98" s="47">
        <v>45399930.591654703</v>
      </c>
      <c r="K98" s="47">
        <v>95303388336921.344</v>
      </c>
      <c r="L98" s="42">
        <v>18.954786162613686</v>
      </c>
    </row>
    <row r="99" spans="6:12" x14ac:dyDescent="0.25">
      <c r="F99" s="1">
        <v>0.5</v>
      </c>
      <c r="G99" s="47">
        <v>234173695</v>
      </c>
      <c r="H99" s="47">
        <v>231911908.50452968</v>
      </c>
      <c r="I99" s="47">
        <v>-583339.50452961447</v>
      </c>
      <c r="J99" s="47">
        <v>46709783.224530645</v>
      </c>
      <c r="K99" s="47">
        <v>92451205248322.063</v>
      </c>
      <c r="L99" s="42">
        <v>18.274621389364487</v>
      </c>
    </row>
    <row r="100" spans="6:12" x14ac:dyDescent="0.25">
      <c r="F100" s="1">
        <v>0.6</v>
      </c>
      <c r="G100" s="47">
        <v>234173695</v>
      </c>
      <c r="H100" s="47">
        <v>231971060.0800865</v>
      </c>
      <c r="I100" s="47">
        <v>-642491.08008653461</v>
      </c>
      <c r="J100" s="47">
        <v>49551004.092338897</v>
      </c>
      <c r="K100" s="47">
        <v>91661551502995.406</v>
      </c>
      <c r="L100" s="42">
        <v>20.009509845734204</v>
      </c>
    </row>
    <row r="101" spans="6:12" x14ac:dyDescent="0.25">
      <c r="F101" s="1">
        <v>0.7</v>
      </c>
      <c r="G101" s="47">
        <v>234173695</v>
      </c>
      <c r="H101" s="47">
        <v>232020212.32580766</v>
      </c>
      <c r="I101" s="47">
        <v>-691643.3258077458</v>
      </c>
      <c r="J101" s="47">
        <v>51061974.280647486</v>
      </c>
      <c r="K101" s="47">
        <v>93702304076370.109</v>
      </c>
      <c r="L101" s="42">
        <v>21.010917156706959</v>
      </c>
    </row>
    <row r="102" spans="6:12" x14ac:dyDescent="0.25">
      <c r="F102" s="1">
        <v>0.8</v>
      </c>
      <c r="G102" s="47">
        <v>234173695</v>
      </c>
      <c r="H102" s="47">
        <v>232052061.23720196</v>
      </c>
      <c r="I102" s="47">
        <v>-723492.23720192676</v>
      </c>
      <c r="J102" s="47">
        <v>53240489.030860931</v>
      </c>
      <c r="K102" s="47">
        <v>99554642807666.453</v>
      </c>
      <c r="L102" s="42">
        <v>21.843774302726533</v>
      </c>
    </row>
    <row r="103" spans="6:12" x14ac:dyDescent="0.25">
      <c r="F103" s="1">
        <v>0.9</v>
      </c>
      <c r="G103" s="47">
        <v>234173695</v>
      </c>
      <c r="H103" s="47">
        <v>232067011.06983179</v>
      </c>
      <c r="I103" s="47">
        <v>-738442.06983183837</v>
      </c>
      <c r="J103" s="47">
        <v>56526043.806480713</v>
      </c>
      <c r="K103" s="47">
        <v>110596342313258.27</v>
      </c>
      <c r="L103" s="42">
        <v>22.522497445676596</v>
      </c>
    </row>
    <row r="104" spans="6:12" x14ac:dyDescent="0.25">
      <c r="F104" s="41"/>
      <c r="G104" s="41"/>
      <c r="H104" s="41"/>
      <c r="I104" s="41"/>
      <c r="J104" s="41"/>
      <c r="K104" s="41"/>
      <c r="L104" s="41"/>
    </row>
    <row r="105" spans="6:12" x14ac:dyDescent="0.25">
      <c r="F105" s="41"/>
      <c r="G105" s="41"/>
      <c r="H105" s="41"/>
      <c r="I105" s="41" t="s">
        <v>22</v>
      </c>
      <c r="J105" s="41"/>
      <c r="K105" s="41"/>
      <c r="L105" s="41"/>
    </row>
    <row r="106" spans="6:12" x14ac:dyDescent="0.25">
      <c r="F106" s="1" t="s">
        <v>19</v>
      </c>
      <c r="G106" s="1" t="s">
        <v>20</v>
      </c>
      <c r="H106" s="1" t="s">
        <v>23</v>
      </c>
      <c r="I106" s="1" t="s">
        <v>1</v>
      </c>
      <c r="J106" s="1" t="s">
        <v>2</v>
      </c>
      <c r="K106" s="1" t="s">
        <v>3</v>
      </c>
      <c r="L106" s="1" t="s">
        <v>4</v>
      </c>
    </row>
    <row r="107" spans="6:12" x14ac:dyDescent="0.25">
      <c r="F107" s="1">
        <v>0.1</v>
      </c>
      <c r="G107" s="46">
        <v>3081232.8289473685</v>
      </c>
      <c r="H107" s="46">
        <v>3114054.0383851468</v>
      </c>
      <c r="I107" s="46">
        <v>-29673.118385146001</v>
      </c>
      <c r="J107" s="46">
        <v>616220.6562921541</v>
      </c>
      <c r="K107" s="46">
        <v>1348043202273.8975</v>
      </c>
      <c r="L107" s="44">
        <v>0.31250278544619503</v>
      </c>
    </row>
    <row r="108" spans="6:12" x14ac:dyDescent="0.25">
      <c r="F108" s="1">
        <v>0.2</v>
      </c>
      <c r="G108" s="47">
        <v>3081232.8289473685</v>
      </c>
      <c r="H108" s="47">
        <v>3092749.1529812152</v>
      </c>
      <c r="I108" s="47">
        <v>-8368.2329812149273</v>
      </c>
      <c r="J108" s="47">
        <v>634834.86581479781</v>
      </c>
      <c r="K108" s="47">
        <v>1363964119564.0725</v>
      </c>
      <c r="L108" s="45">
        <v>0.32173675143172226</v>
      </c>
    </row>
    <row r="109" spans="6:12" x14ac:dyDescent="0.25">
      <c r="F109" s="1">
        <v>0.3</v>
      </c>
      <c r="G109" s="47">
        <v>3081232.8289473685</v>
      </c>
      <c r="H109" s="47">
        <v>3091083.1896697488</v>
      </c>
      <c r="I109" s="47">
        <v>-6702.2696697486008</v>
      </c>
      <c r="J109" s="47">
        <v>608176.29307267244</v>
      </c>
      <c r="K109" s="47">
        <v>1323459773684.9341</v>
      </c>
      <c r="L109" s="45">
        <v>0.28562843615116251</v>
      </c>
    </row>
    <row r="110" spans="6:12" x14ac:dyDescent="0.25">
      <c r="F110" s="1">
        <v>0.4</v>
      </c>
      <c r="G110" s="47">
        <v>3081232.8289473685</v>
      </c>
      <c r="H110" s="47">
        <v>3091421.8965868247</v>
      </c>
      <c r="I110" s="47">
        <v>-7040.9765868251989</v>
      </c>
      <c r="J110" s="47">
        <v>605332.40788872936</v>
      </c>
      <c r="K110" s="47">
        <v>1270711844492.2847</v>
      </c>
      <c r="L110" s="45">
        <v>0.2527304821681825</v>
      </c>
    </row>
    <row r="111" spans="6:12" x14ac:dyDescent="0.25">
      <c r="F111" s="1">
        <v>0.5</v>
      </c>
      <c r="G111" s="47">
        <v>3081232.8289473685</v>
      </c>
      <c r="H111" s="47">
        <v>3092158.7800603956</v>
      </c>
      <c r="I111" s="47">
        <v>-7777.8600603948598</v>
      </c>
      <c r="J111" s="47">
        <v>622797.10966040858</v>
      </c>
      <c r="K111" s="47">
        <v>1232682736644.2942</v>
      </c>
      <c r="L111" s="45">
        <v>0.24366161852485982</v>
      </c>
    </row>
    <row r="112" spans="6:12" x14ac:dyDescent="0.25">
      <c r="F112" s="1">
        <v>0.6</v>
      </c>
      <c r="G112" s="47">
        <v>3081232.8289473685</v>
      </c>
      <c r="H112" s="47">
        <v>3092947.4677344868</v>
      </c>
      <c r="I112" s="47">
        <v>-8566.5477344871288</v>
      </c>
      <c r="J112" s="47">
        <v>660680.05456451862</v>
      </c>
      <c r="K112" s="47">
        <v>1222154020039.9387</v>
      </c>
      <c r="L112" s="45">
        <v>0.26679346460978937</v>
      </c>
    </row>
    <row r="113" spans="6:12" x14ac:dyDescent="0.25">
      <c r="F113" s="1">
        <v>0.7</v>
      </c>
      <c r="G113" s="47">
        <v>3081232.8289473685</v>
      </c>
      <c r="H113" s="47">
        <v>3093602.8310107687</v>
      </c>
      <c r="I113" s="47">
        <v>-9221.9110107699435</v>
      </c>
      <c r="J113" s="47">
        <v>680826.32374196651</v>
      </c>
      <c r="K113" s="47">
        <v>1249364054351.6016</v>
      </c>
      <c r="L113" s="45">
        <v>0.28014556208942615</v>
      </c>
    </row>
    <row r="114" spans="6:12" x14ac:dyDescent="0.25">
      <c r="F114" s="1">
        <v>0.8</v>
      </c>
      <c r="G114" s="47">
        <v>3081232.8289473685</v>
      </c>
      <c r="H114" s="47">
        <v>3094027.4831626927</v>
      </c>
      <c r="I114" s="47">
        <v>-9646.5631626923569</v>
      </c>
      <c r="J114" s="47">
        <v>709873.1870781458</v>
      </c>
      <c r="K114" s="47">
        <v>1327395237435.5527</v>
      </c>
      <c r="L114" s="45">
        <v>0.29125032403635376</v>
      </c>
    </row>
    <row r="115" spans="6:12" x14ac:dyDescent="0.25">
      <c r="F115" s="1">
        <v>0.9</v>
      </c>
      <c r="G115" s="47">
        <v>3081232.8289473685</v>
      </c>
      <c r="H115" s="47">
        <v>3094226.8142644237</v>
      </c>
      <c r="I115" s="47">
        <v>-9845.8942644245108</v>
      </c>
      <c r="J115" s="47">
        <v>753680.58408640954</v>
      </c>
      <c r="K115" s="47">
        <v>1474617897510.1101</v>
      </c>
      <c r="L115" s="45">
        <v>0.30029996594235459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905C-AFDF-4FB0-8BDB-EF7DADE21AE9}">
  <sheetPr>
    <tabColor rgb="FF002060"/>
  </sheetPr>
  <dimension ref="A1:Q116"/>
  <sheetViews>
    <sheetView showGridLines="0" zoomScale="80" zoomScaleNormal="80" workbookViewId="0">
      <pane ySplit="1" topLeftCell="A2" activePane="bottomLeft" state="frozen"/>
      <selection pane="bottomLeft" activeCell="K83" sqref="K83"/>
    </sheetView>
  </sheetViews>
  <sheetFormatPr defaultRowHeight="15" x14ac:dyDescent="0.25"/>
  <cols>
    <col min="2" max="2" width="18.85546875" style="3" customWidth="1"/>
    <col min="3" max="3" width="21.42578125" style="2" customWidth="1"/>
    <col min="4" max="7" width="14.28515625" style="2" customWidth="1"/>
    <col min="8" max="8" width="12.28515625" style="2" customWidth="1"/>
    <col min="9" max="9" width="16.28515625" style="2" bestFit="1" customWidth="1"/>
    <col min="10" max="10" width="18" style="2" bestFit="1" customWidth="1"/>
    <col min="11" max="12" width="18.7109375" style="2" customWidth="1"/>
    <col min="13" max="13" width="24.140625" style="2" bestFit="1" customWidth="1"/>
    <col min="14" max="14" width="13" style="2" customWidth="1"/>
    <col min="16" max="16" width="7.85546875" bestFit="1" customWidth="1"/>
    <col min="17" max="17" width="15" bestFit="1" customWidth="1"/>
  </cols>
  <sheetData>
    <row r="1" spans="1:17" s="1" customFormat="1" x14ac:dyDescent="0.25">
      <c r="A1" s="16" t="s">
        <v>5</v>
      </c>
      <c r="B1" s="4" t="s">
        <v>11</v>
      </c>
      <c r="C1" s="24" t="s">
        <v>17</v>
      </c>
      <c r="D1" s="5" t="s">
        <v>9</v>
      </c>
      <c r="E1" s="5" t="s">
        <v>10</v>
      </c>
      <c r="F1" s="5" t="s">
        <v>13</v>
      </c>
      <c r="G1" s="5" t="s">
        <v>7</v>
      </c>
      <c r="H1" s="5" t="s">
        <v>8</v>
      </c>
      <c r="I1" s="5" t="s">
        <v>15</v>
      </c>
      <c r="J1" s="17" t="s">
        <v>14</v>
      </c>
      <c r="K1" s="5" t="s">
        <v>1</v>
      </c>
      <c r="L1" s="5" t="s">
        <v>2</v>
      </c>
      <c r="M1" s="5" t="s">
        <v>3</v>
      </c>
      <c r="N1" s="5" t="s">
        <v>4</v>
      </c>
      <c r="P1" s="7" t="s">
        <v>6</v>
      </c>
      <c r="Q1" s="7">
        <v>0.1</v>
      </c>
    </row>
    <row r="2" spans="1:17" x14ac:dyDescent="0.25">
      <c r="A2" s="15">
        <v>1</v>
      </c>
      <c r="B2" s="6">
        <v>43101</v>
      </c>
      <c r="C2" s="38">
        <v>2845126</v>
      </c>
      <c r="D2" s="11">
        <f>C2</f>
        <v>2845126</v>
      </c>
      <c r="E2" s="11">
        <f>C2</f>
        <v>2845126</v>
      </c>
      <c r="F2" s="11">
        <f>D2</f>
        <v>2845126</v>
      </c>
      <c r="G2" s="11">
        <f t="shared" ref="G2" si="0">(2*D2)-E2</f>
        <v>2845126</v>
      </c>
      <c r="H2" s="11">
        <f t="shared" ref="H2" si="1">(($Q$1)/(1-$Q$1))*(D2-E2)</f>
        <v>0</v>
      </c>
      <c r="I2" s="33">
        <f>(($Q$1^2)/((1-$Q$1)^2))*(D2-(2*E2)+F2)</f>
        <v>0</v>
      </c>
      <c r="J2" s="18"/>
      <c r="K2" s="29"/>
      <c r="L2" s="30"/>
      <c r="M2" s="30"/>
      <c r="N2" s="31"/>
    </row>
    <row r="3" spans="1:17" x14ac:dyDescent="0.25">
      <c r="A3" s="15">
        <v>2</v>
      </c>
      <c r="B3" s="6">
        <v>43132</v>
      </c>
      <c r="C3" s="38">
        <v>2751060</v>
      </c>
      <c r="D3" s="32">
        <f t="shared" ref="D3:D36" si="2">($Q$1*C3)+(1-$Q$1)*D2</f>
        <v>2835719.4</v>
      </c>
      <c r="E3" s="32">
        <f t="shared" ref="E3:E36" si="3">($Q$1*D3)+(1-$Q$1)*E2</f>
        <v>2844185.34</v>
      </c>
      <c r="F3" s="32">
        <f t="shared" ref="F3:F36" si="4">($Q$1*E3)+(1-$Q$1)*F2</f>
        <v>2845031.9339999999</v>
      </c>
      <c r="G3" s="28">
        <f>(3*D3)-(3*E3)+F3</f>
        <v>2819634.1139999996</v>
      </c>
      <c r="H3" s="33">
        <f>(($Q$1)/(2*(1-$Q$1)^2))*((6-5*$Q$1)*D3-(10-8*$Q$1)*E3+(4-3*$Q$1)*F3)</f>
        <v>-2680.8809999997416</v>
      </c>
      <c r="I3" s="33">
        <f>(($Q$1^2)/((1-$Q$1)^2))*(D3-(2*E3)+F3)</f>
        <v>-94.065999999998809</v>
      </c>
      <c r="J3" s="18">
        <f>G2+H2</f>
        <v>2845126</v>
      </c>
      <c r="K3" s="9">
        <f t="shared" ref="K3:K36" si="5">C3-J3</f>
        <v>-94066</v>
      </c>
      <c r="L3" s="9">
        <f t="shared" ref="L3:L4" si="6">ABS(K3)</f>
        <v>94066</v>
      </c>
      <c r="M3" s="9">
        <f t="shared" ref="M3:M36" si="7">(C3-J3)^2</f>
        <v>8848412356</v>
      </c>
      <c r="N3" s="9">
        <f t="shared" ref="N3:N36" si="8">L3/C3*100%</f>
        <v>3.4192638473897335E-2</v>
      </c>
    </row>
    <row r="4" spans="1:17" x14ac:dyDescent="0.25">
      <c r="A4" s="15">
        <v>3</v>
      </c>
      <c r="B4" s="6">
        <v>43160</v>
      </c>
      <c r="C4" s="38">
        <v>3751325</v>
      </c>
      <c r="D4" s="28">
        <f t="shared" si="2"/>
        <v>2927279.96</v>
      </c>
      <c r="E4" s="28">
        <f t="shared" si="3"/>
        <v>2852494.8019999997</v>
      </c>
      <c r="F4" s="28">
        <f t="shared" si="4"/>
        <v>2845778.2208000002</v>
      </c>
      <c r="G4" s="28">
        <f t="shared" ref="G4:G36" si="9">(3*D4)-(3*E4)+F4</f>
        <v>3070133.6947999997</v>
      </c>
      <c r="H4" s="28">
        <f t="shared" ref="H4:H36" si="10">(($Q$1)/(2*(1-$Q$1)^2))*((6-5*$Q$1)*D4-(10-8*$Q$1)*E4+(4-3*$Q$1)*F4)</f>
        <v>23855.98880000033</v>
      </c>
      <c r="I4" s="28">
        <f t="shared" ref="I4:I36" si="11">(($Q$1^2)/((1-$Q$1)^2))*(D4-(2*E4)+F4)</f>
        <v>840.35280000001057</v>
      </c>
      <c r="J4" s="18">
        <f t="shared" ref="J4:J36" si="12">G3+H3</f>
        <v>2816953.233</v>
      </c>
      <c r="K4" s="9">
        <f t="shared" si="5"/>
        <v>934371.76699999999</v>
      </c>
      <c r="L4" s="9">
        <f t="shared" si="6"/>
        <v>934371.76699999999</v>
      </c>
      <c r="M4" s="9">
        <f t="shared" si="7"/>
        <v>873050598966.70227</v>
      </c>
      <c r="N4" s="9">
        <f t="shared" si="8"/>
        <v>0.24907779704504407</v>
      </c>
    </row>
    <row r="5" spans="1:17" hidden="1" x14ac:dyDescent="0.25">
      <c r="A5" s="15">
        <v>4</v>
      </c>
      <c r="B5" s="6">
        <v>43191</v>
      </c>
      <c r="C5" s="38">
        <v>3350350</v>
      </c>
      <c r="D5" s="28">
        <f t="shared" si="2"/>
        <v>2969586.9640000002</v>
      </c>
      <c r="E5" s="28">
        <f t="shared" si="3"/>
        <v>2864204.0181999998</v>
      </c>
      <c r="F5" s="28">
        <f t="shared" si="4"/>
        <v>2847620.8005400002</v>
      </c>
      <c r="G5" s="28">
        <f t="shared" si="9"/>
        <v>3163769.6379400007</v>
      </c>
      <c r="H5" s="28">
        <f t="shared" si="10"/>
        <v>31990.635590000238</v>
      </c>
      <c r="I5" s="28">
        <f t="shared" si="11"/>
        <v>1096.2929400000089</v>
      </c>
      <c r="J5" s="18">
        <f t="shared" si="12"/>
        <v>3093989.6836000001</v>
      </c>
      <c r="K5" s="9">
        <f t="shared" si="5"/>
        <v>256360.31639999989</v>
      </c>
      <c r="L5" s="9">
        <f>ABS(K5)</f>
        <v>256360.31639999989</v>
      </c>
      <c r="M5" s="9">
        <f t="shared" si="7"/>
        <v>65720611824.708054</v>
      </c>
      <c r="N5" s="9">
        <f t="shared" si="8"/>
        <v>7.651747321921587E-2</v>
      </c>
    </row>
    <row r="6" spans="1:17" hidden="1" x14ac:dyDescent="0.25">
      <c r="A6" s="15">
        <v>5</v>
      </c>
      <c r="B6" s="6">
        <v>43221</v>
      </c>
      <c r="C6" s="38">
        <v>2733224</v>
      </c>
      <c r="D6" s="28">
        <f t="shared" si="2"/>
        <v>2945950.6676000003</v>
      </c>
      <c r="E6" s="28">
        <f t="shared" si="3"/>
        <v>2872378.6831399999</v>
      </c>
      <c r="F6" s="28">
        <f t="shared" si="4"/>
        <v>2850096.5888</v>
      </c>
      <c r="G6" s="28">
        <f t="shared" si="9"/>
        <v>3070812.5421800017</v>
      </c>
      <c r="H6" s="28">
        <f t="shared" si="10"/>
        <v>19889.022560000394</v>
      </c>
      <c r="I6" s="28">
        <f t="shared" si="11"/>
        <v>633.20852000000718</v>
      </c>
      <c r="J6" s="18">
        <f t="shared" si="12"/>
        <v>3195760.2735300008</v>
      </c>
      <c r="K6" s="9">
        <f t="shared" si="5"/>
        <v>-462536.27353000082</v>
      </c>
      <c r="L6" s="9">
        <f t="shared" ref="L6:L36" si="13">ABS(K6)</f>
        <v>462536.27353000082</v>
      </c>
      <c r="M6" s="9">
        <f t="shared" si="7"/>
        <v>213939804331.01974</v>
      </c>
      <c r="N6" s="9">
        <f t="shared" si="8"/>
        <v>0.16922735697110841</v>
      </c>
    </row>
    <row r="7" spans="1:17" hidden="1" x14ac:dyDescent="0.25">
      <c r="A7" s="15">
        <v>6</v>
      </c>
      <c r="B7" s="6">
        <v>43252</v>
      </c>
      <c r="C7" s="38">
        <v>2522202</v>
      </c>
      <c r="D7" s="28">
        <f t="shared" si="2"/>
        <v>2903575.8008400006</v>
      </c>
      <c r="E7" s="28">
        <f t="shared" si="3"/>
        <v>2875498.3949100003</v>
      </c>
      <c r="F7" s="28">
        <f t="shared" si="4"/>
        <v>2852636.769411</v>
      </c>
      <c r="G7" s="28">
        <f t="shared" si="9"/>
        <v>2936868.9872010001</v>
      </c>
      <c r="H7" s="28">
        <f t="shared" si="10"/>
        <v>4310.9702635002259</v>
      </c>
      <c r="I7" s="28">
        <f t="shared" si="11"/>
        <v>64.39235100000063</v>
      </c>
      <c r="J7" s="18">
        <f t="shared" si="12"/>
        <v>3090701.5647400022</v>
      </c>
      <c r="K7" s="9">
        <f t="shared" si="5"/>
        <v>-568499.56474000216</v>
      </c>
      <c r="L7" s="9">
        <f t="shared" si="13"/>
        <v>568499.56474000216</v>
      </c>
      <c r="M7" s="9">
        <f t="shared" si="7"/>
        <v>323191755109.5719</v>
      </c>
      <c r="N7" s="9">
        <f t="shared" si="8"/>
        <v>0.22539811035753765</v>
      </c>
    </row>
    <row r="8" spans="1:17" hidden="1" x14ac:dyDescent="0.25">
      <c r="A8" s="15">
        <v>7</v>
      </c>
      <c r="B8" s="6">
        <v>43282</v>
      </c>
      <c r="C8" s="38">
        <v>2919192</v>
      </c>
      <c r="D8" s="28">
        <f t="shared" si="2"/>
        <v>2905137.420756001</v>
      </c>
      <c r="E8" s="28">
        <f t="shared" si="3"/>
        <v>2878462.2974946005</v>
      </c>
      <c r="F8" s="28">
        <f t="shared" si="4"/>
        <v>2855219.3222193602</v>
      </c>
      <c r="G8" s="28">
        <f t="shared" si="9"/>
        <v>2935244.6920035626</v>
      </c>
      <c r="H8" s="28">
        <f t="shared" si="10"/>
        <v>3747.7882357602821</v>
      </c>
      <c r="I8" s="28">
        <f t="shared" si="11"/>
        <v>42.372197360001557</v>
      </c>
      <c r="J8" s="18">
        <f t="shared" si="12"/>
        <v>2941179.9574645003</v>
      </c>
      <c r="K8" s="9">
        <f t="shared" si="5"/>
        <v>-21987.95746450033</v>
      </c>
      <c r="L8" s="9">
        <f t="shared" si="13"/>
        <v>21987.95746450033</v>
      </c>
      <c r="M8" s="9">
        <f t="shared" si="7"/>
        <v>483470273.46067578</v>
      </c>
      <c r="N8" s="9">
        <f t="shared" si="8"/>
        <v>7.5322066737988904E-3</v>
      </c>
    </row>
    <row r="9" spans="1:17" hidden="1" x14ac:dyDescent="0.25">
      <c r="A9" s="15">
        <v>8</v>
      </c>
      <c r="B9" s="6">
        <v>43313</v>
      </c>
      <c r="C9" s="38">
        <v>2700494</v>
      </c>
      <c r="D9" s="28">
        <f t="shared" si="2"/>
        <v>2884673.0786804007</v>
      </c>
      <c r="E9" s="28">
        <f t="shared" si="3"/>
        <v>2879083.3756131809</v>
      </c>
      <c r="F9" s="28">
        <f t="shared" si="4"/>
        <v>2857605.7275587423</v>
      </c>
      <c r="G9" s="28">
        <f t="shared" si="9"/>
        <v>2874374.8367604027</v>
      </c>
      <c r="H9" s="28">
        <f t="shared" si="10"/>
        <v>-3007.6500575130599</v>
      </c>
      <c r="I9" s="28">
        <f t="shared" si="11"/>
        <v>-196.14746897801024</v>
      </c>
      <c r="J9" s="18">
        <f t="shared" si="12"/>
        <v>2938992.4802393229</v>
      </c>
      <c r="K9" s="9">
        <f t="shared" si="5"/>
        <v>-238498.48023932287</v>
      </c>
      <c r="L9" s="9">
        <f t="shared" si="13"/>
        <v>238498.48023932287</v>
      </c>
      <c r="M9" s="9">
        <f t="shared" si="7"/>
        <v>56881525076.466682</v>
      </c>
      <c r="N9" s="9">
        <f t="shared" si="8"/>
        <v>8.8316611790036512E-2</v>
      </c>
    </row>
    <row r="10" spans="1:17" hidden="1" x14ac:dyDescent="0.25">
      <c r="A10" s="15">
        <v>9</v>
      </c>
      <c r="B10" s="6">
        <v>43344</v>
      </c>
      <c r="C10" s="38">
        <v>2895828</v>
      </c>
      <c r="D10" s="28">
        <f t="shared" si="2"/>
        <v>2885788.5708123604</v>
      </c>
      <c r="E10" s="28">
        <f t="shared" si="3"/>
        <v>2879753.8951330986</v>
      </c>
      <c r="F10" s="28">
        <f t="shared" si="4"/>
        <v>2859820.5443161782</v>
      </c>
      <c r="G10" s="28">
        <f t="shared" si="9"/>
        <v>2877924.5713539645</v>
      </c>
      <c r="H10" s="28">
        <f t="shared" si="10"/>
        <v>-2503.8692460903599</v>
      </c>
      <c r="I10" s="28">
        <f t="shared" si="11"/>
        <v>-171.58858194640251</v>
      </c>
      <c r="J10" s="18">
        <f t="shared" si="12"/>
        <v>2871367.1867028894</v>
      </c>
      <c r="K10" s="9">
        <f t="shared" si="5"/>
        <v>24460.81329711061</v>
      </c>
      <c r="L10" s="9">
        <f t="shared" si="13"/>
        <v>24460.81329711061</v>
      </c>
      <c r="M10" s="9">
        <f t="shared" si="7"/>
        <v>598331387.15610325</v>
      </c>
      <c r="N10" s="9">
        <f t="shared" si="8"/>
        <v>8.4469151127451667E-3</v>
      </c>
    </row>
    <row r="11" spans="1:17" hidden="1" x14ac:dyDescent="0.25">
      <c r="A11" s="15">
        <v>10</v>
      </c>
      <c r="B11" s="6">
        <v>43374</v>
      </c>
      <c r="C11" s="38">
        <v>3049907</v>
      </c>
      <c r="D11" s="28">
        <f t="shared" si="2"/>
        <v>2902200.4137311247</v>
      </c>
      <c r="E11" s="28">
        <f t="shared" si="3"/>
        <v>2881998.5469929017</v>
      </c>
      <c r="F11" s="28">
        <f t="shared" si="4"/>
        <v>2862038.3445838508</v>
      </c>
      <c r="G11" s="28">
        <f t="shared" si="9"/>
        <v>2922643.9447985203</v>
      </c>
      <c r="H11" s="28">
        <f t="shared" si="10"/>
        <v>2299.8467991814982</v>
      </c>
      <c r="I11" s="28">
        <f t="shared" si="11"/>
        <v>2.9835102366927417</v>
      </c>
      <c r="J11" s="18">
        <f t="shared" si="12"/>
        <v>2875420.7021078742</v>
      </c>
      <c r="K11" s="9">
        <f t="shared" si="5"/>
        <v>174486.29789212579</v>
      </c>
      <c r="L11" s="9">
        <f t="shared" si="13"/>
        <v>174486.29789212579</v>
      </c>
      <c r="M11" s="9">
        <f t="shared" si="7"/>
        <v>30445468152.099659</v>
      </c>
      <c r="N11" s="9">
        <f t="shared" si="8"/>
        <v>5.7210366706960503E-2</v>
      </c>
    </row>
    <row r="12" spans="1:17" hidden="1" x14ac:dyDescent="0.25">
      <c r="A12" s="15">
        <v>11</v>
      </c>
      <c r="B12" s="6">
        <v>43405</v>
      </c>
      <c r="C12" s="38">
        <v>2917120</v>
      </c>
      <c r="D12" s="28">
        <f t="shared" si="2"/>
        <v>2903692.3723580125</v>
      </c>
      <c r="E12" s="28">
        <f t="shared" si="3"/>
        <v>2884167.9295294131</v>
      </c>
      <c r="F12" s="28">
        <f t="shared" si="4"/>
        <v>2864251.303078407</v>
      </c>
      <c r="G12" s="28">
        <f t="shared" si="9"/>
        <v>2922824.631564205</v>
      </c>
      <c r="H12" s="28">
        <f t="shared" si="10"/>
        <v>2079.8097338627472</v>
      </c>
      <c r="I12" s="28">
        <f t="shared" si="11"/>
        <v>-4.8417731161332798</v>
      </c>
      <c r="J12" s="18">
        <f t="shared" si="12"/>
        <v>2924943.7915977016</v>
      </c>
      <c r="K12" s="9">
        <f t="shared" si="5"/>
        <v>-7823.7915977016091</v>
      </c>
      <c r="L12" s="9">
        <f t="shared" si="13"/>
        <v>7823.7915977016091</v>
      </c>
      <c r="M12" s="9">
        <f t="shared" si="7"/>
        <v>61211714.9642663</v>
      </c>
      <c r="N12" s="9">
        <f t="shared" si="8"/>
        <v>2.6820259700326382E-3</v>
      </c>
    </row>
    <row r="13" spans="1:17" hidden="1" x14ac:dyDescent="0.25">
      <c r="A13" s="15">
        <v>12</v>
      </c>
      <c r="B13" s="6">
        <v>43435</v>
      </c>
      <c r="C13" s="38">
        <v>2560882</v>
      </c>
      <c r="D13" s="28">
        <f t="shared" si="2"/>
        <v>2869411.3351222114</v>
      </c>
      <c r="E13" s="28">
        <f t="shared" si="3"/>
        <v>2882692.2700886931</v>
      </c>
      <c r="F13" s="28">
        <f t="shared" si="4"/>
        <v>2866095.3997794357</v>
      </c>
      <c r="G13" s="28">
        <f t="shared" si="9"/>
        <v>2826252.5948799909</v>
      </c>
      <c r="H13" s="28">
        <f t="shared" si="10"/>
        <v>-8299.6026209815409</v>
      </c>
      <c r="I13" s="28">
        <f t="shared" si="11"/>
        <v>-368.86179352764412</v>
      </c>
      <c r="J13" s="18">
        <f t="shared" si="12"/>
        <v>2924904.4412980676</v>
      </c>
      <c r="K13" s="9">
        <f t="shared" si="5"/>
        <v>-364022.44129806757</v>
      </c>
      <c r="L13" s="9">
        <f t="shared" si="13"/>
        <v>364022.44129806757</v>
      </c>
      <c r="M13" s="9">
        <f t="shared" si="7"/>
        <v>132512337768.60506</v>
      </c>
      <c r="N13" s="9">
        <f t="shared" si="8"/>
        <v>0.14214729194787873</v>
      </c>
    </row>
    <row r="14" spans="1:17" hidden="1" x14ac:dyDescent="0.25">
      <c r="A14" s="15">
        <v>13</v>
      </c>
      <c r="B14" s="6">
        <v>43466</v>
      </c>
      <c r="C14" s="38">
        <v>2886252</v>
      </c>
      <c r="D14" s="28">
        <f t="shared" si="2"/>
        <v>2871095.4016099903</v>
      </c>
      <c r="E14" s="28">
        <f t="shared" si="3"/>
        <v>2881532.5832408229</v>
      </c>
      <c r="F14" s="28">
        <f t="shared" si="4"/>
        <v>2867639.1181255747</v>
      </c>
      <c r="G14" s="28">
        <f t="shared" si="9"/>
        <v>2836327.5732330754</v>
      </c>
      <c r="H14" s="28">
        <f t="shared" si="10"/>
        <v>-6716.6864133329573</v>
      </c>
      <c r="I14" s="28">
        <f t="shared" si="11"/>
        <v>-300.37835488988685</v>
      </c>
      <c r="J14" s="18">
        <f t="shared" si="12"/>
        <v>2817952.9922590093</v>
      </c>
      <c r="K14" s="9">
        <f t="shared" si="5"/>
        <v>68299.007740990724</v>
      </c>
      <c r="L14" s="9">
        <f t="shared" si="13"/>
        <v>68299.007740990724</v>
      </c>
      <c r="M14" s="9">
        <f t="shared" si="7"/>
        <v>4664754458.4039106</v>
      </c>
      <c r="N14" s="9">
        <f t="shared" si="8"/>
        <v>2.3663563590771257E-2</v>
      </c>
    </row>
    <row r="15" spans="1:17" hidden="1" x14ac:dyDescent="0.25">
      <c r="A15" s="15">
        <v>14</v>
      </c>
      <c r="B15" s="6">
        <v>43497</v>
      </c>
      <c r="C15" s="38">
        <v>3029509</v>
      </c>
      <c r="D15" s="28">
        <f t="shared" si="2"/>
        <v>2886936.761448991</v>
      </c>
      <c r="E15" s="28">
        <f t="shared" si="3"/>
        <v>2882073.0010616397</v>
      </c>
      <c r="F15" s="28">
        <f t="shared" si="4"/>
        <v>2869082.5064191814</v>
      </c>
      <c r="G15" s="28">
        <f t="shared" si="9"/>
        <v>2883673.7875812366</v>
      </c>
      <c r="H15" s="28">
        <f t="shared" si="10"/>
        <v>-1315.688151028467</v>
      </c>
      <c r="I15" s="28">
        <f t="shared" si="11"/>
        <v>-100.33005253218667</v>
      </c>
      <c r="J15" s="18">
        <f t="shared" si="12"/>
        <v>2829610.8868197426</v>
      </c>
      <c r="K15" s="9">
        <f t="shared" si="5"/>
        <v>199898.11318025738</v>
      </c>
      <c r="L15" s="9">
        <f t="shared" si="13"/>
        <v>199898.11318025738</v>
      </c>
      <c r="M15" s="9">
        <f t="shared" si="7"/>
        <v>39959255653.026993</v>
      </c>
      <c r="N15" s="9">
        <f t="shared" si="8"/>
        <v>6.5983667049761982E-2</v>
      </c>
    </row>
    <row r="16" spans="1:17" hidden="1" x14ac:dyDescent="0.25">
      <c r="A16" s="15">
        <v>15</v>
      </c>
      <c r="B16" s="6">
        <v>43525</v>
      </c>
      <c r="C16" s="38">
        <v>2816647</v>
      </c>
      <c r="D16" s="28">
        <f t="shared" si="2"/>
        <v>2879907.7853040923</v>
      </c>
      <c r="E16" s="28">
        <f t="shared" si="3"/>
        <v>2881856.4794858848</v>
      </c>
      <c r="F16" s="28">
        <f t="shared" si="4"/>
        <v>2870359.9037258513</v>
      </c>
      <c r="G16" s="28">
        <f t="shared" si="9"/>
        <v>2864513.821180474</v>
      </c>
      <c r="H16" s="28">
        <f t="shared" si="10"/>
        <v>-3287.3548340728435</v>
      </c>
      <c r="I16" s="28">
        <f t="shared" si="11"/>
        <v>-165.99098693612206</v>
      </c>
      <c r="J16" s="18">
        <f t="shared" si="12"/>
        <v>2882358.0994302081</v>
      </c>
      <c r="K16" s="9">
        <f t="shared" si="5"/>
        <v>-65711.099430208094</v>
      </c>
      <c r="L16" s="9">
        <f t="shared" si="13"/>
        <v>65711.099430208094</v>
      </c>
      <c r="M16" s="9">
        <f t="shared" si="7"/>
        <v>4317948588.3266945</v>
      </c>
      <c r="N16" s="9">
        <f t="shared" si="8"/>
        <v>2.3329547305788796E-2</v>
      </c>
    </row>
    <row r="17" spans="1:14" hidden="1" x14ac:dyDescent="0.25">
      <c r="A17" s="15">
        <v>16</v>
      </c>
      <c r="B17" s="6">
        <v>43556</v>
      </c>
      <c r="C17" s="38">
        <v>2854439</v>
      </c>
      <c r="D17" s="28">
        <f t="shared" si="2"/>
        <v>2877360.9067736831</v>
      </c>
      <c r="E17" s="28">
        <f t="shared" si="3"/>
        <v>2881406.922214665</v>
      </c>
      <c r="F17" s="28">
        <f t="shared" si="4"/>
        <v>2871464.6055747326</v>
      </c>
      <c r="G17" s="28">
        <f t="shared" si="9"/>
        <v>2859326.5592517871</v>
      </c>
      <c r="H17" s="28">
        <f t="shared" si="10"/>
        <v>-3644.4232403178826</v>
      </c>
      <c r="I17" s="28">
        <f t="shared" si="11"/>
        <v>-172.69545778906388</v>
      </c>
      <c r="J17" s="18">
        <f t="shared" si="12"/>
        <v>2861226.4663464013</v>
      </c>
      <c r="K17" s="9">
        <f t="shared" si="5"/>
        <v>-6787.4663464012556</v>
      </c>
      <c r="L17" s="9">
        <f t="shared" si="13"/>
        <v>6787.4663464012556</v>
      </c>
      <c r="M17" s="9">
        <f t="shared" si="7"/>
        <v>46069699.403529607</v>
      </c>
      <c r="N17" s="9">
        <f t="shared" si="8"/>
        <v>2.3778635123753761E-3</v>
      </c>
    </row>
    <row r="18" spans="1:14" hidden="1" x14ac:dyDescent="0.25">
      <c r="A18" s="15">
        <v>17</v>
      </c>
      <c r="B18" s="6">
        <v>43586</v>
      </c>
      <c r="C18" s="38">
        <v>2866466</v>
      </c>
      <c r="D18" s="28">
        <f t="shared" si="2"/>
        <v>2876271.4160963148</v>
      </c>
      <c r="E18" s="28">
        <f t="shared" si="3"/>
        <v>2880893.37160283</v>
      </c>
      <c r="F18" s="28">
        <f t="shared" si="4"/>
        <v>2872407.4821775425</v>
      </c>
      <c r="G18" s="28">
        <f t="shared" si="9"/>
        <v>2858541.6156579964</v>
      </c>
      <c r="H18" s="28">
        <f t="shared" si="10"/>
        <v>-3507.3176641601285</v>
      </c>
      <c r="I18" s="28">
        <f t="shared" si="11"/>
        <v>-161.82524607163845</v>
      </c>
      <c r="J18" s="18">
        <f t="shared" si="12"/>
        <v>2855682.1360114692</v>
      </c>
      <c r="K18" s="9">
        <f t="shared" si="5"/>
        <v>10783.863988530822</v>
      </c>
      <c r="L18" s="9">
        <f t="shared" si="13"/>
        <v>10783.863988530822</v>
      </c>
      <c r="M18" s="9">
        <f t="shared" si="7"/>
        <v>116291722.52313189</v>
      </c>
      <c r="N18" s="9">
        <f t="shared" si="8"/>
        <v>3.7620763646004601E-3</v>
      </c>
    </row>
    <row r="19" spans="1:14" hidden="1" x14ac:dyDescent="0.25">
      <c r="A19" s="15">
        <v>18</v>
      </c>
      <c r="B19" s="6">
        <v>43617</v>
      </c>
      <c r="C19" s="38">
        <v>1788742</v>
      </c>
      <c r="D19" s="28">
        <f t="shared" si="2"/>
        <v>2767518.4744866835</v>
      </c>
      <c r="E19" s="28">
        <f t="shared" si="3"/>
        <v>2869555.8818912157</v>
      </c>
      <c r="F19" s="28">
        <f t="shared" si="4"/>
        <v>2872122.3221489098</v>
      </c>
      <c r="G19" s="28">
        <f t="shared" si="9"/>
        <v>2566010.0999353128</v>
      </c>
      <c r="H19" s="28">
        <f t="shared" si="10"/>
        <v>-34056.167393299736</v>
      </c>
      <c r="I19" s="28">
        <f t="shared" si="11"/>
        <v>-1228.0366314424457</v>
      </c>
      <c r="J19" s="18">
        <f t="shared" si="12"/>
        <v>2855034.2979938365</v>
      </c>
      <c r="K19" s="9">
        <f t="shared" si="5"/>
        <v>-1066292.2979938365</v>
      </c>
      <c r="L19" s="9">
        <f t="shared" si="13"/>
        <v>1066292.2979938365</v>
      </c>
      <c r="M19" s="9">
        <f t="shared" si="7"/>
        <v>1136979264760.9766</v>
      </c>
      <c r="N19" s="9">
        <f t="shared" si="8"/>
        <v>0.59611296542141712</v>
      </c>
    </row>
    <row r="20" spans="1:14" hidden="1" x14ac:dyDescent="0.25">
      <c r="A20" s="15">
        <v>19</v>
      </c>
      <c r="B20" s="6">
        <v>43647</v>
      </c>
      <c r="C20" s="38">
        <v>2652909</v>
      </c>
      <c r="D20" s="28">
        <f t="shared" si="2"/>
        <v>2756057.527038015</v>
      </c>
      <c r="E20" s="28">
        <f t="shared" si="3"/>
        <v>2858206.0464058956</v>
      </c>
      <c r="F20" s="28">
        <f t="shared" si="4"/>
        <v>2870730.6945746085</v>
      </c>
      <c r="G20" s="28">
        <f t="shared" si="9"/>
        <v>2564285.136470967</v>
      </c>
      <c r="H20" s="28">
        <f t="shared" si="10"/>
        <v>-31819.485080191564</v>
      </c>
      <c r="I20" s="28">
        <f t="shared" si="11"/>
        <v>-1106.4675456687385</v>
      </c>
      <c r="J20" s="18">
        <f t="shared" si="12"/>
        <v>2531953.932542013</v>
      </c>
      <c r="K20" s="9">
        <f t="shared" si="5"/>
        <v>120955.067457987</v>
      </c>
      <c r="L20" s="9">
        <f t="shared" si="13"/>
        <v>120955.067457987</v>
      </c>
      <c r="M20" s="9">
        <f t="shared" si="7"/>
        <v>14630128343.766184</v>
      </c>
      <c r="N20" s="9">
        <f t="shared" si="8"/>
        <v>4.5593372203112506E-2</v>
      </c>
    </row>
    <row r="21" spans="1:14" hidden="1" x14ac:dyDescent="0.25">
      <c r="A21" s="15">
        <v>20</v>
      </c>
      <c r="B21" s="6">
        <v>43678</v>
      </c>
      <c r="C21" s="38">
        <v>2803490</v>
      </c>
      <c r="D21" s="28">
        <f t="shared" si="2"/>
        <v>2760800.7743342137</v>
      </c>
      <c r="E21" s="28">
        <f t="shared" si="3"/>
        <v>2848465.5191987273</v>
      </c>
      <c r="F21" s="28">
        <f t="shared" si="4"/>
        <v>2868504.1770370207</v>
      </c>
      <c r="G21" s="28">
        <f t="shared" si="9"/>
        <v>2605509.9424434793</v>
      </c>
      <c r="H21" s="28">
        <f t="shared" si="10"/>
        <v>-25185.99152797143</v>
      </c>
      <c r="I21" s="28">
        <f t="shared" si="11"/>
        <v>-834.88996328667019</v>
      </c>
      <c r="J21" s="18">
        <f t="shared" si="12"/>
        <v>2532465.6513907756</v>
      </c>
      <c r="K21" s="9">
        <f t="shared" si="5"/>
        <v>271024.34860922443</v>
      </c>
      <c r="L21" s="9">
        <f t="shared" si="13"/>
        <v>271024.34860922443</v>
      </c>
      <c r="M21" s="9">
        <f t="shared" si="7"/>
        <v>73454197539.054413</v>
      </c>
      <c r="N21" s="9">
        <f t="shared" si="8"/>
        <v>9.6673913090192728E-2</v>
      </c>
    </row>
    <row r="22" spans="1:14" hidden="1" x14ac:dyDescent="0.25">
      <c r="A22" s="15">
        <v>21</v>
      </c>
      <c r="B22" s="6">
        <v>43709</v>
      </c>
      <c r="C22" s="38">
        <v>2935437</v>
      </c>
      <c r="D22" s="28">
        <f t="shared" si="2"/>
        <v>2778264.3969007926</v>
      </c>
      <c r="E22" s="28">
        <f t="shared" si="3"/>
        <v>2841445.4069689335</v>
      </c>
      <c r="F22" s="28">
        <f t="shared" si="4"/>
        <v>2865798.3000302119</v>
      </c>
      <c r="G22" s="28">
        <f t="shared" si="9"/>
        <v>2676255.2698257882</v>
      </c>
      <c r="H22" s="28">
        <f t="shared" si="10"/>
        <v>-15888.262410373023</v>
      </c>
      <c r="I22" s="28">
        <f t="shared" si="11"/>
        <v>-479.35946922052517</v>
      </c>
      <c r="J22" s="18">
        <f t="shared" si="12"/>
        <v>2580323.950915508</v>
      </c>
      <c r="K22" s="9">
        <f t="shared" si="5"/>
        <v>355113.04908449203</v>
      </c>
      <c r="L22" s="9">
        <f t="shared" si="13"/>
        <v>355113.04908449203</v>
      </c>
      <c r="M22" s="9">
        <f t="shared" si="7"/>
        <v>126105277630.08484</v>
      </c>
      <c r="N22" s="9">
        <f t="shared" si="8"/>
        <v>0.12097450876462075</v>
      </c>
    </row>
    <row r="23" spans="1:14" hidden="1" x14ac:dyDescent="0.25">
      <c r="A23" s="15">
        <v>22</v>
      </c>
      <c r="B23" s="6">
        <v>43739</v>
      </c>
      <c r="C23" s="38">
        <v>2785208</v>
      </c>
      <c r="D23" s="28">
        <f t="shared" si="2"/>
        <v>2778958.7572107133</v>
      </c>
      <c r="E23" s="28">
        <f t="shared" si="3"/>
        <v>2835196.7419931116</v>
      </c>
      <c r="F23" s="28">
        <f t="shared" si="4"/>
        <v>2862738.1442265017</v>
      </c>
      <c r="G23" s="28">
        <f t="shared" si="9"/>
        <v>2694024.1898793066</v>
      </c>
      <c r="H23" s="28">
        <f t="shared" si="10"/>
        <v>-12802.822718496698</v>
      </c>
      <c r="I23" s="28">
        <f t="shared" si="11"/>
        <v>-354.27879690133432</v>
      </c>
      <c r="J23" s="18">
        <f t="shared" si="12"/>
        <v>2660367.0074154153</v>
      </c>
      <c r="K23" s="9">
        <f t="shared" si="5"/>
        <v>124840.99258458475</v>
      </c>
      <c r="L23" s="9">
        <f t="shared" si="13"/>
        <v>124840.99258458475</v>
      </c>
      <c r="M23" s="9">
        <f t="shared" si="7"/>
        <v>15585273429.504343</v>
      </c>
      <c r="N23" s="9">
        <f t="shared" si="8"/>
        <v>4.4822861554535513E-2</v>
      </c>
    </row>
    <row r="24" spans="1:14" hidden="1" x14ac:dyDescent="0.25">
      <c r="A24" s="15">
        <v>23</v>
      </c>
      <c r="B24" s="6">
        <v>43770</v>
      </c>
      <c r="C24" s="38">
        <v>2364790</v>
      </c>
      <c r="D24" s="28">
        <f t="shared" si="2"/>
        <v>2737541.881489642</v>
      </c>
      <c r="E24" s="28">
        <f t="shared" si="3"/>
        <v>2825431.2559427647</v>
      </c>
      <c r="F24" s="28">
        <f t="shared" si="4"/>
        <v>2859007.4553981279</v>
      </c>
      <c r="G24" s="28">
        <f t="shared" si="9"/>
        <v>2595339.3320387607</v>
      </c>
      <c r="H24" s="28">
        <f t="shared" si="10"/>
        <v>-22170.347006625183</v>
      </c>
      <c r="I24" s="28">
        <f t="shared" si="11"/>
        <v>-670.5330246636978</v>
      </c>
      <c r="J24" s="18">
        <f t="shared" si="12"/>
        <v>2681221.3671608097</v>
      </c>
      <c r="K24" s="9">
        <f t="shared" si="5"/>
        <v>-316431.36716080969</v>
      </c>
      <c r="L24" s="9">
        <f t="shared" si="13"/>
        <v>316431.36716080969</v>
      </c>
      <c r="M24" s="9">
        <f t="shared" si="7"/>
        <v>100128810123.25916</v>
      </c>
      <c r="N24" s="9">
        <f t="shared" si="8"/>
        <v>0.13380949985445206</v>
      </c>
    </row>
    <row r="25" spans="1:14" hidden="1" x14ac:dyDescent="0.25">
      <c r="A25" s="15">
        <v>24</v>
      </c>
      <c r="B25" s="6">
        <v>43800</v>
      </c>
      <c r="C25" s="38">
        <v>3850557</v>
      </c>
      <c r="D25" s="28">
        <f t="shared" si="2"/>
        <v>2848843.393340678</v>
      </c>
      <c r="E25" s="28">
        <f t="shared" si="3"/>
        <v>2827772.4696825561</v>
      </c>
      <c r="F25" s="28">
        <f t="shared" si="4"/>
        <v>2855883.9568265704</v>
      </c>
      <c r="G25" s="28">
        <f t="shared" si="9"/>
        <v>2919096.7278009364</v>
      </c>
      <c r="H25" s="28">
        <f t="shared" si="10"/>
        <v>13574.233490896675</v>
      </c>
      <c r="I25" s="28">
        <f t="shared" si="11"/>
        <v>607.190256816496</v>
      </c>
      <c r="J25" s="18">
        <f t="shared" si="12"/>
        <v>2573168.9850321356</v>
      </c>
      <c r="K25" s="9">
        <f t="shared" si="5"/>
        <v>1277388.0149678644</v>
      </c>
      <c r="L25" s="9">
        <f t="shared" si="13"/>
        <v>1277388.0149678644</v>
      </c>
      <c r="M25" s="9">
        <f t="shared" si="7"/>
        <v>1631720140783.541</v>
      </c>
      <c r="N25" s="9">
        <f t="shared" si="8"/>
        <v>0.33174110004549068</v>
      </c>
    </row>
    <row r="26" spans="1:14" hidden="1" x14ac:dyDescent="0.25">
      <c r="A26" s="15">
        <v>25</v>
      </c>
      <c r="B26" s="6">
        <v>43831</v>
      </c>
      <c r="C26" s="38">
        <v>8547349</v>
      </c>
      <c r="D26" s="28">
        <f t="shared" si="2"/>
        <v>3418693.95400661</v>
      </c>
      <c r="E26" s="28">
        <f t="shared" si="3"/>
        <v>2886864.6181149618</v>
      </c>
      <c r="F26" s="28">
        <f t="shared" si="4"/>
        <v>2858982.0229554093</v>
      </c>
      <c r="G26" s="28">
        <f t="shared" si="9"/>
        <v>4454470.0306303529</v>
      </c>
      <c r="H26" s="28">
        <f t="shared" si="10"/>
        <v>174191.09538973618</v>
      </c>
      <c r="I26" s="28">
        <f t="shared" si="11"/>
        <v>6221.5647003962431</v>
      </c>
      <c r="J26" s="18">
        <f t="shared" si="12"/>
        <v>2932670.9612918333</v>
      </c>
      <c r="K26" s="9">
        <f t="shared" si="5"/>
        <v>5614678.0387081672</v>
      </c>
      <c r="L26" s="9">
        <f t="shared" si="13"/>
        <v>5614678.0387081672</v>
      </c>
      <c r="M26" s="9">
        <f t="shared" si="7"/>
        <v>31524609478351.789</v>
      </c>
      <c r="N26" s="9">
        <f t="shared" si="8"/>
        <v>0.65689116458309671</v>
      </c>
    </row>
    <row r="27" spans="1:14" hidden="1" x14ac:dyDescent="0.25">
      <c r="A27" s="15">
        <v>26</v>
      </c>
      <c r="B27" s="6">
        <v>43862</v>
      </c>
      <c r="C27" s="38">
        <v>6621563</v>
      </c>
      <c r="D27" s="28">
        <f t="shared" si="2"/>
        <v>3738980.8586059492</v>
      </c>
      <c r="E27" s="28">
        <f t="shared" si="3"/>
        <v>2972076.2421640609</v>
      </c>
      <c r="F27" s="28">
        <f t="shared" si="4"/>
        <v>2870291.4448762746</v>
      </c>
      <c r="G27" s="28">
        <f t="shared" si="9"/>
        <v>5171005.2942019384</v>
      </c>
      <c r="H27" s="28">
        <f t="shared" si="10"/>
        <v>237121.70620157875</v>
      </c>
      <c r="I27" s="28">
        <f t="shared" si="11"/>
        <v>8211.35579202595</v>
      </c>
      <c r="J27" s="18">
        <f t="shared" si="12"/>
        <v>4628661.1260200888</v>
      </c>
      <c r="K27" s="9">
        <f t="shared" si="5"/>
        <v>1992901.8739799112</v>
      </c>
      <c r="L27" s="9">
        <f t="shared" si="13"/>
        <v>1992901.8739799112</v>
      </c>
      <c r="M27" s="9">
        <f t="shared" si="7"/>
        <v>3971657879312.6421</v>
      </c>
      <c r="N27" s="9">
        <f t="shared" si="8"/>
        <v>0.30097151895706664</v>
      </c>
    </row>
    <row r="28" spans="1:14" hidden="1" x14ac:dyDescent="0.25">
      <c r="A28" s="15">
        <v>27</v>
      </c>
      <c r="B28" s="6">
        <v>43891</v>
      </c>
      <c r="C28" s="38">
        <v>6565666</v>
      </c>
      <c r="D28" s="28">
        <f t="shared" si="2"/>
        <v>4021649.3727453547</v>
      </c>
      <c r="E28" s="28">
        <f t="shared" si="3"/>
        <v>3077033.5552221905</v>
      </c>
      <c r="F28" s="28">
        <f t="shared" si="4"/>
        <v>2890965.6559108663</v>
      </c>
      <c r="G28" s="28">
        <f t="shared" si="9"/>
        <v>5724813.1084803604</v>
      </c>
      <c r="H28" s="28">
        <f t="shared" si="10"/>
        <v>278205.91166206839</v>
      </c>
      <c r="I28" s="28">
        <f t="shared" si="11"/>
        <v>9364.7891137264214</v>
      </c>
      <c r="J28" s="18">
        <f t="shared" si="12"/>
        <v>5408127.0004035169</v>
      </c>
      <c r="K28" s="9">
        <f t="shared" si="5"/>
        <v>1157538.9995964831</v>
      </c>
      <c r="L28" s="9">
        <f t="shared" si="13"/>
        <v>1157538.9995964831</v>
      </c>
      <c r="M28" s="9">
        <f t="shared" si="7"/>
        <v>1339896535586.8269</v>
      </c>
      <c r="N28" s="9">
        <f t="shared" si="8"/>
        <v>0.17630184045251207</v>
      </c>
    </row>
    <row r="29" spans="1:14" hidden="1" x14ac:dyDescent="0.25">
      <c r="A29" s="15">
        <v>28</v>
      </c>
      <c r="B29" s="6">
        <v>43922</v>
      </c>
      <c r="C29" s="38">
        <v>4665384</v>
      </c>
      <c r="D29" s="28">
        <f t="shared" si="2"/>
        <v>4086022.8354708194</v>
      </c>
      <c r="E29" s="28">
        <f t="shared" si="3"/>
        <v>3177932.4832470533</v>
      </c>
      <c r="F29" s="28">
        <f t="shared" si="4"/>
        <v>2919662.338644485</v>
      </c>
      <c r="G29" s="28">
        <f t="shared" si="9"/>
        <v>5643933.3953157822</v>
      </c>
      <c r="H29" s="28">
        <f t="shared" si="10"/>
        <v>249314.65445686487</v>
      </c>
      <c r="I29" s="28">
        <f t="shared" si="11"/>
        <v>8022.4716990271327</v>
      </c>
      <c r="J29" s="18">
        <f t="shared" si="12"/>
        <v>6003019.0201424286</v>
      </c>
      <c r="K29" s="9">
        <f t="shared" si="5"/>
        <v>-1337635.0201424286</v>
      </c>
      <c r="L29" s="9">
        <f t="shared" si="13"/>
        <v>1337635.0201424286</v>
      </c>
      <c r="M29" s="9">
        <f t="shared" si="7"/>
        <v>1789267447111.4353</v>
      </c>
      <c r="N29" s="9">
        <f t="shared" si="8"/>
        <v>0.28671488137791629</v>
      </c>
    </row>
    <row r="30" spans="1:14" hidden="1" x14ac:dyDescent="0.25">
      <c r="A30" s="15">
        <v>29</v>
      </c>
      <c r="B30" s="6">
        <v>43952</v>
      </c>
      <c r="C30" s="38">
        <v>975350</v>
      </c>
      <c r="D30" s="28">
        <f t="shared" si="2"/>
        <v>3774955.5519237374</v>
      </c>
      <c r="E30" s="28">
        <f t="shared" si="3"/>
        <v>3237634.7901147217</v>
      </c>
      <c r="F30" s="28">
        <f t="shared" si="4"/>
        <v>2951459.5837915088</v>
      </c>
      <c r="G30" s="28">
        <f t="shared" si="9"/>
        <v>4563421.8692185562</v>
      </c>
      <c r="H30" s="28">
        <f t="shared" si="10"/>
        <v>117062.71151566062</v>
      </c>
      <c r="I30" s="28">
        <f t="shared" si="11"/>
        <v>3100.5624134049717</v>
      </c>
      <c r="J30" s="18">
        <f t="shared" si="12"/>
        <v>5893248.0497726472</v>
      </c>
      <c r="K30" s="9">
        <f t="shared" si="5"/>
        <v>-4917898.0497726472</v>
      </c>
      <c r="L30" s="9">
        <f t="shared" si="13"/>
        <v>4917898.0497726472</v>
      </c>
      <c r="M30" s="9">
        <f t="shared" si="7"/>
        <v>24185721227957.605</v>
      </c>
      <c r="N30" s="9">
        <f t="shared" si="8"/>
        <v>5.0421879835675885</v>
      </c>
    </row>
    <row r="31" spans="1:14" hidden="1" x14ac:dyDescent="0.25">
      <c r="A31" s="15">
        <v>30</v>
      </c>
      <c r="B31" s="6">
        <v>43983</v>
      </c>
      <c r="C31" s="38">
        <v>703866</v>
      </c>
      <c r="D31" s="28">
        <f t="shared" si="2"/>
        <v>3467846.5967313638</v>
      </c>
      <c r="E31" s="28">
        <f t="shared" si="3"/>
        <v>3260655.9707763856</v>
      </c>
      <c r="F31" s="28">
        <f t="shared" si="4"/>
        <v>2982379.2224899968</v>
      </c>
      <c r="G31" s="28">
        <f t="shared" si="9"/>
        <v>3603951.1003549313</v>
      </c>
      <c r="H31" s="28">
        <f t="shared" si="10"/>
        <v>6785.4613637498769</v>
      </c>
      <c r="I31" s="28">
        <f t="shared" si="11"/>
        <v>-877.60644853593396</v>
      </c>
      <c r="J31" s="18">
        <f t="shared" si="12"/>
        <v>4680484.5807342166</v>
      </c>
      <c r="K31" s="9">
        <f t="shared" si="5"/>
        <v>-3976618.5807342166</v>
      </c>
      <c r="L31" s="9">
        <f t="shared" si="13"/>
        <v>3976618.5807342166</v>
      </c>
      <c r="M31" s="9">
        <f t="shared" si="7"/>
        <v>15813495336640.615</v>
      </c>
      <c r="N31" s="9">
        <f t="shared" si="8"/>
        <v>5.6496813040184017</v>
      </c>
    </row>
    <row r="32" spans="1:14" hidden="1" x14ac:dyDescent="0.25">
      <c r="A32" s="15">
        <v>31</v>
      </c>
      <c r="B32" s="6">
        <v>44013</v>
      </c>
      <c r="C32" s="38">
        <v>705750</v>
      </c>
      <c r="D32" s="28">
        <f t="shared" si="2"/>
        <v>3191636.9370582276</v>
      </c>
      <c r="E32" s="28">
        <f t="shared" si="3"/>
        <v>3253754.0674045701</v>
      </c>
      <c r="F32" s="28">
        <f t="shared" si="4"/>
        <v>3009516.706981454</v>
      </c>
      <c r="G32" s="28">
        <f t="shared" si="9"/>
        <v>2823165.3159424271</v>
      </c>
      <c r="H32" s="28">
        <f t="shared" si="10"/>
        <v>-76871.756201877288</v>
      </c>
      <c r="I32" s="28">
        <f t="shared" si="11"/>
        <v>-3782.1542070303517</v>
      </c>
      <c r="J32" s="18">
        <f t="shared" si="12"/>
        <v>3610736.5617186814</v>
      </c>
      <c r="K32" s="9">
        <f t="shared" si="5"/>
        <v>-2904986.5617186814</v>
      </c>
      <c r="L32" s="9">
        <f t="shared" si="13"/>
        <v>2904986.5617186814</v>
      </c>
      <c r="M32" s="9">
        <f t="shared" si="7"/>
        <v>8438946923766.126</v>
      </c>
      <c r="N32" s="9">
        <f t="shared" si="8"/>
        <v>4.1161694108660027</v>
      </c>
    </row>
    <row r="33" spans="1:14" hidden="1" x14ac:dyDescent="0.25">
      <c r="A33" s="15">
        <v>32</v>
      </c>
      <c r="B33" s="6">
        <v>44044</v>
      </c>
      <c r="C33" s="38">
        <v>2933156</v>
      </c>
      <c r="D33" s="28">
        <f t="shared" si="2"/>
        <v>3165788.8433524049</v>
      </c>
      <c r="E33" s="28">
        <f t="shared" si="3"/>
        <v>3244957.5449993536</v>
      </c>
      <c r="F33" s="28">
        <f t="shared" si="4"/>
        <v>3033060.7907832442</v>
      </c>
      <c r="G33" s="28">
        <f t="shared" si="9"/>
        <v>2795554.6858423976</v>
      </c>
      <c r="H33" s="28">
        <f t="shared" si="10"/>
        <v>-75274.435164062874</v>
      </c>
      <c r="I33" s="28">
        <f t="shared" si="11"/>
        <v>-3593.4006896673841</v>
      </c>
      <c r="J33" s="18">
        <f t="shared" si="12"/>
        <v>2746293.5597405499</v>
      </c>
      <c r="K33" s="9">
        <f t="shared" si="5"/>
        <v>186862.44025945012</v>
      </c>
      <c r="L33" s="9">
        <f t="shared" si="13"/>
        <v>186862.44025945012</v>
      </c>
      <c r="M33" s="9">
        <f t="shared" si="7"/>
        <v>34917571579.71656</v>
      </c>
      <c r="N33" s="9">
        <f t="shared" si="8"/>
        <v>6.3706956008971263E-2</v>
      </c>
    </row>
    <row r="34" spans="1:14" hidden="1" x14ac:dyDescent="0.25">
      <c r="A34" s="15">
        <v>33</v>
      </c>
      <c r="B34" s="6">
        <v>44075</v>
      </c>
      <c r="C34" s="38">
        <v>3476412</v>
      </c>
      <c r="D34" s="28">
        <f t="shared" si="2"/>
        <v>3196851.1590171647</v>
      </c>
      <c r="E34" s="28">
        <f t="shared" si="3"/>
        <v>3240146.906401135</v>
      </c>
      <c r="F34" s="28">
        <f t="shared" si="4"/>
        <v>3053769.4023450334</v>
      </c>
      <c r="G34" s="28">
        <f t="shared" si="9"/>
        <v>2923882.1601931229</v>
      </c>
      <c r="H34" s="28">
        <f t="shared" si="10"/>
        <v>-57266.875038235274</v>
      </c>
      <c r="I34" s="28">
        <f t="shared" si="11"/>
        <v>-2835.4722400008886</v>
      </c>
      <c r="J34" s="18">
        <f t="shared" si="12"/>
        <v>2720280.2506783349</v>
      </c>
      <c r="K34" s="9">
        <f t="shared" si="5"/>
        <v>756131.74932166515</v>
      </c>
      <c r="L34" s="9">
        <f t="shared" si="13"/>
        <v>756131.74932166515</v>
      </c>
      <c r="M34" s="9">
        <f t="shared" si="7"/>
        <v>571735222332.24146</v>
      </c>
      <c r="N34" s="9">
        <f t="shared" si="8"/>
        <v>0.21750349191110407</v>
      </c>
    </row>
    <row r="35" spans="1:14" hidden="1" x14ac:dyDescent="0.25">
      <c r="A35" s="15">
        <v>34</v>
      </c>
      <c r="B35" s="6">
        <v>44105</v>
      </c>
      <c r="C35" s="38">
        <v>3092285</v>
      </c>
      <c r="D35" s="28">
        <f t="shared" si="2"/>
        <v>3186394.5431154482</v>
      </c>
      <c r="E35" s="28">
        <f t="shared" si="3"/>
        <v>3234771.6700725667</v>
      </c>
      <c r="F35" s="28">
        <f t="shared" si="4"/>
        <v>3071869.6291177869</v>
      </c>
      <c r="G35" s="28">
        <f t="shared" si="9"/>
        <v>2926738.2482464314</v>
      </c>
      <c r="H35" s="28">
        <f t="shared" si="10"/>
        <v>-53630.35492573071</v>
      </c>
      <c r="I35" s="28">
        <f t="shared" si="11"/>
        <v>-2608.3847890357824</v>
      </c>
      <c r="J35" s="18">
        <f t="shared" si="12"/>
        <v>2866615.2851548875</v>
      </c>
      <c r="K35" s="9">
        <f t="shared" si="5"/>
        <v>225669.71484511252</v>
      </c>
      <c r="L35" s="9">
        <f t="shared" si="13"/>
        <v>225669.71484511252</v>
      </c>
      <c r="M35" s="9">
        <f t="shared" si="7"/>
        <v>50926820198.274399</v>
      </c>
      <c r="N35" s="9">
        <f t="shared" si="8"/>
        <v>7.2978304019555934E-2</v>
      </c>
    </row>
    <row r="36" spans="1:14" hidden="1" x14ac:dyDescent="0.25">
      <c r="A36" s="15">
        <v>35</v>
      </c>
      <c r="B36" s="6">
        <v>44136</v>
      </c>
      <c r="C36" s="38">
        <v>3007725</v>
      </c>
      <c r="D36" s="28">
        <f t="shared" si="2"/>
        <v>3168527.5888039037</v>
      </c>
      <c r="E36" s="28">
        <f t="shared" si="3"/>
        <v>3228147.2619457003</v>
      </c>
      <c r="F36" s="28">
        <f t="shared" si="4"/>
        <v>3087497.3924005786</v>
      </c>
      <c r="G36" s="28">
        <f t="shared" si="9"/>
        <v>2908638.3729751883</v>
      </c>
      <c r="H36" s="28">
        <f t="shared" si="10"/>
        <v>-52364.982691162295</v>
      </c>
      <c r="I36" s="28">
        <f t="shared" si="11"/>
        <v>-2472.4634899619546</v>
      </c>
      <c r="J36" s="18">
        <f t="shared" si="12"/>
        <v>2873107.8933207006</v>
      </c>
      <c r="K36" s="9">
        <f t="shared" si="5"/>
        <v>134617.10667929938</v>
      </c>
      <c r="L36" s="9">
        <f t="shared" si="13"/>
        <v>134617.10667929938</v>
      </c>
      <c r="M36" s="9">
        <f t="shared" si="7"/>
        <v>18121765410.705872</v>
      </c>
      <c r="N36" s="9">
        <f t="shared" si="8"/>
        <v>4.475711931087429E-2</v>
      </c>
    </row>
    <row r="37" spans="1:14" hidden="1" x14ac:dyDescent="0.25">
      <c r="A37" s="15">
        <v>36</v>
      </c>
      <c r="B37" s="6">
        <v>44166</v>
      </c>
      <c r="C37" s="38">
        <v>3234853</v>
      </c>
      <c r="D37" s="28">
        <f t="shared" ref="D37" si="14">($Q$1*C37)+(1-$Q$1)*D36</f>
        <v>3175160.1299235132</v>
      </c>
      <c r="E37" s="28">
        <f t="shared" ref="E37" si="15">($Q$1*D37)+(1-$Q$1)*E36</f>
        <v>3222848.5487434817</v>
      </c>
      <c r="F37" s="28">
        <f t="shared" ref="F37" si="16">($Q$1*E37)+(1-$Q$1)*F36</f>
        <v>3101032.5080348691</v>
      </c>
      <c r="G37" s="28">
        <f t="shared" ref="G37" si="17">(3*D37)-(3*E37)+F37</f>
        <v>2957967.2515749643</v>
      </c>
      <c r="H37" s="28">
        <f t="shared" ref="H37" si="18">(($Q$1)/(2*(1-$Q$1)^2))*((6-5*$Q$1)*D37-(10-8*$Q$1)*E37+(4-3*$Q$1)*F37)</f>
        <v>-44012.694699487154</v>
      </c>
      <c r="I37" s="28">
        <f t="shared" ref="I37" si="19">(($Q$1^2)/((1-$Q$1)^2))*(D37-(2*E37)+F37)</f>
        <v>-2092.647648501003</v>
      </c>
      <c r="J37" s="18">
        <f t="shared" ref="J37" si="20">G36+H36</f>
        <v>2856273.390284026</v>
      </c>
      <c r="K37" s="9">
        <f t="shared" ref="K37" si="21">C37-J37</f>
        <v>378579.60971597396</v>
      </c>
      <c r="L37" s="9">
        <f t="shared" ref="L37" si="22">ABS(K37)</f>
        <v>378579.60971597396</v>
      </c>
      <c r="M37" s="9">
        <f t="shared" ref="M37" si="23">(C37-J37)^2</f>
        <v>143322520892.69916</v>
      </c>
      <c r="N37" s="9">
        <f t="shared" ref="N37" si="24">L37/C37*100%</f>
        <v>0.11703147243969786</v>
      </c>
    </row>
    <row r="38" spans="1:14" hidden="1" x14ac:dyDescent="0.25">
      <c r="A38" s="15">
        <v>37</v>
      </c>
      <c r="B38" s="6">
        <v>44197</v>
      </c>
      <c r="C38" s="38">
        <v>4495650</v>
      </c>
      <c r="D38" s="28">
        <f t="shared" ref="D38:D76" si="25">($Q$1*C38)+(1-$Q$1)*D37</f>
        <v>3307209.1169311618</v>
      </c>
      <c r="E38" s="28">
        <f t="shared" ref="E38:E76" si="26">($Q$1*D38)+(1-$Q$1)*E37</f>
        <v>3231284.6055622497</v>
      </c>
      <c r="F38" s="28">
        <f t="shared" ref="F38:F76" si="27">($Q$1*E38)+(1-$Q$1)*F37</f>
        <v>3114057.7177876071</v>
      </c>
      <c r="G38" s="28">
        <f t="shared" ref="G38:G76" si="28">(3*D38)-(3*E38)+F38</f>
        <v>3341831.2518943422</v>
      </c>
      <c r="H38" s="28">
        <f t="shared" ref="H38:H76" si="29">(($Q$1)/(2*(1-$Q$1)^2))*((6-5*$Q$1)*D38-(10-8*$Q$1)*E38+(4-3*$Q$1)*F38)</f>
        <v>-997.20198994801365</v>
      </c>
      <c r="I38" s="28">
        <f t="shared" ref="I38:I76" si="30">(($Q$1^2)/((1-$Q$1)^2))*(D38-(2*E38)+F38)</f>
        <v>-509.90588155222696</v>
      </c>
      <c r="J38" s="18">
        <f t="shared" ref="J38:J76" si="31">G37+H37</f>
        <v>2913954.5568754771</v>
      </c>
      <c r="K38" s="9">
        <f t="shared" ref="K38:K76" si="32">C38-J38</f>
        <v>1581695.4431245229</v>
      </c>
      <c r="L38" s="9">
        <f t="shared" ref="L38:L76" si="33">ABS(K38)</f>
        <v>1581695.4431245229</v>
      </c>
      <c r="M38" s="9">
        <f t="shared" ref="M38:M76" si="34">(C38-J38)^2</f>
        <v>2501760474800.8809</v>
      </c>
      <c r="N38" s="9">
        <f t="shared" ref="N38:N76" si="35">L38/C38*100%</f>
        <v>0.35182797662730037</v>
      </c>
    </row>
    <row r="39" spans="1:14" hidden="1" x14ac:dyDescent="0.25">
      <c r="A39" s="15">
        <v>38</v>
      </c>
      <c r="B39" s="6">
        <v>44228</v>
      </c>
      <c r="C39" s="38">
        <v>4387205</v>
      </c>
      <c r="D39" s="28">
        <f t="shared" si="25"/>
        <v>3415208.7052380457</v>
      </c>
      <c r="E39" s="28">
        <f t="shared" si="26"/>
        <v>3249677.0155298291</v>
      </c>
      <c r="F39" s="28">
        <f t="shared" si="27"/>
        <v>3127619.6475618295</v>
      </c>
      <c r="G39" s="28">
        <f t="shared" si="28"/>
        <v>3624214.7166864797</v>
      </c>
      <c r="H39" s="28">
        <f t="shared" si="29"/>
        <v>28321.730365036743</v>
      </c>
      <c r="I39" s="28">
        <f t="shared" si="30"/>
        <v>536.72002148416107</v>
      </c>
      <c r="J39" s="18">
        <f t="shared" si="31"/>
        <v>3340834.0499043944</v>
      </c>
      <c r="K39" s="9">
        <f t="shared" si="32"/>
        <v>1046370.9500956056</v>
      </c>
      <c r="L39" s="9">
        <f t="shared" si="33"/>
        <v>1046370.9500956056</v>
      </c>
      <c r="M39" s="9">
        <f t="shared" si="34"/>
        <v>1094892165203.9802</v>
      </c>
      <c r="N39" s="9">
        <f t="shared" si="35"/>
        <v>0.23850514167804002</v>
      </c>
    </row>
    <row r="40" spans="1:14" hidden="1" x14ac:dyDescent="0.25">
      <c r="A40" s="15">
        <v>39</v>
      </c>
      <c r="B40" s="6">
        <v>44256</v>
      </c>
      <c r="C40" s="38">
        <v>4884490</v>
      </c>
      <c r="D40" s="28">
        <f t="shared" si="25"/>
        <v>3562136.8347142413</v>
      </c>
      <c r="E40" s="28">
        <f t="shared" si="26"/>
        <v>3280922.9974482702</v>
      </c>
      <c r="F40" s="28">
        <f t="shared" si="27"/>
        <v>3142949.9825504739</v>
      </c>
      <c r="G40" s="28">
        <f t="shared" si="28"/>
        <v>3986591.4943483863</v>
      </c>
      <c r="H40" s="28">
        <f t="shared" si="29"/>
        <v>63961.478385246803</v>
      </c>
      <c r="I40" s="28">
        <f t="shared" si="30"/>
        <v>1768.4052144219111</v>
      </c>
      <c r="J40" s="18">
        <f t="shared" si="31"/>
        <v>3652536.4470515163</v>
      </c>
      <c r="K40" s="9">
        <f t="shared" si="32"/>
        <v>1231953.5529484837</v>
      </c>
      <c r="L40" s="9">
        <f t="shared" si="33"/>
        <v>1231953.5529484837</v>
      </c>
      <c r="M40" s="9">
        <f t="shared" si="34"/>
        <v>1517709556622.3926</v>
      </c>
      <c r="N40" s="9">
        <f t="shared" si="35"/>
        <v>0.25221743783864514</v>
      </c>
    </row>
    <row r="41" spans="1:14" hidden="1" x14ac:dyDescent="0.25">
      <c r="A41" s="15">
        <v>40</v>
      </c>
      <c r="B41" s="6">
        <v>44287</v>
      </c>
      <c r="C41" s="38">
        <v>4902821</v>
      </c>
      <c r="D41" s="28">
        <f t="shared" si="25"/>
        <v>3696205.2512428174</v>
      </c>
      <c r="E41" s="28">
        <f t="shared" si="26"/>
        <v>3322451.2228277251</v>
      </c>
      <c r="F41" s="28">
        <f t="shared" si="27"/>
        <v>3160900.1065781992</v>
      </c>
      <c r="G41" s="28">
        <f t="shared" si="28"/>
        <v>4282162.1918234769</v>
      </c>
      <c r="H41" s="28">
        <f t="shared" si="29"/>
        <v>89994.322602454515</v>
      </c>
      <c r="I41" s="28">
        <f t="shared" si="30"/>
        <v>2619.7890390810662</v>
      </c>
      <c r="J41" s="18">
        <f t="shared" si="31"/>
        <v>4050552.9727336331</v>
      </c>
      <c r="K41" s="9">
        <f t="shared" si="32"/>
        <v>852268.02726636687</v>
      </c>
      <c r="L41" s="9">
        <f t="shared" si="33"/>
        <v>852268.02726636687</v>
      </c>
      <c r="M41" s="9">
        <f t="shared" si="34"/>
        <v>726360790300.50464</v>
      </c>
      <c r="N41" s="9">
        <f t="shared" si="35"/>
        <v>0.17383217279732768</v>
      </c>
    </row>
    <row r="42" spans="1:14" hidden="1" x14ac:dyDescent="0.25">
      <c r="A42" s="15">
        <v>41</v>
      </c>
      <c r="B42" s="6">
        <v>44317</v>
      </c>
      <c r="C42" s="38">
        <v>2916193</v>
      </c>
      <c r="D42" s="28">
        <f t="shared" si="25"/>
        <v>3618204.0261185355</v>
      </c>
      <c r="E42" s="28">
        <f t="shared" si="26"/>
        <v>3352026.5031568063</v>
      </c>
      <c r="F42" s="28">
        <f t="shared" si="27"/>
        <v>3180012.7462360598</v>
      </c>
      <c r="G42" s="28">
        <f t="shared" si="28"/>
        <v>3978545.3151212484</v>
      </c>
      <c r="H42" s="28">
        <f t="shared" si="29"/>
        <v>51081.819486589637</v>
      </c>
      <c r="I42" s="28">
        <f t="shared" si="30"/>
        <v>1162.5156301355887</v>
      </c>
      <c r="J42" s="18">
        <f t="shared" si="31"/>
        <v>4372156.5144259315</v>
      </c>
      <c r="K42" s="9">
        <f t="shared" si="32"/>
        <v>-1455963.5144259315</v>
      </c>
      <c r="L42" s="9">
        <f t="shared" si="33"/>
        <v>1455963.5144259315</v>
      </c>
      <c r="M42" s="9">
        <f t="shared" si="34"/>
        <v>2119829755339.5095</v>
      </c>
      <c r="N42" s="9">
        <f t="shared" si="35"/>
        <v>0.49926857187639212</v>
      </c>
    </row>
    <row r="43" spans="1:14" hidden="1" x14ac:dyDescent="0.25">
      <c r="A43" s="15">
        <v>42</v>
      </c>
      <c r="B43" s="6">
        <v>44348</v>
      </c>
      <c r="C43" s="38">
        <v>4053647</v>
      </c>
      <c r="D43" s="28">
        <f t="shared" si="25"/>
        <v>3661748.3235066822</v>
      </c>
      <c r="E43" s="28">
        <f t="shared" si="26"/>
        <v>3382998.6851917943</v>
      </c>
      <c r="F43" s="28">
        <f t="shared" si="27"/>
        <v>3200311.3401316334</v>
      </c>
      <c r="G43" s="28">
        <f t="shared" si="28"/>
        <v>4036560.2550762971</v>
      </c>
      <c r="H43" s="28">
        <f t="shared" si="29"/>
        <v>52912.335432672437</v>
      </c>
      <c r="I43" s="28">
        <f t="shared" si="30"/>
        <v>1185.9542377126795</v>
      </c>
      <c r="J43" s="18">
        <f t="shared" si="31"/>
        <v>4029627.134607838</v>
      </c>
      <c r="K43" s="9">
        <f t="shared" si="32"/>
        <v>24019.865392161999</v>
      </c>
      <c r="L43" s="9">
        <f t="shared" si="33"/>
        <v>24019.865392161999</v>
      </c>
      <c r="M43" s="9">
        <f t="shared" si="34"/>
        <v>576953933.45758164</v>
      </c>
      <c r="N43" s="9">
        <f t="shared" si="35"/>
        <v>5.9254950892768908E-3</v>
      </c>
    </row>
    <row r="44" spans="1:14" hidden="1" x14ac:dyDescent="0.25">
      <c r="A44" s="15">
        <v>43</v>
      </c>
      <c r="B44" s="6">
        <v>44378</v>
      </c>
      <c r="C44" s="38">
        <v>4343760</v>
      </c>
      <c r="D44" s="28">
        <f t="shared" si="25"/>
        <v>3729949.4911560141</v>
      </c>
      <c r="E44" s="28">
        <f t="shared" si="26"/>
        <v>3417693.7657882161</v>
      </c>
      <c r="F44" s="28">
        <f t="shared" si="27"/>
        <v>3222049.5826972919</v>
      </c>
      <c r="G44" s="28">
        <f t="shared" si="28"/>
        <v>4158816.7588006863</v>
      </c>
      <c r="H44" s="28">
        <f t="shared" si="29"/>
        <v>61328.580992991949</v>
      </c>
      <c r="I44" s="28">
        <f t="shared" si="30"/>
        <v>1439.6486700848609</v>
      </c>
      <c r="J44" s="18">
        <f t="shared" si="31"/>
        <v>4089472.5905089695</v>
      </c>
      <c r="K44" s="9">
        <f t="shared" si="32"/>
        <v>254287.4094910305</v>
      </c>
      <c r="L44" s="9">
        <f t="shared" si="33"/>
        <v>254287.4094910305</v>
      </c>
      <c r="M44" s="9">
        <f t="shared" si="34"/>
        <v>64662086625.659027</v>
      </c>
      <c r="N44" s="9">
        <f t="shared" si="35"/>
        <v>5.85408515873415E-2</v>
      </c>
    </row>
    <row r="45" spans="1:14" hidden="1" x14ac:dyDescent="0.25">
      <c r="A45" s="15">
        <v>44</v>
      </c>
      <c r="B45" s="6">
        <v>44409</v>
      </c>
      <c r="C45" s="38">
        <v>4216359</v>
      </c>
      <c r="D45" s="28">
        <f t="shared" si="25"/>
        <v>3778590.4420404127</v>
      </c>
      <c r="E45" s="28">
        <f t="shared" si="26"/>
        <v>3453783.4334134362</v>
      </c>
      <c r="F45" s="28">
        <f t="shared" si="27"/>
        <v>3245222.9677689062</v>
      </c>
      <c r="G45" s="28">
        <f t="shared" si="28"/>
        <v>4219643.9936498348</v>
      </c>
      <c r="H45" s="28">
        <f t="shared" si="29"/>
        <v>62639.803985408333</v>
      </c>
      <c r="I45" s="28">
        <f t="shared" si="30"/>
        <v>1435.1425059561298</v>
      </c>
      <c r="J45" s="18">
        <f t="shared" si="31"/>
        <v>4220145.3397936784</v>
      </c>
      <c r="K45" s="9">
        <f t="shared" si="32"/>
        <v>-3786.3397936783731</v>
      </c>
      <c r="L45" s="9">
        <f t="shared" si="33"/>
        <v>3786.3397936783731</v>
      </c>
      <c r="M45" s="9">
        <f t="shared" si="34"/>
        <v>14336369.033192385</v>
      </c>
      <c r="N45" s="9">
        <f t="shared" si="35"/>
        <v>8.9801171903966743E-4</v>
      </c>
    </row>
    <row r="46" spans="1:14" hidden="1" x14ac:dyDescent="0.25">
      <c r="A46" s="15">
        <v>45</v>
      </c>
      <c r="B46" s="6">
        <v>44440</v>
      </c>
      <c r="C46" s="38">
        <v>3090396</v>
      </c>
      <c r="D46" s="28">
        <f t="shared" si="25"/>
        <v>3709770.9978363714</v>
      </c>
      <c r="E46" s="28">
        <f t="shared" si="26"/>
        <v>3479382.1898557297</v>
      </c>
      <c r="F46" s="28">
        <f t="shared" si="27"/>
        <v>3268638.8899775883</v>
      </c>
      <c r="G46" s="28">
        <f t="shared" si="28"/>
        <v>3959805.3139195135</v>
      </c>
      <c r="H46" s="28">
        <f t="shared" si="29"/>
        <v>30085.6934780501</v>
      </c>
      <c r="I46" s="28">
        <f t="shared" si="30"/>
        <v>242.53713706790552</v>
      </c>
      <c r="J46" s="18">
        <f t="shared" si="31"/>
        <v>4282283.7976352433</v>
      </c>
      <c r="K46" s="9">
        <f t="shared" si="32"/>
        <v>-1191887.7976352433</v>
      </c>
      <c r="L46" s="9">
        <f t="shared" si="33"/>
        <v>1191887.7976352433</v>
      </c>
      <c r="M46" s="9">
        <f t="shared" si="34"/>
        <v>1420596522151.7905</v>
      </c>
      <c r="N46" s="9">
        <f t="shared" si="35"/>
        <v>0.38567478007195299</v>
      </c>
    </row>
    <row r="47" spans="1:14" hidden="1" x14ac:dyDescent="0.25">
      <c r="A47" s="15">
        <v>46</v>
      </c>
      <c r="B47" s="6">
        <v>44470</v>
      </c>
      <c r="C47" s="38">
        <v>3040344</v>
      </c>
      <c r="D47" s="28">
        <f t="shared" si="25"/>
        <v>3642828.2980527342</v>
      </c>
      <c r="E47" s="28">
        <f t="shared" si="26"/>
        <v>3495726.8006754303</v>
      </c>
      <c r="F47" s="28">
        <f t="shared" si="27"/>
        <v>3291347.6810473725</v>
      </c>
      <c r="G47" s="28">
        <f t="shared" si="28"/>
        <v>3732652.1731792837</v>
      </c>
      <c r="H47" s="28">
        <f t="shared" si="29"/>
        <v>3262.6847500839258</v>
      </c>
      <c r="I47" s="28">
        <f t="shared" si="30"/>
        <v>-707.13113889819658</v>
      </c>
      <c r="J47" s="18">
        <f t="shared" si="31"/>
        <v>3989891.0073975637</v>
      </c>
      <c r="K47" s="9">
        <f t="shared" si="32"/>
        <v>-949547.00739756366</v>
      </c>
      <c r="L47" s="9">
        <f t="shared" si="33"/>
        <v>949547.00739756366</v>
      </c>
      <c r="M47" s="9">
        <f t="shared" si="34"/>
        <v>901639519257.66882</v>
      </c>
      <c r="N47" s="9">
        <f t="shared" si="35"/>
        <v>0.31231564829426001</v>
      </c>
    </row>
    <row r="48" spans="1:14" hidden="1" x14ac:dyDescent="0.25">
      <c r="A48" s="15">
        <v>47</v>
      </c>
      <c r="B48" s="6">
        <v>44501</v>
      </c>
      <c r="C48" s="38">
        <v>2832640</v>
      </c>
      <c r="D48" s="28">
        <f t="shared" si="25"/>
        <v>3561809.4682474607</v>
      </c>
      <c r="E48" s="28">
        <f t="shared" si="26"/>
        <v>3502335.0674326336</v>
      </c>
      <c r="F48" s="28">
        <f t="shared" si="27"/>
        <v>3312446.4196858988</v>
      </c>
      <c r="G48" s="28">
        <f t="shared" si="28"/>
        <v>3490869.6221303814</v>
      </c>
      <c r="H48" s="28">
        <f t="shared" si="29"/>
        <v>-23177.703221072155</v>
      </c>
      <c r="I48" s="28">
        <f t="shared" si="30"/>
        <v>-1610.0524312581201</v>
      </c>
      <c r="J48" s="18">
        <f t="shared" si="31"/>
        <v>3735914.8579293676</v>
      </c>
      <c r="K48" s="9">
        <f t="shared" si="32"/>
        <v>-903274.85792936757</v>
      </c>
      <c r="L48" s="9">
        <f t="shared" si="33"/>
        <v>903274.85792936757</v>
      </c>
      <c r="M48" s="9">
        <f t="shared" si="34"/>
        <v>815905468967.31921</v>
      </c>
      <c r="N48" s="9">
        <f t="shared" si="35"/>
        <v>0.3188809230715402</v>
      </c>
    </row>
    <row r="49" spans="1:14" hidden="1" x14ac:dyDescent="0.25">
      <c r="A49" s="15">
        <v>48</v>
      </c>
      <c r="B49" s="6">
        <v>44531</v>
      </c>
      <c r="C49" s="38">
        <v>2794340</v>
      </c>
      <c r="D49" s="28">
        <f t="shared" si="25"/>
        <v>3485062.5214227145</v>
      </c>
      <c r="E49" s="28">
        <f t="shared" si="26"/>
        <v>3500607.8128316416</v>
      </c>
      <c r="F49" s="28">
        <f t="shared" si="27"/>
        <v>3331262.5590004735</v>
      </c>
      <c r="G49" s="28">
        <f t="shared" si="28"/>
        <v>3284626.6847736929</v>
      </c>
      <c r="H49" s="28">
        <f t="shared" si="29"/>
        <v>-43955.342094099928</v>
      </c>
      <c r="I49" s="28">
        <f t="shared" si="30"/>
        <v>-2282.5993239517948</v>
      </c>
      <c r="J49" s="18">
        <f t="shared" si="31"/>
        <v>3467691.9189093094</v>
      </c>
      <c r="K49" s="9">
        <f t="shared" si="32"/>
        <v>-673351.91890930943</v>
      </c>
      <c r="L49" s="9">
        <f t="shared" si="33"/>
        <v>673351.91890930943</v>
      </c>
      <c r="M49" s="9">
        <f t="shared" si="34"/>
        <v>453402806698.84924</v>
      </c>
      <c r="N49" s="9">
        <f t="shared" si="35"/>
        <v>0.24096993168666284</v>
      </c>
    </row>
    <row r="50" spans="1:14" hidden="1" x14ac:dyDescent="0.25">
      <c r="A50" s="15">
        <v>49</v>
      </c>
      <c r="B50" s="6">
        <v>44562</v>
      </c>
      <c r="C50" s="38">
        <v>2880606</v>
      </c>
      <c r="D50" s="28">
        <f t="shared" si="25"/>
        <v>3424616.8692804431</v>
      </c>
      <c r="E50" s="28">
        <f t="shared" si="26"/>
        <v>3493008.7184765218</v>
      </c>
      <c r="F50" s="28">
        <f t="shared" si="27"/>
        <v>3347437.1749480786</v>
      </c>
      <c r="G50" s="28">
        <f t="shared" si="28"/>
        <v>3142261.6273598438</v>
      </c>
      <c r="H50" s="28">
        <f t="shared" si="29"/>
        <v>-56467.276644053534</v>
      </c>
      <c r="I50" s="28">
        <f t="shared" si="30"/>
        <v>-2641.5233669694067</v>
      </c>
      <c r="J50" s="18">
        <f t="shared" si="31"/>
        <v>3240671.3426795928</v>
      </c>
      <c r="K50" s="9">
        <f t="shared" si="32"/>
        <v>-360065.34267959278</v>
      </c>
      <c r="L50" s="9">
        <f t="shared" si="33"/>
        <v>360065.34267959278</v>
      </c>
      <c r="M50" s="9">
        <f t="shared" si="34"/>
        <v>129647050998.97258</v>
      </c>
      <c r="N50" s="9">
        <f t="shared" si="35"/>
        <v>0.12499638710729366</v>
      </c>
    </row>
    <row r="51" spans="1:14" hidden="1" x14ac:dyDescent="0.25">
      <c r="A51" s="15">
        <v>50</v>
      </c>
      <c r="B51" s="6">
        <v>44593</v>
      </c>
      <c r="C51" s="38">
        <v>2498525</v>
      </c>
      <c r="D51" s="28">
        <f t="shared" si="25"/>
        <v>3332007.682352399</v>
      </c>
      <c r="E51" s="28">
        <f t="shared" si="26"/>
        <v>3476908.61486411</v>
      </c>
      <c r="F51" s="28">
        <f t="shared" si="27"/>
        <v>3360384.3189396821</v>
      </c>
      <c r="G51" s="28">
        <f t="shared" si="28"/>
        <v>2925681.5214045495</v>
      </c>
      <c r="H51" s="28">
        <f t="shared" si="29"/>
        <v>-75808.33479844367</v>
      </c>
      <c r="I51" s="28">
        <f t="shared" si="30"/>
        <v>-3227.4719560017156</v>
      </c>
      <c r="J51" s="18">
        <f t="shared" si="31"/>
        <v>3085794.3507157904</v>
      </c>
      <c r="K51" s="9">
        <f t="shared" si="32"/>
        <v>-587269.35071579041</v>
      </c>
      <c r="L51" s="9">
        <f t="shared" si="33"/>
        <v>587269.35071579041</v>
      </c>
      <c r="M51" s="9">
        <f t="shared" si="34"/>
        <v>344885290290.14606</v>
      </c>
      <c r="N51" s="9">
        <f t="shared" si="35"/>
        <v>0.23504641767274309</v>
      </c>
    </row>
    <row r="52" spans="1:14" hidden="1" x14ac:dyDescent="0.25">
      <c r="A52" s="15">
        <v>51</v>
      </c>
      <c r="B52" s="6">
        <v>44621</v>
      </c>
      <c r="C52" s="38">
        <v>2891190</v>
      </c>
      <c r="D52" s="28">
        <f t="shared" si="25"/>
        <v>3287925.9141171593</v>
      </c>
      <c r="E52" s="28">
        <f t="shared" si="26"/>
        <v>3458010.3447894151</v>
      </c>
      <c r="F52" s="28">
        <f t="shared" si="27"/>
        <v>3370146.9215246555</v>
      </c>
      <c r="G52" s="28">
        <f t="shared" si="28"/>
        <v>2859893.6295078886</v>
      </c>
      <c r="H52" s="28">
        <f t="shared" si="29"/>
        <v>-77812.286097346514</v>
      </c>
      <c r="I52" s="28">
        <f t="shared" si="30"/>
        <v>-3184.5414066298199</v>
      </c>
      <c r="J52" s="18">
        <f t="shared" si="31"/>
        <v>2849873.1866061059</v>
      </c>
      <c r="K52" s="9">
        <f t="shared" si="32"/>
        <v>41316.813393894117</v>
      </c>
      <c r="L52" s="9">
        <f t="shared" si="33"/>
        <v>41316.813393894117</v>
      </c>
      <c r="M52" s="9">
        <f t="shared" si="34"/>
        <v>1707079069.0258684</v>
      </c>
      <c r="N52" s="9">
        <f t="shared" si="35"/>
        <v>1.4290590861857615E-2</v>
      </c>
    </row>
    <row r="53" spans="1:14" hidden="1" x14ac:dyDescent="0.25">
      <c r="A53" s="15">
        <v>52</v>
      </c>
      <c r="B53" s="6">
        <v>44652</v>
      </c>
      <c r="C53" s="38">
        <v>2953298</v>
      </c>
      <c r="D53" s="28">
        <f t="shared" si="25"/>
        <v>3254463.1227054433</v>
      </c>
      <c r="E53" s="28">
        <f t="shared" si="26"/>
        <v>3437655.6225810181</v>
      </c>
      <c r="F53" s="28">
        <f t="shared" si="27"/>
        <v>3376897.7916302918</v>
      </c>
      <c r="G53" s="28">
        <f t="shared" si="28"/>
        <v>2827320.2920035678</v>
      </c>
      <c r="H53" s="28">
        <f t="shared" si="29"/>
        <v>-76071.773076132507</v>
      </c>
      <c r="I53" s="28">
        <f t="shared" si="30"/>
        <v>-3011.7324793370512</v>
      </c>
      <c r="J53" s="18">
        <f t="shared" si="31"/>
        <v>2782081.3434105422</v>
      </c>
      <c r="K53" s="9">
        <f t="shared" si="32"/>
        <v>171216.65658945777</v>
      </c>
      <c r="L53" s="9">
        <f t="shared" si="33"/>
        <v>171216.65658945777</v>
      </c>
      <c r="M53" s="9">
        <f t="shared" si="34"/>
        <v>29315143493.67231</v>
      </c>
      <c r="N53" s="9">
        <f t="shared" si="35"/>
        <v>5.7974730822781095E-2</v>
      </c>
    </row>
    <row r="54" spans="1:14" hidden="1" x14ac:dyDescent="0.25">
      <c r="A54" s="15">
        <v>53</v>
      </c>
      <c r="B54" s="6">
        <v>44682</v>
      </c>
      <c r="C54" s="38">
        <v>2490700</v>
      </c>
      <c r="D54" s="28">
        <f t="shared" si="25"/>
        <v>3178086.8104348988</v>
      </c>
      <c r="E54" s="28">
        <f t="shared" si="26"/>
        <v>3411698.7413664064</v>
      </c>
      <c r="F54" s="28">
        <f t="shared" si="27"/>
        <v>3380377.8866039035</v>
      </c>
      <c r="G54" s="28">
        <f t="shared" si="28"/>
        <v>2679542.0938093816</v>
      </c>
      <c r="H54" s="28">
        <f t="shared" si="29"/>
        <v>-86466.221157070933</v>
      </c>
      <c r="I54" s="28">
        <f t="shared" si="30"/>
        <v>-3270.7751320248221</v>
      </c>
      <c r="J54" s="18">
        <f t="shared" si="31"/>
        <v>2751248.5189274354</v>
      </c>
      <c r="K54" s="9">
        <f t="shared" si="32"/>
        <v>-260548.51892743539</v>
      </c>
      <c r="L54" s="9">
        <f t="shared" si="33"/>
        <v>260548.51892743539</v>
      </c>
      <c r="M54" s="9">
        <f t="shared" si="34"/>
        <v>67885530715.280159</v>
      </c>
      <c r="N54" s="9">
        <f t="shared" si="35"/>
        <v>0.10460855138211562</v>
      </c>
    </row>
    <row r="55" spans="1:14" hidden="1" x14ac:dyDescent="0.25">
      <c r="A55" s="15">
        <v>54</v>
      </c>
      <c r="B55" s="6">
        <v>44713</v>
      </c>
      <c r="C55" s="38">
        <v>2706510</v>
      </c>
      <c r="D55" s="28">
        <f t="shared" si="25"/>
        <v>3130929.129391409</v>
      </c>
      <c r="E55" s="28">
        <f t="shared" si="26"/>
        <v>3383621.7801689068</v>
      </c>
      <c r="F55" s="28">
        <f t="shared" si="27"/>
        <v>3380702.275960404</v>
      </c>
      <c r="G55" s="28">
        <f t="shared" si="28"/>
        <v>2622624.3236279092</v>
      </c>
      <c r="H55" s="28">
        <f t="shared" si="29"/>
        <v>-86457.515114055321</v>
      </c>
      <c r="I55" s="28">
        <f t="shared" si="30"/>
        <v>-3155.705617111119</v>
      </c>
      <c r="J55" s="18">
        <f t="shared" si="31"/>
        <v>2593075.8726523109</v>
      </c>
      <c r="K55" s="9">
        <f t="shared" si="32"/>
        <v>113434.12734768912</v>
      </c>
      <c r="L55" s="9">
        <f t="shared" si="33"/>
        <v>113434.12734768912</v>
      </c>
      <c r="M55" s="9">
        <f t="shared" si="34"/>
        <v>12867301247.131754</v>
      </c>
      <c r="N55" s="9">
        <f t="shared" si="35"/>
        <v>4.1911586267070554E-2</v>
      </c>
    </row>
    <row r="56" spans="1:14" hidden="1" x14ac:dyDescent="0.25">
      <c r="A56" s="15">
        <v>55</v>
      </c>
      <c r="B56" s="6">
        <v>44743</v>
      </c>
      <c r="C56" s="38">
        <v>2843112</v>
      </c>
      <c r="D56" s="28">
        <f t="shared" si="25"/>
        <v>3102147.4164522681</v>
      </c>
      <c r="E56" s="28">
        <f t="shared" si="26"/>
        <v>3355474.3437972427</v>
      </c>
      <c r="F56" s="28">
        <f t="shared" si="27"/>
        <v>3378179.4827440879</v>
      </c>
      <c r="G56" s="28">
        <f t="shared" si="28"/>
        <v>2618198.7007091637</v>
      </c>
      <c r="H56" s="28">
        <f t="shared" si="29"/>
        <v>-80820.313968767325</v>
      </c>
      <c r="I56" s="28">
        <f t="shared" si="30"/>
        <v>-2847.1825728164126</v>
      </c>
      <c r="J56" s="18">
        <f t="shared" si="31"/>
        <v>2536166.8085138537</v>
      </c>
      <c r="K56" s="9">
        <f t="shared" si="32"/>
        <v>306945.1914861463</v>
      </c>
      <c r="L56" s="9">
        <f t="shared" si="33"/>
        <v>306945.1914861463</v>
      </c>
      <c r="M56" s="9">
        <f t="shared" si="34"/>
        <v>94215350576.467026</v>
      </c>
      <c r="N56" s="9">
        <f t="shared" si="35"/>
        <v>0.10796099185897225</v>
      </c>
    </row>
    <row r="57" spans="1:14" hidden="1" x14ac:dyDescent="0.25">
      <c r="A57" s="15">
        <v>56</v>
      </c>
      <c r="B57" s="6">
        <v>44774</v>
      </c>
      <c r="C57" s="38">
        <v>2856582</v>
      </c>
      <c r="D57" s="28">
        <f t="shared" si="25"/>
        <v>3077590.8748070416</v>
      </c>
      <c r="E57" s="28">
        <f t="shared" si="26"/>
        <v>3327685.9968982227</v>
      </c>
      <c r="F57" s="28">
        <f t="shared" si="27"/>
        <v>3373130.1341595012</v>
      </c>
      <c r="G57" s="28">
        <f t="shared" si="28"/>
        <v>2622844.7678859583</v>
      </c>
      <c r="H57" s="28">
        <f t="shared" si="29"/>
        <v>-74529.621212022423</v>
      </c>
      <c r="I57" s="28">
        <f t="shared" si="30"/>
        <v>-2526.5553682704035</v>
      </c>
      <c r="J57" s="18">
        <f t="shared" si="31"/>
        <v>2537378.3867403963</v>
      </c>
      <c r="K57" s="9">
        <f t="shared" si="32"/>
        <v>319203.61325960374</v>
      </c>
      <c r="L57" s="9">
        <f t="shared" si="33"/>
        <v>319203.61325960374</v>
      </c>
      <c r="M57" s="9">
        <f t="shared" si="34"/>
        <v>101890946717.98666</v>
      </c>
      <c r="N57" s="9">
        <f t="shared" si="35"/>
        <v>0.11174319983098813</v>
      </c>
    </row>
    <row r="58" spans="1:14" hidden="1" x14ac:dyDescent="0.25">
      <c r="A58" s="15">
        <v>57</v>
      </c>
      <c r="B58" s="6">
        <v>44805</v>
      </c>
      <c r="C58" s="38">
        <v>3008420</v>
      </c>
      <c r="D58" s="28">
        <f t="shared" si="25"/>
        <v>3070673.7873263373</v>
      </c>
      <c r="E58" s="28">
        <f t="shared" si="26"/>
        <v>3301984.7759410343</v>
      </c>
      <c r="F58" s="28">
        <f t="shared" si="27"/>
        <v>3366015.598337655</v>
      </c>
      <c r="G58" s="28">
        <f t="shared" si="28"/>
        <v>2672082.6324935639</v>
      </c>
      <c r="H58" s="28">
        <f t="shared" si="29"/>
        <v>-63907.184846502161</v>
      </c>
      <c r="I58" s="28">
        <f t="shared" si="30"/>
        <v>-2065.1872372602024</v>
      </c>
      <c r="J58" s="18">
        <f t="shared" si="31"/>
        <v>2548315.1466739359</v>
      </c>
      <c r="K58" s="9">
        <f t="shared" si="32"/>
        <v>460104.85332606407</v>
      </c>
      <c r="L58" s="9">
        <f t="shared" si="33"/>
        <v>460104.85332606407</v>
      </c>
      <c r="M58" s="9">
        <f t="shared" si="34"/>
        <v>211696476054.19894</v>
      </c>
      <c r="N58" s="9">
        <f t="shared" si="35"/>
        <v>0.15293903554891408</v>
      </c>
    </row>
    <row r="59" spans="1:14" hidden="1" x14ac:dyDescent="0.25">
      <c r="A59" s="15">
        <v>58</v>
      </c>
      <c r="B59" s="6">
        <v>44835</v>
      </c>
      <c r="C59" s="38">
        <v>3027799</v>
      </c>
      <c r="D59" s="28">
        <f t="shared" si="25"/>
        <v>3066386.3085937034</v>
      </c>
      <c r="E59" s="28">
        <f t="shared" si="26"/>
        <v>3278424.9292063015</v>
      </c>
      <c r="F59" s="28">
        <f t="shared" si="27"/>
        <v>3357256.5314245196</v>
      </c>
      <c r="G59" s="28">
        <f t="shared" si="28"/>
        <v>2721140.6695867246</v>
      </c>
      <c r="H59" s="28">
        <f t="shared" si="29"/>
        <v>-53983.671923572838</v>
      </c>
      <c r="I59" s="28">
        <f t="shared" si="30"/>
        <v>-1644.5310912886405</v>
      </c>
      <c r="J59" s="18">
        <f t="shared" si="31"/>
        <v>2608175.4476470617</v>
      </c>
      <c r="K59" s="9">
        <f t="shared" si="32"/>
        <v>419623.55235293834</v>
      </c>
      <c r="L59" s="9">
        <f t="shared" si="33"/>
        <v>419623.55235293834</v>
      </c>
      <c r="M59" s="9">
        <f t="shared" si="34"/>
        <v>176083925689.29919</v>
      </c>
      <c r="N59" s="9">
        <f t="shared" si="35"/>
        <v>0.138590293593775</v>
      </c>
    </row>
    <row r="60" spans="1:14" hidden="1" x14ac:dyDescent="0.25">
      <c r="A60" s="15">
        <v>59</v>
      </c>
      <c r="B60" s="6">
        <v>44866</v>
      </c>
      <c r="C60" s="38">
        <v>2624100</v>
      </c>
      <c r="D60" s="28">
        <f t="shared" si="25"/>
        <v>3022157.6777343331</v>
      </c>
      <c r="E60" s="28">
        <f t="shared" si="26"/>
        <v>3252798.2040591044</v>
      </c>
      <c r="F60" s="28">
        <f t="shared" si="27"/>
        <v>3346810.6986879781</v>
      </c>
      <c r="G60" s="28">
        <f t="shared" si="28"/>
        <v>2654889.1197136641</v>
      </c>
      <c r="H60" s="28">
        <f t="shared" si="29"/>
        <v>-56831.892880210187</v>
      </c>
      <c r="I60" s="28">
        <f t="shared" si="30"/>
        <v>-1686.7658234061444</v>
      </c>
      <c r="J60" s="18">
        <f t="shared" si="31"/>
        <v>2667156.9976631519</v>
      </c>
      <c r="K60" s="9">
        <f t="shared" si="32"/>
        <v>-43056.997663151938</v>
      </c>
      <c r="L60" s="9">
        <f t="shared" si="33"/>
        <v>43056.997663151938</v>
      </c>
      <c r="M60" s="9">
        <f t="shared" si="34"/>
        <v>1853905047.7646716</v>
      </c>
      <c r="N60" s="9">
        <f t="shared" si="35"/>
        <v>1.6408291476373592E-2</v>
      </c>
    </row>
    <row r="61" spans="1:14" hidden="1" x14ac:dyDescent="0.25">
      <c r="A61" s="15">
        <v>60</v>
      </c>
      <c r="B61" s="6">
        <v>44896</v>
      </c>
      <c r="C61" s="38">
        <v>2773458</v>
      </c>
      <c r="D61" s="28">
        <f t="shared" si="25"/>
        <v>2997287.7099608998</v>
      </c>
      <c r="E61" s="28">
        <f t="shared" si="26"/>
        <v>3227247.1546492842</v>
      </c>
      <c r="F61" s="28">
        <f t="shared" si="27"/>
        <v>3334854.3442841088</v>
      </c>
      <c r="G61" s="28">
        <f t="shared" si="28"/>
        <v>2644976.0102189546</v>
      </c>
      <c r="H61" s="28">
        <f t="shared" si="29"/>
        <v>-53495.700255386342</v>
      </c>
      <c r="I61" s="28">
        <f t="shared" si="30"/>
        <v>-1510.5216673278987</v>
      </c>
      <c r="J61" s="18">
        <f t="shared" si="31"/>
        <v>2598057.2268334539</v>
      </c>
      <c r="K61" s="9">
        <f t="shared" si="32"/>
        <v>175400.77316654613</v>
      </c>
      <c r="L61" s="9">
        <f t="shared" si="33"/>
        <v>175400.77316654613</v>
      </c>
      <c r="M61" s="9">
        <f t="shared" si="34"/>
        <v>30765431227.422169</v>
      </c>
      <c r="N61" s="9">
        <f t="shared" si="35"/>
        <v>6.3242628215947796E-2</v>
      </c>
    </row>
    <row r="62" spans="1:14" hidden="1" x14ac:dyDescent="0.25">
      <c r="A62" s="15">
        <v>61</v>
      </c>
      <c r="B62" s="6">
        <v>44927</v>
      </c>
      <c r="C62" s="38">
        <v>2847896</v>
      </c>
      <c r="D62" s="28">
        <f t="shared" si="25"/>
        <v>2982348.5389648098</v>
      </c>
      <c r="E62" s="28">
        <f t="shared" si="26"/>
        <v>3202757.293080837</v>
      </c>
      <c r="F62" s="28">
        <f t="shared" si="27"/>
        <v>3321644.6391637819</v>
      </c>
      <c r="G62" s="28">
        <f t="shared" si="28"/>
        <v>2660418.3768157</v>
      </c>
      <c r="H62" s="28">
        <f t="shared" si="29"/>
        <v>-47676.849822916753</v>
      </c>
      <c r="I62" s="28">
        <f t="shared" si="30"/>
        <v>-1253.3507164578059</v>
      </c>
      <c r="J62" s="18">
        <f t="shared" si="31"/>
        <v>2591480.3099635681</v>
      </c>
      <c r="K62" s="9">
        <f t="shared" si="32"/>
        <v>256415.69003643189</v>
      </c>
      <c r="L62" s="9">
        <f t="shared" si="33"/>
        <v>256415.69003643189</v>
      </c>
      <c r="M62" s="9">
        <f t="shared" si="34"/>
        <v>65749006096.859512</v>
      </c>
      <c r="N62" s="9">
        <f t="shared" si="35"/>
        <v>9.0036886893493262E-2</v>
      </c>
    </row>
    <row r="63" spans="1:14" hidden="1" x14ac:dyDescent="0.25">
      <c r="A63" s="15">
        <v>62</v>
      </c>
      <c r="B63" s="6">
        <v>44958</v>
      </c>
      <c r="C63" s="38">
        <v>2730829</v>
      </c>
      <c r="D63" s="28">
        <f t="shared" si="25"/>
        <v>2957196.5850683288</v>
      </c>
      <c r="E63" s="28">
        <f t="shared" si="26"/>
        <v>3178201.2222795864</v>
      </c>
      <c r="F63" s="28">
        <f t="shared" si="27"/>
        <v>3307300.2974753622</v>
      </c>
      <c r="G63" s="28">
        <f t="shared" si="28"/>
        <v>2644286.3858415894</v>
      </c>
      <c r="H63" s="28">
        <f t="shared" si="29"/>
        <v>-45546.847310959369</v>
      </c>
      <c r="I63" s="28">
        <f t="shared" si="30"/>
        <v>-1134.6365680923675</v>
      </c>
      <c r="J63" s="18">
        <f t="shared" si="31"/>
        <v>2612741.5269927834</v>
      </c>
      <c r="K63" s="9">
        <f t="shared" si="32"/>
        <v>118087.47300721658</v>
      </c>
      <c r="L63" s="9">
        <f t="shared" si="33"/>
        <v>118087.47300721658</v>
      </c>
      <c r="M63" s="9">
        <f t="shared" si="34"/>
        <v>13944651281.230104</v>
      </c>
      <c r="N63" s="9">
        <f t="shared" si="35"/>
        <v>4.324235351507421E-2</v>
      </c>
    </row>
    <row r="64" spans="1:14" hidden="1" x14ac:dyDescent="0.25">
      <c r="A64" s="15">
        <v>63</v>
      </c>
      <c r="B64" s="6">
        <v>44986</v>
      </c>
      <c r="C64" s="38">
        <v>2765759</v>
      </c>
      <c r="D64" s="28">
        <f t="shared" si="25"/>
        <v>2938052.8265614957</v>
      </c>
      <c r="E64" s="28">
        <f t="shared" si="26"/>
        <v>3154186.3827077774</v>
      </c>
      <c r="F64" s="28">
        <f t="shared" si="27"/>
        <v>3291988.9059986039</v>
      </c>
      <c r="G64" s="28">
        <f t="shared" si="28"/>
        <v>2643588.2375597595</v>
      </c>
      <c r="H64" s="28">
        <f t="shared" si="29"/>
        <v>-41905.260656079692</v>
      </c>
      <c r="I64" s="28">
        <f t="shared" si="30"/>
        <v>-967.04978833895439</v>
      </c>
      <c r="J64" s="18">
        <f t="shared" si="31"/>
        <v>2598739.5385306301</v>
      </c>
      <c r="K64" s="9">
        <f t="shared" si="32"/>
        <v>167019.46146936994</v>
      </c>
      <c r="L64" s="9">
        <f t="shared" si="33"/>
        <v>167019.46146936994</v>
      </c>
      <c r="M64" s="9">
        <f t="shared" si="34"/>
        <v>27895500509.518349</v>
      </c>
      <c r="N64" s="9">
        <f t="shared" si="35"/>
        <v>6.038829177429051E-2</v>
      </c>
    </row>
    <row r="65" spans="1:14" hidden="1" x14ac:dyDescent="0.25">
      <c r="A65" s="15">
        <v>64</v>
      </c>
      <c r="B65" s="6">
        <v>45017</v>
      </c>
      <c r="C65" s="38">
        <v>2020844</v>
      </c>
      <c r="D65" s="28">
        <f t="shared" si="25"/>
        <v>2846331.9439053461</v>
      </c>
      <c r="E65" s="28">
        <f t="shared" si="26"/>
        <v>3123400.9388275342</v>
      </c>
      <c r="F65" s="28">
        <f t="shared" si="27"/>
        <v>3275130.1092814971</v>
      </c>
      <c r="G65" s="28">
        <f t="shared" si="28"/>
        <v>2443923.1245149318</v>
      </c>
      <c r="H65" s="28">
        <f t="shared" si="29"/>
        <v>-59412.440826689453</v>
      </c>
      <c r="I65" s="28">
        <f t="shared" si="30"/>
        <v>-1547.40524034846</v>
      </c>
      <c r="J65" s="18">
        <f t="shared" si="31"/>
        <v>2601682.9769036798</v>
      </c>
      <c r="K65" s="9">
        <f t="shared" si="32"/>
        <v>-580838.97690367978</v>
      </c>
      <c r="L65" s="9">
        <f t="shared" si="33"/>
        <v>580838.97690367978</v>
      </c>
      <c r="M65" s="9">
        <f t="shared" si="34"/>
        <v>337373917090.51343</v>
      </c>
      <c r="N65" s="9">
        <f t="shared" si="35"/>
        <v>0.28742395598258935</v>
      </c>
    </row>
    <row r="66" spans="1:14" hidden="1" x14ac:dyDescent="0.25">
      <c r="A66" s="15">
        <v>65</v>
      </c>
      <c r="B66" s="6">
        <v>45047</v>
      </c>
      <c r="C66" s="38">
        <v>2682804</v>
      </c>
      <c r="D66" s="28">
        <f t="shared" si="25"/>
        <v>2829979.1495148116</v>
      </c>
      <c r="E66" s="28">
        <f t="shared" si="26"/>
        <v>3094058.7598962616</v>
      </c>
      <c r="F66" s="28">
        <f t="shared" si="27"/>
        <v>3257022.9743429734</v>
      </c>
      <c r="G66" s="28">
        <f t="shared" si="28"/>
        <v>2464784.1431986238</v>
      </c>
      <c r="H66" s="28">
        <f t="shared" si="29"/>
        <v>-52436.436027477575</v>
      </c>
      <c r="I66" s="28">
        <f t="shared" si="30"/>
        <v>-1248.3382214165213</v>
      </c>
      <c r="J66" s="18">
        <f t="shared" si="31"/>
        <v>2384510.6836882425</v>
      </c>
      <c r="K66" s="9">
        <f t="shared" si="32"/>
        <v>298293.31631175755</v>
      </c>
      <c r="L66" s="9">
        <f t="shared" si="33"/>
        <v>298293.31631175755</v>
      </c>
      <c r="M66" s="9">
        <f t="shared" si="34"/>
        <v>88978902556.266235</v>
      </c>
      <c r="N66" s="9">
        <f t="shared" si="35"/>
        <v>0.11118714461129384</v>
      </c>
    </row>
    <row r="67" spans="1:14" hidden="1" x14ac:dyDescent="0.25">
      <c r="A67" s="15">
        <v>66</v>
      </c>
      <c r="B67" s="6">
        <v>45078</v>
      </c>
      <c r="C67" s="38">
        <v>2697165</v>
      </c>
      <c r="D67" s="28">
        <f t="shared" si="25"/>
        <v>2816697.7345633307</v>
      </c>
      <c r="E67" s="28">
        <f t="shared" si="26"/>
        <v>3066322.6573629687</v>
      </c>
      <c r="F67" s="28">
        <f t="shared" si="27"/>
        <v>3237952.9426449728</v>
      </c>
      <c r="G67" s="28">
        <f t="shared" si="28"/>
        <v>2489078.1742460583</v>
      </c>
      <c r="H67" s="28">
        <f t="shared" si="29"/>
        <v>-45549.692583616794</v>
      </c>
      <c r="I67" s="28">
        <f t="shared" si="30"/>
        <v>-962.89675947696117</v>
      </c>
      <c r="J67" s="18">
        <f t="shared" si="31"/>
        <v>2412347.7071711463</v>
      </c>
      <c r="K67" s="9">
        <f t="shared" si="32"/>
        <v>284817.29282885371</v>
      </c>
      <c r="L67" s="9">
        <f t="shared" si="33"/>
        <v>284817.29282885371</v>
      </c>
      <c r="M67" s="9">
        <f t="shared" si="34"/>
        <v>81120890294.356995</v>
      </c>
      <c r="N67" s="9">
        <f t="shared" si="35"/>
        <v>0.10559876493609167</v>
      </c>
    </row>
    <row r="68" spans="1:14" hidden="1" x14ac:dyDescent="0.25">
      <c r="A68" s="15">
        <v>67</v>
      </c>
      <c r="B68" s="6">
        <v>45108</v>
      </c>
      <c r="C68" s="38">
        <v>2665925</v>
      </c>
      <c r="D68" s="28">
        <f t="shared" si="25"/>
        <v>2801620.4611069974</v>
      </c>
      <c r="E68" s="28">
        <f t="shared" si="26"/>
        <v>3039852.4377373718</v>
      </c>
      <c r="F68" s="28">
        <f t="shared" si="27"/>
        <v>3218142.8921542126</v>
      </c>
      <c r="G68" s="28">
        <f t="shared" si="28"/>
        <v>2503446.9622630901</v>
      </c>
      <c r="H68" s="28">
        <f t="shared" si="29"/>
        <v>-40160.567291651008</v>
      </c>
      <c r="I68" s="28">
        <f t="shared" si="30"/>
        <v>-740.01879275967315</v>
      </c>
      <c r="J68" s="18">
        <f t="shared" si="31"/>
        <v>2443528.4816624415</v>
      </c>
      <c r="K68" s="9">
        <f t="shared" si="32"/>
        <v>222396.51833755849</v>
      </c>
      <c r="L68" s="9">
        <f t="shared" si="33"/>
        <v>222396.51833755849</v>
      </c>
      <c r="M68" s="9">
        <f t="shared" si="34"/>
        <v>49460211368.667992</v>
      </c>
      <c r="N68" s="9">
        <f t="shared" si="35"/>
        <v>8.3421896091434869E-2</v>
      </c>
    </row>
    <row r="69" spans="1:14" hidden="1" x14ac:dyDescent="0.25">
      <c r="A69" s="15">
        <v>68</v>
      </c>
      <c r="B69" s="6">
        <v>45139</v>
      </c>
      <c r="C69" s="38">
        <v>2727767</v>
      </c>
      <c r="D69" s="28">
        <f t="shared" si="25"/>
        <v>2794235.1149962978</v>
      </c>
      <c r="E69" s="28">
        <f t="shared" si="26"/>
        <v>3015290.7054632646</v>
      </c>
      <c r="F69" s="28">
        <f t="shared" si="27"/>
        <v>3197857.673485118</v>
      </c>
      <c r="G69" s="28">
        <f t="shared" si="28"/>
        <v>2534690.9020842174</v>
      </c>
      <c r="H69" s="28">
        <f t="shared" si="29"/>
        <v>-33352.343573299819</v>
      </c>
      <c r="I69" s="28">
        <f t="shared" si="30"/>
        <v>-475.16817833473448</v>
      </c>
      <c r="J69" s="18">
        <f t="shared" si="31"/>
        <v>2463286.3949714391</v>
      </c>
      <c r="K69" s="9">
        <f t="shared" si="32"/>
        <v>264480.60502856085</v>
      </c>
      <c r="L69" s="9">
        <f t="shared" si="33"/>
        <v>264480.60502856085</v>
      </c>
      <c r="M69" s="9">
        <f t="shared" si="34"/>
        <v>69949990436.273605</v>
      </c>
      <c r="N69" s="9">
        <f t="shared" si="35"/>
        <v>9.6958649704524197E-2</v>
      </c>
    </row>
    <row r="70" spans="1:14" hidden="1" x14ac:dyDescent="0.25">
      <c r="A70" s="15">
        <v>69</v>
      </c>
      <c r="B70" s="6">
        <v>45170</v>
      </c>
      <c r="C70" s="38">
        <v>2641946</v>
      </c>
      <c r="D70" s="28">
        <f t="shared" si="25"/>
        <v>2779006.203496668</v>
      </c>
      <c r="E70" s="28">
        <f t="shared" si="26"/>
        <v>2991662.2552666049</v>
      </c>
      <c r="F70" s="28">
        <f t="shared" si="27"/>
        <v>3177238.131663267</v>
      </c>
      <c r="G70" s="28">
        <f t="shared" si="28"/>
        <v>2539269.9763534558</v>
      </c>
      <c r="H70" s="28">
        <f t="shared" si="29"/>
        <v>-29813.428522654358</v>
      </c>
      <c r="I70" s="28">
        <f t="shared" si="30"/>
        <v>-334.32315275647943</v>
      </c>
      <c r="J70" s="18">
        <f t="shared" si="31"/>
        <v>2501338.5585109177</v>
      </c>
      <c r="K70" s="9">
        <f t="shared" si="32"/>
        <v>140607.4414890823</v>
      </c>
      <c r="L70" s="9">
        <f t="shared" si="33"/>
        <v>140607.4414890823</v>
      </c>
      <c r="M70" s="9">
        <f t="shared" si="34"/>
        <v>19770452602.105701</v>
      </c>
      <c r="N70" s="9">
        <f t="shared" si="35"/>
        <v>5.322116405448192E-2</v>
      </c>
    </row>
    <row r="71" spans="1:14" hidden="1" x14ac:dyDescent="0.25">
      <c r="A71" s="15">
        <v>70</v>
      </c>
      <c r="B71" s="6">
        <v>45200</v>
      </c>
      <c r="C71" s="38">
        <v>2717424</v>
      </c>
      <c r="D71" s="28">
        <f t="shared" si="25"/>
        <v>2772847.9831470014</v>
      </c>
      <c r="E71" s="28">
        <f t="shared" si="26"/>
        <v>2969780.8280546451</v>
      </c>
      <c r="F71" s="28">
        <f t="shared" si="27"/>
        <v>3156492.4013024047</v>
      </c>
      <c r="G71" s="28">
        <f t="shared" si="28"/>
        <v>2565693.866579473</v>
      </c>
      <c r="H71" s="28">
        <f t="shared" si="29"/>
        <v>-24215.91518366215</v>
      </c>
      <c r="I71" s="28">
        <f t="shared" si="30"/>
        <v>-126.18853901091528</v>
      </c>
      <c r="J71" s="18">
        <f t="shared" si="31"/>
        <v>2509456.5478308015</v>
      </c>
      <c r="K71" s="9">
        <f t="shared" si="32"/>
        <v>207967.45216919854</v>
      </c>
      <c r="L71" s="9">
        <f t="shared" si="33"/>
        <v>207967.45216919854</v>
      </c>
      <c r="M71" s="9">
        <f t="shared" si="34"/>
        <v>43250461161.747887</v>
      </c>
      <c r="N71" s="9">
        <f t="shared" si="35"/>
        <v>7.6531101576050906E-2</v>
      </c>
    </row>
    <row r="72" spans="1:14" hidden="1" x14ac:dyDescent="0.25">
      <c r="A72" s="15">
        <v>71</v>
      </c>
      <c r="B72" s="6">
        <v>45231</v>
      </c>
      <c r="C72" s="38">
        <v>2614593</v>
      </c>
      <c r="D72" s="28">
        <f t="shared" si="25"/>
        <v>2757022.4848323013</v>
      </c>
      <c r="E72" s="28">
        <f t="shared" si="26"/>
        <v>2948504.9937324105</v>
      </c>
      <c r="F72" s="28">
        <f t="shared" si="27"/>
        <v>3135693.660545405</v>
      </c>
      <c r="G72" s="28">
        <f t="shared" si="28"/>
        <v>2561246.1338450778</v>
      </c>
      <c r="H72" s="28">
        <f t="shared" si="29"/>
        <v>-22256.52665077283</v>
      </c>
      <c r="I72" s="28">
        <f t="shared" si="30"/>
        <v>-53.010396137218464</v>
      </c>
      <c r="J72" s="18">
        <f t="shared" si="31"/>
        <v>2541477.951395811</v>
      </c>
      <c r="K72" s="9">
        <f t="shared" si="32"/>
        <v>73115.048604188953</v>
      </c>
      <c r="L72" s="9">
        <f t="shared" si="33"/>
        <v>73115.048604188953</v>
      </c>
      <c r="M72" s="9">
        <f t="shared" si="34"/>
        <v>5345810332.3929129</v>
      </c>
      <c r="N72" s="9">
        <f t="shared" si="35"/>
        <v>2.796421798887588E-2</v>
      </c>
    </row>
    <row r="73" spans="1:14" hidden="1" x14ac:dyDescent="0.25">
      <c r="A73" s="15">
        <v>72</v>
      </c>
      <c r="B73" s="6">
        <v>45261</v>
      </c>
      <c r="C73" s="38">
        <v>2022755</v>
      </c>
      <c r="D73" s="28">
        <f t="shared" si="25"/>
        <v>2683595.7363490714</v>
      </c>
      <c r="E73" s="28">
        <f t="shared" si="26"/>
        <v>2922014.0679940768</v>
      </c>
      <c r="F73" s="28">
        <f t="shared" si="27"/>
        <v>3114325.7012902722</v>
      </c>
      <c r="G73" s="28">
        <f t="shared" si="28"/>
        <v>2399070.706355256</v>
      </c>
      <c r="H73" s="28">
        <f t="shared" si="29"/>
        <v>-37021.467953802625</v>
      </c>
      <c r="I73" s="28">
        <f t="shared" si="30"/>
        <v>-569.21849813345636</v>
      </c>
      <c r="J73" s="18">
        <f t="shared" si="31"/>
        <v>2538989.6071943049</v>
      </c>
      <c r="K73" s="9">
        <f t="shared" si="32"/>
        <v>-516234.60719430493</v>
      </c>
      <c r="L73" s="9">
        <f t="shared" si="33"/>
        <v>516234.60719430493</v>
      </c>
      <c r="M73" s="9">
        <f t="shared" si="34"/>
        <v>266498169665.05832</v>
      </c>
      <c r="N73" s="9">
        <f t="shared" si="35"/>
        <v>0.25521361074094734</v>
      </c>
    </row>
    <row r="74" spans="1:14" hidden="1" x14ac:dyDescent="0.25">
      <c r="A74" s="15">
        <v>73</v>
      </c>
      <c r="B74" s="6">
        <v>45292</v>
      </c>
      <c r="C74" s="38">
        <v>2847896</v>
      </c>
      <c r="D74" s="28">
        <f t="shared" si="25"/>
        <v>2700025.7627141643</v>
      </c>
      <c r="E74" s="28">
        <f t="shared" si="26"/>
        <v>2899815.2374660857</v>
      </c>
      <c r="F74" s="28">
        <f t="shared" si="27"/>
        <v>3092874.6549078538</v>
      </c>
      <c r="G74" s="28">
        <f t="shared" si="28"/>
        <v>2493506.2306520897</v>
      </c>
      <c r="H74" s="28">
        <f t="shared" si="29"/>
        <v>-23735.942382779154</v>
      </c>
      <c r="I74" s="28">
        <f t="shared" si="30"/>
        <v>-83.087127285842783</v>
      </c>
      <c r="J74" s="18">
        <f t="shared" si="31"/>
        <v>2362049.2384014535</v>
      </c>
      <c r="K74" s="9">
        <f t="shared" si="32"/>
        <v>485846.76159854652</v>
      </c>
      <c r="L74" s="9">
        <f t="shared" si="33"/>
        <v>485846.76159854652</v>
      </c>
      <c r="M74" s="9">
        <f t="shared" si="34"/>
        <v>236047075755.79489</v>
      </c>
      <c r="N74" s="9">
        <f t="shared" si="35"/>
        <v>0.17059849151743833</v>
      </c>
    </row>
    <row r="75" spans="1:14" hidden="1" x14ac:dyDescent="0.25">
      <c r="A75" s="15">
        <v>74</v>
      </c>
      <c r="B75" s="6">
        <v>45323</v>
      </c>
      <c r="C75" s="38">
        <v>2730829</v>
      </c>
      <c r="D75" s="28">
        <f t="shared" si="25"/>
        <v>2703106.0864427481</v>
      </c>
      <c r="E75" s="28">
        <f t="shared" si="26"/>
        <v>2880144.3223637524</v>
      </c>
      <c r="F75" s="28">
        <f t="shared" si="27"/>
        <v>3071601.6216534437</v>
      </c>
      <c r="G75" s="28">
        <f t="shared" si="28"/>
        <v>2540486.9138904312</v>
      </c>
      <c r="H75" s="28">
        <f t="shared" si="29"/>
        <v>-16377.672234176669</v>
      </c>
      <c r="I75" s="28">
        <f t="shared" si="30"/>
        <v>178.01312800848075</v>
      </c>
      <c r="J75" s="18">
        <f t="shared" si="31"/>
        <v>2469770.2882693107</v>
      </c>
      <c r="K75" s="9">
        <f t="shared" si="32"/>
        <v>261058.71173068928</v>
      </c>
      <c r="L75" s="9">
        <f t="shared" si="33"/>
        <v>261058.71173068928</v>
      </c>
      <c r="M75" s="9">
        <f t="shared" si="34"/>
        <v>68151650970.487122</v>
      </c>
      <c r="N75" s="9">
        <f t="shared" si="35"/>
        <v>9.5596872499409249E-2</v>
      </c>
    </row>
    <row r="76" spans="1:14" hidden="1" x14ac:dyDescent="0.25">
      <c r="A76" s="15">
        <v>75</v>
      </c>
      <c r="B76" s="6">
        <v>45352</v>
      </c>
      <c r="C76" s="38">
        <v>2765759</v>
      </c>
      <c r="D76" s="28">
        <f t="shared" si="25"/>
        <v>2709371.3777984735</v>
      </c>
      <c r="E76" s="28">
        <f t="shared" si="26"/>
        <v>2863067.0279072244</v>
      </c>
      <c r="F76" s="28">
        <f t="shared" si="27"/>
        <v>3050748.1622788217</v>
      </c>
      <c r="G76" s="28">
        <f t="shared" si="28"/>
        <v>2589661.211952569</v>
      </c>
      <c r="H76" s="28">
        <f t="shared" si="29"/>
        <v>-9315.1776804455349</v>
      </c>
      <c r="I76" s="28">
        <f t="shared" si="30"/>
        <v>419.57387978822732</v>
      </c>
      <c r="J76" s="18">
        <f t="shared" si="31"/>
        <v>2524109.2416562545</v>
      </c>
      <c r="K76" s="9">
        <f t="shared" si="32"/>
        <v>241649.75834374549</v>
      </c>
      <c r="L76" s="9">
        <f t="shared" si="33"/>
        <v>241649.75834374549</v>
      </c>
      <c r="M76" s="9">
        <f t="shared" si="34"/>
        <v>58394605707.590591</v>
      </c>
      <c r="N76" s="9">
        <f t="shared" si="35"/>
        <v>8.7371950464138592E-2</v>
      </c>
    </row>
    <row r="77" spans="1:14" hidden="1" x14ac:dyDescent="0.25">
      <c r="A77" s="15">
        <v>76</v>
      </c>
      <c r="B77" s="6">
        <v>45383</v>
      </c>
      <c r="C77" s="38">
        <v>2020844</v>
      </c>
      <c r="D77" s="28">
        <f t="shared" ref="D77:D89" si="36">($Q$1*C77)+(1-$Q$1)*D76</f>
        <v>2640518.6400186261</v>
      </c>
      <c r="E77" s="28">
        <f t="shared" ref="E77:E89" si="37">($Q$1*D77)+(1-$Q$1)*E76</f>
        <v>2840812.1891183648</v>
      </c>
      <c r="F77" s="28">
        <f t="shared" ref="F77:F89" si="38">($Q$1*E77)+(1-$Q$1)*F76</f>
        <v>3029754.5649627759</v>
      </c>
      <c r="G77" s="28">
        <f t="shared" ref="G77:G89" si="39">(3*D77)-(3*E77)+F77</f>
        <v>2428873.9176635598</v>
      </c>
      <c r="H77" s="28">
        <f t="shared" ref="H77:H89" si="40">(($Q$1)/(2*(1-$Q$1)^2))*((6-5*$Q$1)*D77-(10-8*$Q$1)*E77+(4-3*$Q$1)*F77)</f>
        <v>-24847.390705199887</v>
      </c>
      <c r="I77" s="28">
        <f t="shared" ref="I77:I89" si="41">(($Q$1^2)/((1-$Q$1)^2))*(D77-(2*E77)+F77)</f>
        <v>-140.13794142379783</v>
      </c>
      <c r="J77" s="18">
        <f t="shared" ref="J77:J89" si="42">G76+H76</f>
        <v>2580346.0342721236</v>
      </c>
      <c r="K77" s="9">
        <f t="shared" ref="K77:K89" si="43">C77-J77</f>
        <v>-559502.03427212359</v>
      </c>
      <c r="L77" s="9">
        <f t="shared" ref="L77:L89" si="44">ABS(K77)</f>
        <v>559502.03427212359</v>
      </c>
      <c r="M77" s="9">
        <f t="shared" ref="M77:M89" si="45">(C77-J77)^2</f>
        <v>313042526354.64459</v>
      </c>
      <c r="N77" s="9">
        <f t="shared" ref="N77:N89" si="46">L77/C77*100%</f>
        <v>0.27686552463828162</v>
      </c>
    </row>
    <row r="78" spans="1:14" x14ac:dyDescent="0.25">
      <c r="A78" s="15">
        <v>77</v>
      </c>
      <c r="B78" s="6">
        <v>45413</v>
      </c>
      <c r="C78" s="34"/>
      <c r="D78" s="27">
        <f t="shared" si="36"/>
        <v>2376466.7760167634</v>
      </c>
      <c r="E78" s="27">
        <f t="shared" si="37"/>
        <v>2794377.6478082049</v>
      </c>
      <c r="F78" s="27">
        <f t="shared" si="38"/>
        <v>3006216.8732473189</v>
      </c>
      <c r="G78" s="27">
        <f t="shared" si="39"/>
        <v>1752484.257872995</v>
      </c>
      <c r="H78" s="27">
        <f t="shared" si="40"/>
        <v>-93500.28769927191</v>
      </c>
      <c r="I78" s="27">
        <f t="shared" si="41"/>
        <v>-2544.09439941145</v>
      </c>
      <c r="J78" s="25">
        <f t="shared" si="42"/>
        <v>2404026.5269583599</v>
      </c>
      <c r="K78" s="25">
        <f t="shared" si="43"/>
        <v>-2404026.5269583599</v>
      </c>
      <c r="L78" s="25">
        <f t="shared" si="44"/>
        <v>2404026.5269583599</v>
      </c>
      <c r="M78" s="25">
        <f t="shared" si="45"/>
        <v>5779343542319.4736</v>
      </c>
      <c r="N78" s="26" t="e">
        <f t="shared" si="46"/>
        <v>#DIV/0!</v>
      </c>
    </row>
    <row r="79" spans="1:14" x14ac:dyDescent="0.25">
      <c r="A79" s="15">
        <v>78</v>
      </c>
      <c r="B79" s="6">
        <v>45444</v>
      </c>
      <c r="C79" s="34"/>
      <c r="D79" s="27">
        <f t="shared" si="36"/>
        <v>2138820.098415087</v>
      </c>
      <c r="E79" s="27">
        <f t="shared" si="37"/>
        <v>2728821.8928688932</v>
      </c>
      <c r="F79" s="27">
        <f t="shared" si="38"/>
        <v>2978477.3752094768</v>
      </c>
      <c r="G79" s="27">
        <f t="shared" si="39"/>
        <v>1208471.9918480581</v>
      </c>
      <c r="H79" s="27">
        <f t="shared" si="40"/>
        <v>-143289.1719034428</v>
      </c>
      <c r="I79" s="27">
        <f t="shared" si="41"/>
        <v>-4201.8063223854651</v>
      </c>
      <c r="J79" s="25">
        <f t="shared" si="42"/>
        <v>1658983.9701737231</v>
      </c>
      <c r="K79" s="25">
        <f t="shared" si="43"/>
        <v>-1658983.9701737231</v>
      </c>
      <c r="L79" s="25">
        <f t="shared" si="44"/>
        <v>1658983.9701737231</v>
      </c>
      <c r="M79" s="25">
        <f t="shared" si="45"/>
        <v>2752227813293.3687</v>
      </c>
      <c r="N79" s="26" t="e">
        <f t="shared" si="46"/>
        <v>#DIV/0!</v>
      </c>
    </row>
    <row r="80" spans="1:14" x14ac:dyDescent="0.25">
      <c r="A80" s="15">
        <v>79</v>
      </c>
      <c r="B80" s="6">
        <v>45474</v>
      </c>
      <c r="C80" s="34"/>
      <c r="D80" s="27">
        <f t="shared" si="36"/>
        <v>1924938.0885735783</v>
      </c>
      <c r="E80" s="27">
        <f t="shared" si="37"/>
        <v>2648433.5124393618</v>
      </c>
      <c r="F80" s="27">
        <f t="shared" si="38"/>
        <v>2945472.9889324652</v>
      </c>
      <c r="G80" s="27">
        <f t="shared" si="39"/>
        <v>774986.71733511426</v>
      </c>
      <c r="H80" s="27">
        <f t="shared" si="40"/>
        <v>-177788.81285415581</v>
      </c>
      <c r="I80" s="27">
        <f t="shared" si="41"/>
        <v>-5264.8882391688903</v>
      </c>
      <c r="J80" s="25">
        <f t="shared" si="42"/>
        <v>1065182.8199446152</v>
      </c>
      <c r="K80" s="25">
        <f t="shared" si="43"/>
        <v>-1065182.8199446152</v>
      </c>
      <c r="L80" s="25">
        <f t="shared" si="44"/>
        <v>1065182.8199446152</v>
      </c>
      <c r="M80" s="25">
        <f t="shared" si="45"/>
        <v>1134614439905.1626</v>
      </c>
      <c r="N80" s="26" t="e">
        <f t="shared" si="46"/>
        <v>#DIV/0!</v>
      </c>
    </row>
    <row r="81" spans="1:14" x14ac:dyDescent="0.25">
      <c r="A81" s="15">
        <v>80</v>
      </c>
      <c r="B81" s="6">
        <v>45505</v>
      </c>
      <c r="C81" s="34"/>
      <c r="D81" s="27">
        <f t="shared" si="36"/>
        <v>1732444.2797162205</v>
      </c>
      <c r="E81" s="27">
        <f t="shared" si="37"/>
        <v>2556834.5891670478</v>
      </c>
      <c r="F81" s="27">
        <f t="shared" si="38"/>
        <v>2906609.1489559235</v>
      </c>
      <c r="G81" s="27">
        <f t="shared" si="39"/>
        <v>433438.22060344089</v>
      </c>
      <c r="H81" s="27">
        <f t="shared" si="40"/>
        <v>-199998.81671362382</v>
      </c>
      <c r="I81" s="27">
        <f t="shared" si="41"/>
        <v>-5859.4536995302642</v>
      </c>
      <c r="J81" s="25">
        <f t="shared" si="42"/>
        <v>597197.90448095847</v>
      </c>
      <c r="K81" s="25">
        <f t="shared" si="43"/>
        <v>-597197.90448095847</v>
      </c>
      <c r="L81" s="25">
        <f t="shared" si="44"/>
        <v>597197.90448095847</v>
      </c>
      <c r="M81" s="25">
        <f t="shared" si="45"/>
        <v>356645337116.448</v>
      </c>
      <c r="N81" s="26" t="e">
        <f t="shared" si="46"/>
        <v>#DIV/0!</v>
      </c>
    </row>
    <row r="82" spans="1:14" x14ac:dyDescent="0.25">
      <c r="A82" s="15">
        <v>81</v>
      </c>
      <c r="B82" s="6">
        <v>45536</v>
      </c>
      <c r="C82" s="34"/>
      <c r="D82" s="27">
        <f t="shared" si="36"/>
        <v>1559199.8517445985</v>
      </c>
      <c r="E82" s="27">
        <f t="shared" si="37"/>
        <v>2457071.115424803</v>
      </c>
      <c r="F82" s="27">
        <f t="shared" si="38"/>
        <v>2861655.3456028113</v>
      </c>
      <c r="G82" s="27">
        <f t="shared" si="39"/>
        <v>168041.55456219707</v>
      </c>
      <c r="H82" s="27">
        <f t="shared" si="40"/>
        <v>-212427.79620879571</v>
      </c>
      <c r="I82" s="27">
        <f t="shared" si="41"/>
        <v>-6089.9633765703211</v>
      </c>
      <c r="J82" s="25">
        <f t="shared" si="42"/>
        <v>233439.40388981707</v>
      </c>
      <c r="K82" s="25">
        <f t="shared" si="43"/>
        <v>-233439.40388981707</v>
      </c>
      <c r="L82" s="25">
        <f t="shared" si="44"/>
        <v>233439.40388981707</v>
      </c>
      <c r="M82" s="25">
        <f t="shared" si="45"/>
        <v>54493955288.433144</v>
      </c>
      <c r="N82" s="26" t="e">
        <f t="shared" si="46"/>
        <v>#DIV/0!</v>
      </c>
    </row>
    <row r="83" spans="1:14" x14ac:dyDescent="0.25">
      <c r="A83" s="15">
        <v>82</v>
      </c>
      <c r="B83" s="6">
        <v>45566</v>
      </c>
      <c r="C83" s="34"/>
      <c r="D83" s="27">
        <f t="shared" si="36"/>
        <v>1403279.8665701386</v>
      </c>
      <c r="E83" s="27">
        <f t="shared" si="37"/>
        <v>2351691.9905393366</v>
      </c>
      <c r="F83" s="27">
        <f t="shared" si="38"/>
        <v>2810659.0100964643</v>
      </c>
      <c r="G83" s="27">
        <f t="shared" si="39"/>
        <v>-34577.361811129376</v>
      </c>
      <c r="H83" s="27">
        <f t="shared" si="40"/>
        <v>-217165.96972032185</v>
      </c>
      <c r="I83" s="27">
        <f t="shared" si="41"/>
        <v>-6042.5321532354383</v>
      </c>
      <c r="J83" s="25">
        <f t="shared" si="42"/>
        <v>-44386.241646598646</v>
      </c>
      <c r="K83" s="25">
        <f t="shared" si="43"/>
        <v>44386.241646598646</v>
      </c>
      <c r="L83" s="25">
        <f t="shared" si="44"/>
        <v>44386.241646598646</v>
      </c>
      <c r="M83" s="25">
        <f t="shared" si="45"/>
        <v>1970138447.5102482</v>
      </c>
      <c r="N83" s="26" t="e">
        <f t="shared" si="46"/>
        <v>#DIV/0!</v>
      </c>
    </row>
    <row r="84" spans="1:14" x14ac:dyDescent="0.25">
      <c r="A84" s="15">
        <v>83</v>
      </c>
      <c r="B84" s="6">
        <v>45597</v>
      </c>
      <c r="C84" s="34"/>
      <c r="D84" s="27">
        <f t="shared" si="36"/>
        <v>1262951.8799131247</v>
      </c>
      <c r="E84" s="27">
        <f t="shared" si="37"/>
        <v>2242817.9794767154</v>
      </c>
      <c r="F84" s="27">
        <f t="shared" si="38"/>
        <v>2753874.9070344898</v>
      </c>
      <c r="G84" s="27">
        <f t="shared" si="39"/>
        <v>-185723.39165628236</v>
      </c>
      <c r="H84" s="27">
        <f t="shared" si="40"/>
        <v>-215947.71084172706</v>
      </c>
      <c r="I84" s="27">
        <f t="shared" si="41"/>
        <v>-5787.7675556273634</v>
      </c>
      <c r="J84" s="25">
        <f t="shared" si="42"/>
        <v>-251743.33153145123</v>
      </c>
      <c r="K84" s="25">
        <f t="shared" si="43"/>
        <v>251743.33153145123</v>
      </c>
      <c r="L84" s="25">
        <f t="shared" si="44"/>
        <v>251743.33153145123</v>
      </c>
      <c r="M84" s="25">
        <f t="shared" si="45"/>
        <v>63374704970.554169</v>
      </c>
      <c r="N84" s="26" t="e">
        <f t="shared" si="46"/>
        <v>#DIV/0!</v>
      </c>
    </row>
    <row r="85" spans="1:14" x14ac:dyDescent="0.25">
      <c r="A85" s="15">
        <v>84</v>
      </c>
      <c r="B85" s="6">
        <v>45627</v>
      </c>
      <c r="C85" s="34"/>
      <c r="D85" s="27">
        <f t="shared" si="36"/>
        <v>1136656.6919218122</v>
      </c>
      <c r="E85" s="27">
        <f t="shared" si="37"/>
        <v>2132201.8507212251</v>
      </c>
      <c r="F85" s="27">
        <f t="shared" si="38"/>
        <v>2691707.6014031633</v>
      </c>
      <c r="G85" s="27">
        <f t="shared" si="39"/>
        <v>-294927.87499507563</v>
      </c>
      <c r="H85" s="27">
        <f t="shared" si="40"/>
        <v>-210205.37628849369</v>
      </c>
      <c r="I85" s="27">
        <f t="shared" si="41"/>
        <v>-5383.2025693515379</v>
      </c>
      <c r="J85" s="25">
        <f t="shared" si="42"/>
        <v>-401671.10249800945</v>
      </c>
      <c r="K85" s="25">
        <f t="shared" si="43"/>
        <v>401671.10249800945</v>
      </c>
      <c r="L85" s="25">
        <f t="shared" si="44"/>
        <v>401671.10249800945</v>
      </c>
      <c r="M85" s="25">
        <f t="shared" si="45"/>
        <v>161339674581.9664</v>
      </c>
      <c r="N85" s="26" t="e">
        <f t="shared" si="46"/>
        <v>#DIV/0!</v>
      </c>
    </row>
    <row r="86" spans="1:14" x14ac:dyDescent="0.25">
      <c r="A86" s="15">
        <v>85</v>
      </c>
      <c r="B86" s="6">
        <v>45658</v>
      </c>
      <c r="C86" s="34"/>
      <c r="D86" s="27">
        <f t="shared" si="36"/>
        <v>1022991.022729631</v>
      </c>
      <c r="E86" s="27">
        <f t="shared" si="37"/>
        <v>2021280.7679220659</v>
      </c>
      <c r="F86" s="27">
        <f t="shared" si="38"/>
        <v>2624664.9180550538</v>
      </c>
      <c r="G86" s="27">
        <f t="shared" si="39"/>
        <v>-370204.31752225058</v>
      </c>
      <c r="H86" s="27">
        <f t="shared" si="40"/>
        <v>-201115.57055965019</v>
      </c>
      <c r="I86" s="27">
        <f t="shared" si="41"/>
        <v>-4875.3777167832968</v>
      </c>
      <c r="J86" s="25">
        <f t="shared" si="42"/>
        <v>-505133.25128356932</v>
      </c>
      <c r="K86" s="25">
        <f t="shared" si="43"/>
        <v>505133.25128356932</v>
      </c>
      <c r="L86" s="25">
        <f t="shared" si="44"/>
        <v>505133.25128356932</v>
      </c>
      <c r="M86" s="25">
        <f t="shared" si="45"/>
        <v>255159601552.3096</v>
      </c>
      <c r="N86" s="26" t="e">
        <f t="shared" si="46"/>
        <v>#DIV/0!</v>
      </c>
    </row>
    <row r="87" spans="1:14" x14ac:dyDescent="0.25">
      <c r="A87" s="15">
        <v>86</v>
      </c>
      <c r="B87" s="6">
        <v>45689</v>
      </c>
      <c r="C87" s="34"/>
      <c r="D87" s="27">
        <f t="shared" si="36"/>
        <v>920691.92045666801</v>
      </c>
      <c r="E87" s="27">
        <f t="shared" si="37"/>
        <v>1911221.883175526</v>
      </c>
      <c r="F87" s="27">
        <f t="shared" si="38"/>
        <v>2553320.614567101</v>
      </c>
      <c r="G87" s="27">
        <f t="shared" si="39"/>
        <v>-418269.27358947322</v>
      </c>
      <c r="H87" s="27">
        <f t="shared" si="40"/>
        <v>-189638.85733363504</v>
      </c>
      <c r="I87" s="27">
        <f t="shared" si="41"/>
        <v>-4301.620139843003</v>
      </c>
      <c r="J87" s="25">
        <f t="shared" si="42"/>
        <v>-571319.88808190078</v>
      </c>
      <c r="K87" s="25">
        <f t="shared" si="43"/>
        <v>571319.88808190078</v>
      </c>
      <c r="L87" s="25">
        <f t="shared" si="44"/>
        <v>571319.88808190078</v>
      </c>
      <c r="M87" s="25">
        <f t="shared" si="45"/>
        <v>326406414517.91565</v>
      </c>
      <c r="N87" s="26" t="e">
        <f t="shared" si="46"/>
        <v>#DIV/0!</v>
      </c>
    </row>
    <row r="88" spans="1:14" x14ac:dyDescent="0.25">
      <c r="A88" s="15">
        <v>87</v>
      </c>
      <c r="B88" s="6">
        <v>45717</v>
      </c>
      <c r="C88" s="34"/>
      <c r="D88" s="27">
        <f t="shared" si="36"/>
        <v>828622.72841100127</v>
      </c>
      <c r="E88" s="27">
        <f t="shared" si="37"/>
        <v>1802961.9676990735</v>
      </c>
      <c r="F88" s="27">
        <f t="shared" si="38"/>
        <v>2478284.749880298</v>
      </c>
      <c r="G88" s="27">
        <f t="shared" si="39"/>
        <v>-444732.96798391873</v>
      </c>
      <c r="H88" s="27">
        <f t="shared" si="40"/>
        <v>-176553.79765517687</v>
      </c>
      <c r="I88" s="27">
        <f t="shared" si="41"/>
        <v>-3691.5611988499732</v>
      </c>
      <c r="J88" s="25">
        <f t="shared" si="42"/>
        <v>-607908.1309231082</v>
      </c>
      <c r="K88" s="25">
        <f t="shared" si="43"/>
        <v>607908.1309231082</v>
      </c>
      <c r="L88" s="25">
        <f t="shared" si="44"/>
        <v>607908.1309231082</v>
      </c>
      <c r="M88" s="25">
        <f t="shared" si="45"/>
        <v>369552295642.42688</v>
      </c>
      <c r="N88" s="26" t="e">
        <f t="shared" si="46"/>
        <v>#DIV/0!</v>
      </c>
    </row>
    <row r="89" spans="1:14" x14ac:dyDescent="0.25">
      <c r="A89" s="15">
        <v>88</v>
      </c>
      <c r="B89" s="6">
        <v>45748</v>
      </c>
      <c r="C89" s="34"/>
      <c r="D89" s="27">
        <f t="shared" si="36"/>
        <v>745760.45556990115</v>
      </c>
      <c r="E89" s="27">
        <f t="shared" si="37"/>
        <v>1697241.8164861563</v>
      </c>
      <c r="F89" s="27">
        <f t="shared" si="38"/>
        <v>2400180.456540884</v>
      </c>
      <c r="G89" s="27">
        <f t="shared" si="39"/>
        <v>-454263.62620788114</v>
      </c>
      <c r="H89" s="27">
        <f t="shared" si="40"/>
        <v>-162486.08128622899</v>
      </c>
      <c r="I89" s="27">
        <f t="shared" si="41"/>
        <v>-3068.428652611452</v>
      </c>
      <c r="J89" s="25">
        <f t="shared" si="42"/>
        <v>-621286.76563909557</v>
      </c>
      <c r="K89" s="25">
        <f t="shared" si="43"/>
        <v>621286.76563909557</v>
      </c>
      <c r="L89" s="25">
        <f t="shared" si="44"/>
        <v>621286.76563909557</v>
      </c>
      <c r="M89" s="25">
        <f t="shared" si="45"/>
        <v>385997245158.28845</v>
      </c>
      <c r="N89" s="26" t="e">
        <f t="shared" si="46"/>
        <v>#DIV/0!</v>
      </c>
    </row>
    <row r="90" spans="1:14" x14ac:dyDescent="0.25">
      <c r="A90" s="15"/>
      <c r="B90" s="6"/>
      <c r="C90" s="39">
        <f>SUM(C2:C77)</f>
        <v>234173695</v>
      </c>
      <c r="D90" s="11"/>
      <c r="E90" s="11"/>
      <c r="F90" s="11"/>
      <c r="G90" s="11"/>
      <c r="H90" s="11"/>
      <c r="I90" s="11"/>
      <c r="J90" s="11">
        <f t="shared" ref="J90:M90" si="47">SUM(J2:J77)</f>
        <v>231479133.67111108</v>
      </c>
      <c r="K90" s="11">
        <f t="shared" si="47"/>
        <v>-150564.67111105658</v>
      </c>
      <c r="L90" s="11">
        <f t="shared" si="47"/>
        <v>48719679.762120925</v>
      </c>
      <c r="M90" s="11">
        <f t="shared" si="47"/>
        <v>107301197358415.22</v>
      </c>
      <c r="N90" s="23">
        <f>SUM(N2:N77)</f>
        <v>25.224679704503199</v>
      </c>
    </row>
    <row r="91" spans="1:14" x14ac:dyDescent="0.25">
      <c r="A91" s="15"/>
      <c r="B91" s="6"/>
      <c r="C91" s="40">
        <f>AVERAGE(C2:C77)</f>
        <v>3081232.8289473685</v>
      </c>
      <c r="D91" s="13"/>
      <c r="E91" s="13"/>
      <c r="F91" s="13"/>
      <c r="G91" s="13"/>
      <c r="H91" s="13"/>
      <c r="I91" s="13"/>
      <c r="J91" s="13">
        <f t="shared" ref="J91:M91" si="48">AVERAGE(J2:J77)</f>
        <v>3086388.4489481477</v>
      </c>
      <c r="K91" s="13">
        <f t="shared" si="48"/>
        <v>-2007.528948147421</v>
      </c>
      <c r="L91" s="13">
        <f t="shared" si="48"/>
        <v>649595.73016161239</v>
      </c>
      <c r="M91" s="13">
        <f t="shared" si="48"/>
        <v>1430682631445.5361</v>
      </c>
      <c r="N91" s="14">
        <f>AVERAGE(N2:N77)</f>
        <v>0.33632906272670932</v>
      </c>
    </row>
    <row r="93" spans="1:14" x14ac:dyDescent="0.25">
      <c r="K93" s="12"/>
      <c r="L93" s="12"/>
      <c r="M93" s="12"/>
      <c r="N93" s="12"/>
    </row>
    <row r="94" spans="1:14" x14ac:dyDescent="0.25">
      <c r="H94" s="41"/>
      <c r="I94" s="41"/>
      <c r="J94" s="41"/>
      <c r="K94" s="41" t="s">
        <v>18</v>
      </c>
      <c r="L94" s="41"/>
      <c r="M94" s="41"/>
      <c r="N94" s="41"/>
    </row>
    <row r="95" spans="1:14" x14ac:dyDescent="0.25">
      <c r="H95" s="1" t="s">
        <v>19</v>
      </c>
      <c r="I95" s="1" t="s">
        <v>20</v>
      </c>
      <c r="J95" s="1" t="s">
        <v>24</v>
      </c>
      <c r="K95" s="1" t="s">
        <v>1</v>
      </c>
      <c r="L95" s="1" t="s">
        <v>2</v>
      </c>
      <c r="M95" s="1" t="s">
        <v>3</v>
      </c>
      <c r="N95" s="1" t="s">
        <v>4</v>
      </c>
    </row>
    <row r="96" spans="1:14" x14ac:dyDescent="0.25">
      <c r="H96" s="1">
        <v>0.1</v>
      </c>
      <c r="I96" s="48">
        <v>234173695</v>
      </c>
      <c r="J96" s="48">
        <v>231479133.67111108</v>
      </c>
      <c r="K96" s="48">
        <v>-150564.67111105658</v>
      </c>
      <c r="L96" s="48">
        <v>48719679.762120925</v>
      </c>
      <c r="M96" s="48">
        <v>107301197358415.22</v>
      </c>
      <c r="N96" s="48">
        <v>25.224679704503199</v>
      </c>
    </row>
    <row r="97" spans="8:14" x14ac:dyDescent="0.25">
      <c r="H97" s="1">
        <v>0.2</v>
      </c>
      <c r="I97" s="42">
        <v>234173695</v>
      </c>
      <c r="J97" s="42">
        <v>231603873.22415403</v>
      </c>
      <c r="K97" s="42">
        <v>-275304.22415396804</v>
      </c>
      <c r="L97" s="42">
        <v>49345409.488496333</v>
      </c>
      <c r="M97" s="42">
        <v>112403658240866.55</v>
      </c>
      <c r="N97" s="42">
        <v>23.362427229637017</v>
      </c>
    </row>
    <row r="98" spans="8:14" x14ac:dyDescent="0.25">
      <c r="H98" s="1">
        <v>0.3</v>
      </c>
      <c r="I98" s="42">
        <v>234173695</v>
      </c>
      <c r="J98" s="42">
        <v>231818543.45181796</v>
      </c>
      <c r="K98" s="42">
        <v>-489974.45181795349</v>
      </c>
      <c r="L98" s="42">
        <v>49926764.815715834</v>
      </c>
      <c r="M98" s="42">
        <v>111737582614564.31</v>
      </c>
      <c r="N98" s="42">
        <v>20.627185623637228</v>
      </c>
    </row>
    <row r="99" spans="8:14" x14ac:dyDescent="0.25">
      <c r="H99" s="1">
        <v>0.4</v>
      </c>
      <c r="I99" s="42">
        <v>234173695</v>
      </c>
      <c r="J99" s="42">
        <v>231942747.15464565</v>
      </c>
      <c r="K99" s="42">
        <v>-614178.15464569768</v>
      </c>
      <c r="L99" s="42">
        <v>54602100.670093112</v>
      </c>
      <c r="M99" s="42">
        <v>111030998049559.22</v>
      </c>
      <c r="N99" s="42">
        <v>22.543824928890714</v>
      </c>
    </row>
    <row r="100" spans="8:14" x14ac:dyDescent="0.25">
      <c r="H100" s="1">
        <v>0.5</v>
      </c>
      <c r="I100" s="42">
        <v>234173695</v>
      </c>
      <c r="J100" s="42">
        <v>232043260.89418337</v>
      </c>
      <c r="K100" s="42">
        <v>-714691.89418340242</v>
      </c>
      <c r="L100" s="42">
        <v>56833081.611903042</v>
      </c>
      <c r="M100" s="42">
        <v>112895062601553.39</v>
      </c>
      <c r="N100" s="42">
        <v>24.301811453864278</v>
      </c>
    </row>
    <row r="101" spans="8:14" x14ac:dyDescent="0.25">
      <c r="H101" s="1">
        <v>0.6</v>
      </c>
      <c r="I101" s="42">
        <v>234173695</v>
      </c>
      <c r="J101" s="42">
        <v>232108711.97802839</v>
      </c>
      <c r="K101" s="42">
        <v>-780142.97802837379</v>
      </c>
      <c r="L101" s="42">
        <v>59174852.224847771</v>
      </c>
      <c r="M101" s="42">
        <v>118804662403110.67</v>
      </c>
      <c r="N101" s="42">
        <v>24.966489295250543</v>
      </c>
    </row>
    <row r="102" spans="8:14" x14ac:dyDescent="0.25">
      <c r="H102" s="1">
        <v>0.7</v>
      </c>
      <c r="I102" s="42">
        <v>234173695</v>
      </c>
      <c r="J102" s="42">
        <v>232128830.14077696</v>
      </c>
      <c r="K102" s="42">
        <v>-800261.14077703888</v>
      </c>
      <c r="L102" s="42">
        <v>60917488.584689483</v>
      </c>
      <c r="M102" s="42">
        <v>130442837057730.94</v>
      </c>
      <c r="N102" s="42">
        <v>24.80131166518666</v>
      </c>
    </row>
    <row r="103" spans="8:14" x14ac:dyDescent="0.25">
      <c r="H103" s="1">
        <v>0.8</v>
      </c>
      <c r="I103" s="42">
        <v>234173695</v>
      </c>
      <c r="J103" s="42">
        <v>232113691.3604849</v>
      </c>
      <c r="K103" s="42">
        <v>-785122.36048490321</v>
      </c>
      <c r="L103" s="42">
        <v>65812022.9260533</v>
      </c>
      <c r="M103" s="42">
        <v>149757866125529.38</v>
      </c>
      <c r="N103" s="42">
        <v>25.102329225540942</v>
      </c>
    </row>
    <row r="104" spans="8:14" x14ac:dyDescent="0.25">
      <c r="H104" s="1">
        <v>0.9</v>
      </c>
      <c r="I104" s="42">
        <v>234173695</v>
      </c>
      <c r="J104" s="42">
        <v>232090176.47534302</v>
      </c>
      <c r="K104" s="42">
        <v>-761607.47534308466</v>
      </c>
      <c r="L104" s="42">
        <v>72654278.080419883</v>
      </c>
      <c r="M104" s="42">
        <v>178502362492460.75</v>
      </c>
      <c r="N104" s="42">
        <v>27.28153110006641</v>
      </c>
    </row>
    <row r="105" spans="8:14" x14ac:dyDescent="0.25">
      <c r="H105" s="41"/>
      <c r="I105" s="41"/>
      <c r="J105" s="41"/>
      <c r="K105" s="41"/>
      <c r="L105" s="41"/>
      <c r="M105" s="41"/>
      <c r="N105" s="41"/>
    </row>
    <row r="106" spans="8:14" x14ac:dyDescent="0.25">
      <c r="H106" s="41"/>
      <c r="I106" s="41"/>
      <c r="J106" s="41"/>
      <c r="K106" s="41" t="s">
        <v>22</v>
      </c>
      <c r="L106" s="41"/>
      <c r="M106" s="41"/>
      <c r="N106" s="41"/>
    </row>
    <row r="107" spans="8:14" x14ac:dyDescent="0.25">
      <c r="H107" s="1" t="s">
        <v>19</v>
      </c>
      <c r="I107" s="1" t="s">
        <v>20</v>
      </c>
      <c r="J107" s="1" t="s">
        <v>24</v>
      </c>
      <c r="K107" s="1" t="s">
        <v>1</v>
      </c>
      <c r="L107" s="1" t="s">
        <v>2</v>
      </c>
      <c r="M107" s="1" t="s">
        <v>3</v>
      </c>
      <c r="N107" s="1" t="s">
        <v>4</v>
      </c>
    </row>
    <row r="108" spans="8:14" x14ac:dyDescent="0.25">
      <c r="H108" s="1">
        <v>0.1</v>
      </c>
      <c r="I108" s="43">
        <v>3081232.8289473685</v>
      </c>
      <c r="J108" s="43">
        <v>3086388.4489481477</v>
      </c>
      <c r="K108" s="43">
        <v>-2007.528948147421</v>
      </c>
      <c r="L108" s="43">
        <v>649595.73016161239</v>
      </c>
      <c r="M108" s="43">
        <v>1430682631445.5361</v>
      </c>
      <c r="N108" s="44">
        <v>0.33632906272670932</v>
      </c>
    </row>
    <row r="109" spans="8:14" x14ac:dyDescent="0.25">
      <c r="H109" s="1">
        <v>0.2</v>
      </c>
      <c r="I109" s="42">
        <v>3081232.8289473685</v>
      </c>
      <c r="J109" s="42">
        <v>3088051.6429887204</v>
      </c>
      <c r="K109" s="42">
        <v>-3670.722988719574</v>
      </c>
      <c r="L109" s="42">
        <v>657938.79317995114</v>
      </c>
      <c r="M109" s="42">
        <v>1498715443211.554</v>
      </c>
      <c r="N109" s="45">
        <v>0.31149902972849358</v>
      </c>
    </row>
    <row r="110" spans="8:14" x14ac:dyDescent="0.25">
      <c r="H110" s="1">
        <v>0.3</v>
      </c>
      <c r="I110" s="42">
        <v>3081232.8289473685</v>
      </c>
      <c r="J110" s="42">
        <v>3090913.9126909063</v>
      </c>
      <c r="K110" s="42">
        <v>-6532.9926909060468</v>
      </c>
      <c r="L110" s="42">
        <v>665690.19754287775</v>
      </c>
      <c r="M110" s="42">
        <v>1489834434860.8574</v>
      </c>
      <c r="N110" s="45">
        <v>0.2750291416484964</v>
      </c>
    </row>
    <row r="111" spans="8:14" x14ac:dyDescent="0.25">
      <c r="H111" s="1">
        <v>0.4</v>
      </c>
      <c r="I111" s="42">
        <v>3081232.8289473685</v>
      </c>
      <c r="J111" s="42">
        <v>3092569.9620619421</v>
      </c>
      <c r="K111" s="42">
        <v>-8189.0420619426359</v>
      </c>
      <c r="L111" s="42">
        <v>728028.00893457478</v>
      </c>
      <c r="M111" s="42">
        <v>1480413307327.4563</v>
      </c>
      <c r="N111" s="45">
        <v>0.30058433238520954</v>
      </c>
    </row>
    <row r="112" spans="8:14" x14ac:dyDescent="0.25">
      <c r="H112" s="1">
        <v>0.5</v>
      </c>
      <c r="I112" s="42">
        <v>3081232.8289473685</v>
      </c>
      <c r="J112" s="42">
        <v>3093910.1452557785</v>
      </c>
      <c r="K112" s="42">
        <v>-9529.2252557786996</v>
      </c>
      <c r="L112" s="42">
        <v>757774.42149204051</v>
      </c>
      <c r="M112" s="42">
        <v>1505267501354.0452</v>
      </c>
      <c r="N112" s="45">
        <v>0.32402415271819041</v>
      </c>
    </row>
    <row r="113" spans="8:14" x14ac:dyDescent="0.25">
      <c r="H113" s="1">
        <v>0.6</v>
      </c>
      <c r="I113" s="42">
        <v>3081232.8289473685</v>
      </c>
      <c r="J113" s="42">
        <v>3094782.8263737117</v>
      </c>
      <c r="K113" s="42">
        <v>-10401.90637371165</v>
      </c>
      <c r="L113" s="42">
        <v>788998.02966463694</v>
      </c>
      <c r="M113" s="42">
        <v>1584062165374.8088</v>
      </c>
      <c r="N113" s="45">
        <v>0.33288652393667389</v>
      </c>
    </row>
    <row r="114" spans="8:14" x14ac:dyDescent="0.25">
      <c r="H114" s="1">
        <v>0.7</v>
      </c>
      <c r="I114" s="42">
        <v>3081232.8289473685</v>
      </c>
      <c r="J114" s="42">
        <v>3095051.0685436931</v>
      </c>
      <c r="K114" s="42">
        <v>-10670.148543693851</v>
      </c>
      <c r="L114" s="42">
        <v>812233.18112919305</v>
      </c>
      <c r="M114" s="42">
        <v>1739237827436.4126</v>
      </c>
      <c r="N114" s="45">
        <v>0.33068415553582214</v>
      </c>
    </row>
    <row r="115" spans="8:14" x14ac:dyDescent="0.25">
      <c r="H115" s="1">
        <v>0.8</v>
      </c>
      <c r="I115" s="42">
        <v>3081232.8289473685</v>
      </c>
      <c r="J115" s="42">
        <v>3094849.2181397988</v>
      </c>
      <c r="K115" s="42">
        <v>-10468.29813979871</v>
      </c>
      <c r="L115" s="42">
        <v>877493.63901404396</v>
      </c>
      <c r="M115" s="42">
        <v>1996771548340.3916</v>
      </c>
      <c r="N115" s="45">
        <v>0.33469772300721257</v>
      </c>
    </row>
    <row r="116" spans="8:14" x14ac:dyDescent="0.25">
      <c r="H116" s="1">
        <v>0.9</v>
      </c>
      <c r="I116" s="42">
        <v>3081232.8289473685</v>
      </c>
      <c r="J116" s="42">
        <v>3094535.6863379069</v>
      </c>
      <c r="K116" s="42">
        <v>-10154.766337907795</v>
      </c>
      <c r="L116" s="42">
        <v>968723.70773893176</v>
      </c>
      <c r="M116" s="42">
        <v>2380031499899.4766</v>
      </c>
      <c r="N116" s="45">
        <v>0.36375374800088545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8C30-01E8-4A21-A370-EDCF44CC1EC5}">
  <sheetPr>
    <tabColor rgb="FF00B050"/>
  </sheetPr>
  <dimension ref="A1:O113"/>
  <sheetViews>
    <sheetView showGridLines="0" tabSelected="1" zoomScale="80" zoomScaleNormal="80" workbookViewId="0">
      <pane ySplit="1" topLeftCell="A62" activePane="bottomLeft" state="frozen"/>
      <selection pane="bottomLeft" activeCell="K88" sqref="K88"/>
    </sheetView>
  </sheetViews>
  <sheetFormatPr defaultRowHeight="15" x14ac:dyDescent="0.25"/>
  <cols>
    <col min="2" max="2" width="18.85546875" style="3" customWidth="1"/>
    <col min="3" max="3" width="21.42578125" style="2" customWidth="1"/>
    <col min="4" max="6" width="14.28515625" style="2" customWidth="1"/>
    <col min="7" max="7" width="13.42578125" style="2" bestFit="1" customWidth="1"/>
    <col min="8" max="8" width="18" style="2" bestFit="1" customWidth="1"/>
    <col min="9" max="10" width="18.7109375" style="2" customWidth="1"/>
    <col min="11" max="11" width="24.140625" style="2" bestFit="1" customWidth="1"/>
    <col min="12" max="12" width="13" style="2" customWidth="1"/>
    <col min="14" max="14" width="7.85546875" bestFit="1" customWidth="1"/>
    <col min="15" max="15" width="15" bestFit="1" customWidth="1"/>
    <col min="17" max="17" width="7" bestFit="1" customWidth="1"/>
    <col min="18" max="18" width="13.42578125" bestFit="1" customWidth="1"/>
    <col min="19" max="19" width="16.7109375" bestFit="1" customWidth="1"/>
    <col min="20" max="20" width="11.28515625" bestFit="1" customWidth="1"/>
    <col min="21" max="21" width="12.28515625" bestFit="1" customWidth="1"/>
    <col min="22" max="22" width="21.28515625" bestFit="1" customWidth="1"/>
    <col min="23" max="23" width="7.42578125" bestFit="1" customWidth="1"/>
  </cols>
  <sheetData>
    <row r="1" spans="1:15" s="1" customFormat="1" x14ac:dyDescent="0.25">
      <c r="A1" s="16" t="s">
        <v>5</v>
      </c>
      <c r="B1" s="4" t="s">
        <v>11</v>
      </c>
      <c r="C1" s="24" t="s">
        <v>17</v>
      </c>
      <c r="D1" s="5" t="s">
        <v>9</v>
      </c>
      <c r="E1" s="5" t="s">
        <v>10</v>
      </c>
      <c r="F1" s="5" t="s">
        <v>7</v>
      </c>
      <c r="G1" s="5" t="s">
        <v>8</v>
      </c>
      <c r="H1" s="17" t="s">
        <v>12</v>
      </c>
      <c r="I1" s="5" t="s">
        <v>1</v>
      </c>
      <c r="J1" s="5" t="s">
        <v>2</v>
      </c>
      <c r="K1" s="5" t="s">
        <v>3</v>
      </c>
      <c r="L1" s="5" t="s">
        <v>4</v>
      </c>
      <c r="N1" s="7" t="s">
        <v>6</v>
      </c>
      <c r="O1" s="7">
        <v>0.5</v>
      </c>
    </row>
    <row r="2" spans="1:15" x14ac:dyDescent="0.25">
      <c r="A2" s="15">
        <v>25</v>
      </c>
      <c r="B2" s="6">
        <v>43831</v>
      </c>
      <c r="C2" s="38">
        <v>8547349</v>
      </c>
      <c r="D2" s="28">
        <v>5880426.5510699749</v>
      </c>
      <c r="E2" s="28">
        <v>4408206.5086346269</v>
      </c>
      <c r="F2" s="28">
        <v>7352646.5935053229</v>
      </c>
      <c r="G2" s="28">
        <v>1472220.042435348</v>
      </c>
      <c r="H2" s="18">
        <v>3768539.3740212917</v>
      </c>
      <c r="I2" s="9">
        <v>4778809.6259787083</v>
      </c>
      <c r="J2" s="9">
        <v>4778809.6259787083</v>
      </c>
      <c r="K2" s="9">
        <v>22837021441346.762</v>
      </c>
      <c r="L2" s="9">
        <v>0.55909845567072414</v>
      </c>
    </row>
    <row r="3" spans="1:15" x14ac:dyDescent="0.25">
      <c r="A3" s="15">
        <v>29</v>
      </c>
      <c r="B3" s="6">
        <v>43952</v>
      </c>
      <c r="C3" s="38">
        <v>975350</v>
      </c>
      <c r="D3" s="28">
        <v>3256103.5969418734</v>
      </c>
      <c r="E3" s="28">
        <v>4479507.475673411</v>
      </c>
      <c r="F3" s="28">
        <v>2032699.7182103358</v>
      </c>
      <c r="G3" s="28">
        <v>-1223403.8787315376</v>
      </c>
      <c r="H3" s="18">
        <v>5204748.8728413433</v>
      </c>
      <c r="I3" s="9">
        <v>-4229398.8728413433</v>
      </c>
      <c r="J3" s="9">
        <v>4229398.8728413433</v>
      </c>
      <c r="K3" s="9">
        <v>17887814825591.625</v>
      </c>
      <c r="L3" s="9">
        <v>4.3362883814439366</v>
      </c>
    </row>
    <row r="4" spans="1:15" x14ac:dyDescent="0.25">
      <c r="A4" s="15">
        <v>32</v>
      </c>
      <c r="B4" s="6">
        <v>44044</v>
      </c>
      <c r="C4" s="38">
        <v>2933156</v>
      </c>
      <c r="D4" s="28">
        <v>2138011.6996177342</v>
      </c>
      <c r="E4" s="28">
        <v>2212159.2338857776</v>
      </c>
      <c r="F4" s="28">
        <v>2063864.1653496907</v>
      </c>
      <c r="G4" s="28">
        <v>-74147.53426804347</v>
      </c>
      <c r="H4" s="18">
        <v>-544011.33860123716</v>
      </c>
      <c r="I4" s="9">
        <v>3477167.3386012372</v>
      </c>
      <c r="J4" s="9">
        <v>3477167.3386012372</v>
      </c>
      <c r="K4" s="9">
        <v>12090692700635.211</v>
      </c>
      <c r="L4" s="9">
        <v>1.1854696233685618</v>
      </c>
    </row>
    <row r="5" spans="1:15" x14ac:dyDescent="0.25">
      <c r="A5" s="15">
        <v>28</v>
      </c>
      <c r="B5" s="6">
        <v>43922</v>
      </c>
      <c r="C5" s="38">
        <v>4665384</v>
      </c>
      <c r="D5" s="28">
        <v>5536857.1938837469</v>
      </c>
      <c r="E5" s="28">
        <v>5702911.3544049487</v>
      </c>
      <c r="F5" s="28">
        <v>5370803.0333625451</v>
      </c>
      <c r="G5" s="28">
        <v>-166054.16052120179</v>
      </c>
      <c r="H5" s="18">
        <v>7487060.1334501803</v>
      </c>
      <c r="I5" s="9">
        <v>-2821676.1334501803</v>
      </c>
      <c r="J5" s="9">
        <v>2821676.1334501803</v>
      </c>
      <c r="K5" s="9">
        <v>7961856202082.3594</v>
      </c>
      <c r="L5" s="9">
        <v>0.60481112239639445</v>
      </c>
    </row>
    <row r="6" spans="1:15" x14ac:dyDescent="0.25">
      <c r="A6" s="15">
        <v>41</v>
      </c>
      <c r="B6" s="6">
        <v>44317</v>
      </c>
      <c r="C6" s="38">
        <v>2916193</v>
      </c>
      <c r="D6" s="28">
        <v>3806139.7142570661</v>
      </c>
      <c r="E6" s="28">
        <v>4106077.9685198548</v>
      </c>
      <c r="F6" s="28">
        <v>3506201.4599942775</v>
      </c>
      <c r="G6" s="28">
        <v>-299938.25426278869</v>
      </c>
      <c r="H6" s="18">
        <v>5276226.8399771098</v>
      </c>
      <c r="I6" s="9">
        <v>-2360033.8399771098</v>
      </c>
      <c r="J6" s="9">
        <v>2360033.8399771098</v>
      </c>
      <c r="K6" s="9">
        <v>5569759725837.1025</v>
      </c>
      <c r="L6" s="9">
        <v>0.80928588744884511</v>
      </c>
    </row>
    <row r="7" spans="1:15" x14ac:dyDescent="0.25">
      <c r="A7" s="15">
        <v>26</v>
      </c>
      <c r="B7" s="6">
        <v>43862</v>
      </c>
      <c r="C7" s="38">
        <v>6621563</v>
      </c>
      <c r="D7" s="28">
        <v>6250994.7755349874</v>
      </c>
      <c r="E7" s="28">
        <v>5329600.6420848072</v>
      </c>
      <c r="F7" s="28">
        <v>7172388.9089851677</v>
      </c>
      <c r="G7" s="28">
        <v>921394.13345018029</v>
      </c>
      <c r="H7" s="18">
        <v>8824866.635940671</v>
      </c>
      <c r="I7" s="9">
        <v>-2203303.635940671</v>
      </c>
      <c r="J7" s="9">
        <v>2203303.635940671</v>
      </c>
      <c r="K7" s="9">
        <v>4854546912149.3809</v>
      </c>
      <c r="L7" s="9">
        <v>0.33274676023480726</v>
      </c>
    </row>
    <row r="8" spans="1:15" x14ac:dyDescent="0.25">
      <c r="A8" s="15">
        <v>77</v>
      </c>
      <c r="B8" s="6">
        <v>45413</v>
      </c>
      <c r="C8" s="34"/>
      <c r="D8" s="27">
        <v>1183655.4068249012</v>
      </c>
      <c r="E8" s="27">
        <v>1848400.5483035531</v>
      </c>
      <c r="F8" s="27">
        <v>518910.26534624933</v>
      </c>
      <c r="G8" s="27">
        <v>-664745.1414786519</v>
      </c>
      <c r="H8" s="25">
        <v>2075641.0613849973</v>
      </c>
      <c r="I8" s="25">
        <v>-2075641.0613849973</v>
      </c>
      <c r="J8" s="25">
        <v>2075641.0613849973</v>
      </c>
      <c r="K8" s="25">
        <v>4308285815707.4385</v>
      </c>
      <c r="L8" s="26" t="e">
        <v>#DIV/0!</v>
      </c>
    </row>
    <row r="9" spans="1:15" x14ac:dyDescent="0.25">
      <c r="A9" s="15">
        <v>27</v>
      </c>
      <c r="B9" s="6">
        <v>43891</v>
      </c>
      <c r="C9" s="38">
        <v>6565666</v>
      </c>
      <c r="D9" s="28">
        <v>6408330.3877674937</v>
      </c>
      <c r="E9" s="28">
        <v>5868965.5149261504</v>
      </c>
      <c r="F9" s="28">
        <v>6947695.260608837</v>
      </c>
      <c r="G9" s="28">
        <v>539364.87284134328</v>
      </c>
      <c r="H9" s="18">
        <v>8093783.042435348</v>
      </c>
      <c r="I9" s="9">
        <v>-1528117.042435348</v>
      </c>
      <c r="J9" s="9">
        <v>1528117.042435348</v>
      </c>
      <c r="K9" s="9">
        <v>2335141695381.3555</v>
      </c>
      <c r="L9" s="9">
        <v>0.232743645874668</v>
      </c>
    </row>
    <row r="10" spans="1:15" x14ac:dyDescent="0.25">
      <c r="A10" s="15">
        <v>33</v>
      </c>
      <c r="B10" s="6">
        <v>44075</v>
      </c>
      <c r="C10" s="38">
        <v>3476412</v>
      </c>
      <c r="D10" s="28">
        <v>2807211.8498088671</v>
      </c>
      <c r="E10" s="28">
        <v>2509685.5418473221</v>
      </c>
      <c r="F10" s="28">
        <v>3104738.157770412</v>
      </c>
      <c r="G10" s="28">
        <v>297526.30796154495</v>
      </c>
      <c r="H10" s="18">
        <v>1989716.6310816472</v>
      </c>
      <c r="I10" s="9">
        <v>1486695.3689183528</v>
      </c>
      <c r="J10" s="9">
        <v>1486695.3689183528</v>
      </c>
      <c r="K10" s="9">
        <v>2210263119963.2769</v>
      </c>
      <c r="L10" s="9">
        <v>0.42765223711066258</v>
      </c>
    </row>
    <row r="11" spans="1:15" x14ac:dyDescent="0.25">
      <c r="A11" s="15">
        <v>24</v>
      </c>
      <c r="B11" s="6">
        <v>43800</v>
      </c>
      <c r="C11" s="38">
        <v>3850557</v>
      </c>
      <c r="D11" s="28">
        <v>3213504.1021399498</v>
      </c>
      <c r="E11" s="28">
        <v>2935986.4661992788</v>
      </c>
      <c r="F11" s="28">
        <v>3491021.7380806208</v>
      </c>
      <c r="G11" s="28">
        <v>277517.63594067097</v>
      </c>
      <c r="H11" s="18">
        <v>2412415.9523224831</v>
      </c>
      <c r="I11" s="9">
        <v>1438141.0476775169</v>
      </c>
      <c r="J11" s="9">
        <v>1438141.0476775169</v>
      </c>
      <c r="K11" s="9">
        <v>2068249673014.9861</v>
      </c>
      <c r="L11" s="9">
        <v>0.37348909461086199</v>
      </c>
    </row>
    <row r="12" spans="1:15" x14ac:dyDescent="0.25">
      <c r="A12" s="15">
        <v>31</v>
      </c>
      <c r="B12" s="6">
        <v>44013</v>
      </c>
      <c r="C12" s="38">
        <v>705750</v>
      </c>
      <c r="D12" s="28">
        <v>1342867.3992354684</v>
      </c>
      <c r="E12" s="28">
        <v>2286306.7681538211</v>
      </c>
      <c r="F12" s="28">
        <v>399428.0303171156</v>
      </c>
      <c r="G12" s="28">
        <v>-943439.36891835276</v>
      </c>
      <c r="H12" s="18">
        <v>-519537.87873153761</v>
      </c>
      <c r="I12" s="9">
        <v>1225287.8787315376</v>
      </c>
      <c r="J12" s="9">
        <v>1225287.8787315376</v>
      </c>
      <c r="K12" s="9">
        <v>1501330385766.4312</v>
      </c>
      <c r="L12" s="9">
        <v>1.7361500229989906</v>
      </c>
    </row>
    <row r="13" spans="1:15" x14ac:dyDescent="0.25">
      <c r="A13" s="15">
        <v>45</v>
      </c>
      <c r="B13" s="6">
        <v>44440</v>
      </c>
      <c r="C13" s="38">
        <v>3090396</v>
      </c>
      <c r="D13" s="28">
        <v>3633494.4196410663</v>
      </c>
      <c r="E13" s="28">
        <v>3880246.9623146239</v>
      </c>
      <c r="F13" s="28">
        <v>3386741.8769675088</v>
      </c>
      <c r="G13" s="28">
        <v>-246752.54267355753</v>
      </c>
      <c r="H13" s="18">
        <v>4275779.5078700371</v>
      </c>
      <c r="I13" s="9">
        <v>-1185383.5078700371</v>
      </c>
      <c r="J13" s="9">
        <v>1185383.5078700371</v>
      </c>
      <c r="K13" s="9">
        <v>1405134060730.2744</v>
      </c>
      <c r="L13" s="9">
        <v>0.38357010165365124</v>
      </c>
    </row>
    <row r="14" spans="1:15" x14ac:dyDescent="0.25">
      <c r="A14" s="15">
        <v>37</v>
      </c>
      <c r="B14" s="6">
        <v>44197</v>
      </c>
      <c r="C14" s="38">
        <v>4495650</v>
      </c>
      <c r="D14" s="28">
        <v>3801222.4281130545</v>
      </c>
      <c r="E14" s="28">
        <v>3390866.6400915664</v>
      </c>
      <c r="F14" s="28">
        <v>4211578.2161345426</v>
      </c>
      <c r="G14" s="28">
        <v>410355.78802148812</v>
      </c>
      <c r="H14" s="18">
        <v>3359362.864538169</v>
      </c>
      <c r="I14" s="9">
        <v>1136287.135461831</v>
      </c>
      <c r="J14" s="9">
        <v>1136287.135461831</v>
      </c>
      <c r="K14" s="9">
        <v>1291148454216.0535</v>
      </c>
      <c r="L14" s="9">
        <v>0.25275257981867605</v>
      </c>
    </row>
    <row r="15" spans="1:15" x14ac:dyDescent="0.25">
      <c r="A15" s="15">
        <v>18</v>
      </c>
      <c r="B15" s="6">
        <v>43617</v>
      </c>
      <c r="C15" s="38">
        <v>1788742</v>
      </c>
      <c r="D15" s="28">
        <v>2326497.5369567871</v>
      </c>
      <c r="E15" s="28">
        <v>2595920.2258834839</v>
      </c>
      <c r="F15" s="28">
        <v>2057074.8480300903</v>
      </c>
      <c r="G15" s="28">
        <v>-269422.68892669678</v>
      </c>
      <c r="H15" s="18">
        <v>2862073.3921203613</v>
      </c>
      <c r="I15" s="9">
        <v>-1073331.3921203613</v>
      </c>
      <c r="J15" s="9">
        <v>1073331.3921203613</v>
      </c>
      <c r="K15" s="9">
        <v>1152040277311.033</v>
      </c>
      <c r="L15" s="9">
        <v>0.60004818588726672</v>
      </c>
    </row>
    <row r="16" spans="1:15" x14ac:dyDescent="0.25">
      <c r="A16" s="15">
        <v>3</v>
      </c>
      <c r="B16" s="6">
        <v>43160</v>
      </c>
      <c r="C16" s="38">
        <v>3751325</v>
      </c>
      <c r="D16" s="28">
        <v>3274709</v>
      </c>
      <c r="E16" s="28">
        <v>3048159.25</v>
      </c>
      <c r="F16" s="28">
        <v>3501258.75</v>
      </c>
      <c r="G16" s="28">
        <v>226549.75</v>
      </c>
      <c r="H16" s="18">
        <v>2751060</v>
      </c>
      <c r="I16" s="9">
        <v>1000265</v>
      </c>
      <c r="J16" s="9">
        <v>1000265</v>
      </c>
      <c r="K16" s="9">
        <v>1000530070225</v>
      </c>
      <c r="L16" s="9">
        <v>0.26664311943113433</v>
      </c>
    </row>
    <row r="17" spans="1:12" x14ac:dyDescent="0.25">
      <c r="A17" s="15">
        <v>19</v>
      </c>
      <c r="B17" s="6">
        <v>43647</v>
      </c>
      <c r="C17" s="38">
        <v>2652909</v>
      </c>
      <c r="D17" s="28">
        <v>2489703.2684783936</v>
      </c>
      <c r="E17" s="28">
        <v>2542811.7471809387</v>
      </c>
      <c r="F17" s="28">
        <v>2436594.7897758484</v>
      </c>
      <c r="G17" s="28">
        <v>-53108.478702545166</v>
      </c>
      <c r="H17" s="18">
        <v>1787652.1591033936</v>
      </c>
      <c r="I17" s="9">
        <v>865256.84089660645</v>
      </c>
      <c r="J17" s="9">
        <v>865256.84089660645</v>
      </c>
      <c r="K17" s="9">
        <v>748669400718.37537</v>
      </c>
      <c r="L17" s="9">
        <v>0.32615398451157068</v>
      </c>
    </row>
    <row r="18" spans="1:12" x14ac:dyDescent="0.25">
      <c r="A18" s="15">
        <v>42</v>
      </c>
      <c r="B18" s="6">
        <v>44348</v>
      </c>
      <c r="C18" s="38">
        <v>4053647</v>
      </c>
      <c r="D18" s="28">
        <v>3929893.3571285331</v>
      </c>
      <c r="E18" s="28">
        <v>4017985.6628241939</v>
      </c>
      <c r="F18" s="28">
        <v>3841801.0514328722</v>
      </c>
      <c r="G18" s="28">
        <v>-88092.305695660878</v>
      </c>
      <c r="H18" s="18">
        <v>3206263.2057314888</v>
      </c>
      <c r="I18" s="9">
        <v>847383.79426851124</v>
      </c>
      <c r="J18" s="9">
        <v>847383.79426851124</v>
      </c>
      <c r="K18" s="9">
        <v>718059294788.89856</v>
      </c>
      <c r="L18" s="9">
        <v>0.20904232516262794</v>
      </c>
    </row>
    <row r="19" spans="1:12" x14ac:dyDescent="0.25">
      <c r="A19" s="15">
        <v>5</v>
      </c>
      <c r="B19" s="6">
        <v>43221</v>
      </c>
      <c r="C19" s="38">
        <v>2733224</v>
      </c>
      <c r="D19" s="28">
        <v>3022876.75</v>
      </c>
      <c r="E19" s="28">
        <v>3101610.5625</v>
      </c>
      <c r="F19" s="28">
        <v>2944142.9375</v>
      </c>
      <c r="G19" s="28">
        <v>-78733.8125</v>
      </c>
      <c r="H19" s="18">
        <v>3576899.75</v>
      </c>
      <c r="I19" s="9">
        <v>-843675.75</v>
      </c>
      <c r="J19" s="9">
        <v>843675.75</v>
      </c>
      <c r="K19" s="9">
        <v>711788771138.0625</v>
      </c>
      <c r="L19" s="9">
        <v>0.30867420672436652</v>
      </c>
    </row>
    <row r="20" spans="1:12" x14ac:dyDescent="0.25">
      <c r="A20" s="15">
        <v>73</v>
      </c>
      <c r="B20" s="6">
        <v>45292</v>
      </c>
      <c r="C20" s="38">
        <v>2847896</v>
      </c>
      <c r="D20" s="28">
        <v>2592763.5091984216</v>
      </c>
      <c r="E20" s="28">
        <v>2546570.7544600102</v>
      </c>
      <c r="F20" s="28">
        <v>2638956.263936833</v>
      </c>
      <c r="G20" s="28">
        <v>46192.7547384114</v>
      </c>
      <c r="H20" s="18">
        <v>2012137.0557473307</v>
      </c>
      <c r="I20" s="9">
        <v>835758.94425266935</v>
      </c>
      <c r="J20" s="9">
        <v>835758.94425266935</v>
      </c>
      <c r="K20" s="9">
        <v>698493012898.33643</v>
      </c>
      <c r="L20" s="9">
        <v>0.2934654019151926</v>
      </c>
    </row>
    <row r="21" spans="1:12" x14ac:dyDescent="0.25">
      <c r="A21" s="15">
        <v>76</v>
      </c>
      <c r="B21" s="6">
        <v>45383</v>
      </c>
      <c r="C21" s="38">
        <v>2020844</v>
      </c>
      <c r="D21" s="28">
        <v>2367310.8136498025</v>
      </c>
      <c r="E21" s="28">
        <v>2513145.689782205</v>
      </c>
      <c r="F21" s="28">
        <v>2221475.9375173999</v>
      </c>
      <c r="G21" s="28">
        <v>-145834.87613240257</v>
      </c>
      <c r="H21" s="18">
        <v>2823371.750069601</v>
      </c>
      <c r="I21" s="9">
        <v>-802527.750069601</v>
      </c>
      <c r="J21" s="9">
        <v>802527.750069601</v>
      </c>
      <c r="K21" s="9">
        <v>644050789631.776</v>
      </c>
      <c r="L21" s="9">
        <v>0.39712503788991182</v>
      </c>
    </row>
    <row r="22" spans="1:12" x14ac:dyDescent="0.25">
      <c r="A22" s="15">
        <v>64</v>
      </c>
      <c r="B22" s="6">
        <v>45017</v>
      </c>
      <c r="C22" s="38">
        <v>2020844</v>
      </c>
      <c r="D22" s="28">
        <v>2395274.7095917123</v>
      </c>
      <c r="E22" s="28">
        <v>2588962.0903624515</v>
      </c>
      <c r="F22" s="28">
        <v>2201587.3288209732</v>
      </c>
      <c r="G22" s="28">
        <v>-193687.38077073917</v>
      </c>
      <c r="H22" s="18">
        <v>2743817.3152838927</v>
      </c>
      <c r="I22" s="9">
        <v>-722973.31528389268</v>
      </c>
      <c r="J22" s="9">
        <v>722973.31528389268</v>
      </c>
      <c r="K22" s="9">
        <v>522690414612.58289</v>
      </c>
      <c r="L22" s="9">
        <v>0.35775810269565222</v>
      </c>
    </row>
    <row r="23" spans="1:12" x14ac:dyDescent="0.25">
      <c r="A23" s="15">
        <v>65</v>
      </c>
      <c r="B23" s="6">
        <v>45047</v>
      </c>
      <c r="C23" s="38">
        <v>2682804</v>
      </c>
      <c r="D23" s="28">
        <v>2539039.3547958564</v>
      </c>
      <c r="E23" s="28">
        <v>2564000.7225791542</v>
      </c>
      <c r="F23" s="28">
        <v>2514077.9870125586</v>
      </c>
      <c r="G23" s="28">
        <v>-24961.367783297785</v>
      </c>
      <c r="H23" s="18">
        <v>2007899.948050234</v>
      </c>
      <c r="I23" s="9">
        <v>674904.051949766</v>
      </c>
      <c r="J23" s="9">
        <v>674904.051949766</v>
      </c>
      <c r="K23" s="9">
        <v>455495479338.21246</v>
      </c>
      <c r="L23" s="9">
        <v>0.25156666381508525</v>
      </c>
    </row>
    <row r="24" spans="1:12" x14ac:dyDescent="0.25">
      <c r="A24" s="15">
        <v>79</v>
      </c>
      <c r="B24" s="6">
        <v>45474</v>
      </c>
      <c r="C24" s="34"/>
      <c r="D24" s="27">
        <v>295913.85170622531</v>
      </c>
      <c r="E24" s="27">
        <v>758013.98878211365</v>
      </c>
      <c r="F24" s="27">
        <v>-166186.28536966303</v>
      </c>
      <c r="G24" s="27">
        <v>-462100.13707588834</v>
      </c>
      <c r="H24" s="25">
        <v>-664745.1414786519</v>
      </c>
      <c r="I24" s="25">
        <v>664745.1414786519</v>
      </c>
      <c r="J24" s="25">
        <v>664745.1414786519</v>
      </c>
      <c r="K24" s="25">
        <v>441886103119.47296</v>
      </c>
      <c r="L24" s="26" t="e">
        <v>#DIV/0!</v>
      </c>
    </row>
    <row r="25" spans="1:12" x14ac:dyDescent="0.25">
      <c r="A25" s="15">
        <v>80</v>
      </c>
      <c r="B25" s="6">
        <v>45505</v>
      </c>
      <c r="C25" s="34"/>
      <c r="D25" s="27">
        <v>147956.92585311265</v>
      </c>
      <c r="E25" s="27">
        <v>452985.45731761318</v>
      </c>
      <c r="F25" s="27">
        <v>-157071.60561138787</v>
      </c>
      <c r="G25" s="27">
        <v>-305028.53146450053</v>
      </c>
      <c r="H25" s="25">
        <v>-628286.42244555138</v>
      </c>
      <c r="I25" s="25">
        <v>628286.42244555138</v>
      </c>
      <c r="J25" s="25">
        <v>628286.42244555138</v>
      </c>
      <c r="K25" s="25">
        <v>394743828629.42987</v>
      </c>
      <c r="L25" s="26" t="e">
        <v>#DIV/0!</v>
      </c>
    </row>
    <row r="26" spans="1:12" x14ac:dyDescent="0.25">
      <c r="A26" s="15">
        <v>72</v>
      </c>
      <c r="B26" s="6">
        <v>45261</v>
      </c>
      <c r="C26" s="38">
        <v>2022755</v>
      </c>
      <c r="D26" s="28">
        <v>2337631.0183968428</v>
      </c>
      <c r="E26" s="28">
        <v>2500377.9997215988</v>
      </c>
      <c r="F26" s="28">
        <v>2174884.0370720867</v>
      </c>
      <c r="G26" s="28">
        <v>-162746.98132475605</v>
      </c>
      <c r="H26" s="18">
        <v>2631271.1482883459</v>
      </c>
      <c r="I26" s="9">
        <v>-608516.1482883459</v>
      </c>
      <c r="J26" s="9">
        <v>608516.1482883459</v>
      </c>
      <c r="K26" s="9">
        <v>370291902727.68414</v>
      </c>
      <c r="L26" s="9">
        <v>0.30083532028760079</v>
      </c>
    </row>
    <row r="27" spans="1:12" x14ac:dyDescent="0.25">
      <c r="A27" s="15">
        <v>43</v>
      </c>
      <c r="B27" s="6">
        <v>44378</v>
      </c>
      <c r="C27" s="38">
        <v>4343760</v>
      </c>
      <c r="D27" s="28">
        <v>4136826.6785642663</v>
      </c>
      <c r="E27" s="28">
        <v>4077406.1706942301</v>
      </c>
      <c r="F27" s="28">
        <v>4196247.1864343025</v>
      </c>
      <c r="G27" s="28">
        <v>59420.507870036177</v>
      </c>
      <c r="H27" s="18">
        <v>3753708.7457372113</v>
      </c>
      <c r="I27" s="9">
        <v>590051.25426278869</v>
      </c>
      <c r="J27" s="9">
        <v>590051.25426278869</v>
      </c>
      <c r="K27" s="9">
        <v>348160482657.09009</v>
      </c>
      <c r="L27" s="9">
        <v>0.1358388249495342</v>
      </c>
    </row>
    <row r="28" spans="1:12" x14ac:dyDescent="0.25">
      <c r="A28" s="15">
        <v>23</v>
      </c>
      <c r="B28" s="6">
        <v>43770</v>
      </c>
      <c r="C28" s="38">
        <v>2364790</v>
      </c>
      <c r="D28" s="28">
        <v>2576451.2042798996</v>
      </c>
      <c r="E28" s="28">
        <v>2658468.8302586079</v>
      </c>
      <c r="F28" s="28">
        <v>2494433.5783011913</v>
      </c>
      <c r="G28" s="28">
        <v>-82017.625978708267</v>
      </c>
      <c r="H28" s="18">
        <v>2883364.3132047653</v>
      </c>
      <c r="I28" s="9">
        <v>-518574.31320476532</v>
      </c>
      <c r="J28" s="9">
        <v>518574.31320476532</v>
      </c>
      <c r="K28" s="9">
        <v>268919318315.79404</v>
      </c>
      <c r="L28" s="9">
        <v>0.21928979452922473</v>
      </c>
    </row>
    <row r="29" spans="1:12" x14ac:dyDescent="0.25">
      <c r="A29" s="15">
        <v>51</v>
      </c>
      <c r="B29" s="6">
        <v>44621</v>
      </c>
      <c r="C29" s="38">
        <v>2891190</v>
      </c>
      <c r="D29" s="28">
        <v>2797746.9753068918</v>
      </c>
      <c r="E29" s="28">
        <v>2831599.9097068412</v>
      </c>
      <c r="F29" s="28">
        <v>2763894.0409069424</v>
      </c>
      <c r="G29" s="28">
        <v>-33852.934399949387</v>
      </c>
      <c r="H29" s="18">
        <v>2382006.1636277693</v>
      </c>
      <c r="I29" s="9">
        <v>509183.83637223067</v>
      </c>
      <c r="J29" s="9">
        <v>509183.83637223067</v>
      </c>
      <c r="K29" s="9">
        <v>259268179222.74258</v>
      </c>
      <c r="L29" s="9">
        <v>0.17611566046238078</v>
      </c>
    </row>
    <row r="30" spans="1:12" x14ac:dyDescent="0.25">
      <c r="A30" s="15">
        <v>7</v>
      </c>
      <c r="B30" s="6">
        <v>43282</v>
      </c>
      <c r="C30" s="38">
        <v>2919192</v>
      </c>
      <c r="D30" s="28">
        <v>2845865.6875</v>
      </c>
      <c r="E30" s="28">
        <v>2891470.328125</v>
      </c>
      <c r="F30" s="28">
        <v>2800261.046875</v>
      </c>
      <c r="G30" s="28">
        <v>-45604.640625</v>
      </c>
      <c r="H30" s="18">
        <v>2443468.1875</v>
      </c>
      <c r="I30" s="9">
        <v>475723.8125</v>
      </c>
      <c r="J30" s="9">
        <v>475723.8125</v>
      </c>
      <c r="K30" s="9">
        <v>226313145779.53516</v>
      </c>
      <c r="L30" s="9">
        <v>0.16296420807538525</v>
      </c>
    </row>
    <row r="31" spans="1:12" x14ac:dyDescent="0.25">
      <c r="A31" s="15">
        <v>59</v>
      </c>
      <c r="B31" s="6">
        <v>44866</v>
      </c>
      <c r="C31" s="38">
        <v>2624100</v>
      </c>
      <c r="D31" s="28">
        <v>2796648.7069347925</v>
      </c>
      <c r="E31" s="28">
        <v>2852138.1242614621</v>
      </c>
      <c r="F31" s="28">
        <v>2741159.2896081228</v>
      </c>
      <c r="G31" s="28">
        <v>-55489.417326669674</v>
      </c>
      <c r="H31" s="18">
        <v>3092337.1584324902</v>
      </c>
      <c r="I31" s="9">
        <v>-468237.15843249019</v>
      </c>
      <c r="J31" s="9">
        <v>468237.15843249019</v>
      </c>
      <c r="K31" s="9">
        <v>219246036536.93292</v>
      </c>
      <c r="L31" s="9">
        <v>0.17843723883712137</v>
      </c>
    </row>
    <row r="32" spans="1:12" x14ac:dyDescent="0.25">
      <c r="A32" s="15">
        <v>81</v>
      </c>
      <c r="B32" s="6">
        <v>45536</v>
      </c>
      <c r="C32" s="34"/>
      <c r="D32" s="27">
        <v>73978.462926556327</v>
      </c>
      <c r="E32" s="27">
        <v>263481.96012208477</v>
      </c>
      <c r="F32" s="27">
        <v>-115525.03426897211</v>
      </c>
      <c r="G32" s="27">
        <v>-189503.49719552844</v>
      </c>
      <c r="H32" s="25">
        <v>-462100.1370758884</v>
      </c>
      <c r="I32" s="25">
        <v>462100.1370758884</v>
      </c>
      <c r="J32" s="25">
        <v>462100.1370758884</v>
      </c>
      <c r="K32" s="25">
        <v>213536536685.55484</v>
      </c>
      <c r="L32" s="26" t="e">
        <v>#DIV/0!</v>
      </c>
    </row>
    <row r="33" spans="1:12" x14ac:dyDescent="0.25">
      <c r="A33" s="15">
        <v>53</v>
      </c>
      <c r="B33" s="6">
        <v>44682</v>
      </c>
      <c r="C33" s="38">
        <v>2490700</v>
      </c>
      <c r="D33" s="28">
        <v>2683111.2438267227</v>
      </c>
      <c r="E33" s="28">
        <v>2768336.2212534333</v>
      </c>
      <c r="F33" s="28">
        <v>2597886.2664000122</v>
      </c>
      <c r="G33" s="28">
        <v>-85224.977426710539</v>
      </c>
      <c r="H33" s="18">
        <v>2919445.0656000501</v>
      </c>
      <c r="I33" s="9">
        <v>-428745.06560005015</v>
      </c>
      <c r="J33" s="9">
        <v>428745.06560005015</v>
      </c>
      <c r="K33" s="9">
        <v>183822331276.3913</v>
      </c>
      <c r="L33" s="9">
        <v>0.17213838101740481</v>
      </c>
    </row>
    <row r="34" spans="1:12" x14ac:dyDescent="0.25">
      <c r="A34" s="15">
        <v>20</v>
      </c>
      <c r="B34" s="6">
        <v>43678</v>
      </c>
      <c r="C34" s="38">
        <v>2803490</v>
      </c>
      <c r="D34" s="28">
        <v>2646596.6342391968</v>
      </c>
      <c r="E34" s="28">
        <v>2594704.1907100677</v>
      </c>
      <c r="F34" s="28">
        <v>2698489.0777683258</v>
      </c>
      <c r="G34" s="28">
        <v>51892.443529129028</v>
      </c>
      <c r="H34" s="18">
        <v>2383486.3110733032</v>
      </c>
      <c r="I34" s="9">
        <v>420003.68892669678</v>
      </c>
      <c r="J34" s="9">
        <v>420003.68892669678</v>
      </c>
      <c r="K34" s="9">
        <v>176403098712.03348</v>
      </c>
      <c r="L34" s="9">
        <v>0.14981458429553762</v>
      </c>
    </row>
    <row r="35" spans="1:12" x14ac:dyDescent="0.25">
      <c r="A35" s="15">
        <v>12</v>
      </c>
      <c r="B35" s="6">
        <v>43435</v>
      </c>
      <c r="C35" s="38">
        <v>2560882</v>
      </c>
      <c r="D35" s="28">
        <v>2745272.365234375</v>
      </c>
      <c r="E35" s="28">
        <v>2827004.3608398438</v>
      </c>
      <c r="F35" s="28">
        <v>2663540.3696289063</v>
      </c>
      <c r="G35" s="28">
        <v>-81731.99560546875</v>
      </c>
      <c r="H35" s="18">
        <v>2971515.478515625</v>
      </c>
      <c r="I35" s="9">
        <v>-410633.478515625</v>
      </c>
      <c r="J35" s="9">
        <v>410633.478515625</v>
      </c>
      <c r="K35" s="9">
        <v>168619853677.84225</v>
      </c>
      <c r="L35" s="9">
        <v>0.16034845749067117</v>
      </c>
    </row>
    <row r="36" spans="1:12" x14ac:dyDescent="0.25">
      <c r="A36" s="15">
        <v>35</v>
      </c>
      <c r="B36" s="6">
        <v>44136</v>
      </c>
      <c r="C36" s="38">
        <v>3007725</v>
      </c>
      <c r="D36" s="28">
        <v>2978736.712452217</v>
      </c>
      <c r="E36" s="28">
        <v>2854226.8479140475</v>
      </c>
      <c r="F36" s="28">
        <v>3103246.5769903865</v>
      </c>
      <c r="G36" s="28">
        <v>124509.86453816947</v>
      </c>
      <c r="H36" s="18">
        <v>3389811.3079615445</v>
      </c>
      <c r="I36" s="9">
        <v>-382086.30796154449</v>
      </c>
      <c r="J36" s="9">
        <v>382086.30796154449</v>
      </c>
      <c r="K36" s="9">
        <v>145989946731.6842</v>
      </c>
      <c r="L36" s="9">
        <v>0.12703498756087889</v>
      </c>
    </row>
    <row r="37" spans="1:12" x14ac:dyDescent="0.25">
      <c r="A37" s="15">
        <v>4</v>
      </c>
      <c r="B37" s="6">
        <v>43191</v>
      </c>
      <c r="C37" s="38">
        <v>3350350</v>
      </c>
      <c r="D37" s="28">
        <v>3312529.5</v>
      </c>
      <c r="E37" s="28">
        <v>3180344.375</v>
      </c>
      <c r="F37" s="28">
        <v>3444714.625</v>
      </c>
      <c r="G37" s="28">
        <v>132185.125</v>
      </c>
      <c r="H37" s="18">
        <v>3727808.5</v>
      </c>
      <c r="I37" s="9">
        <v>-377458.5</v>
      </c>
      <c r="J37" s="9">
        <v>377458.5</v>
      </c>
      <c r="K37" s="9">
        <v>142474919222.25</v>
      </c>
      <c r="L37" s="9">
        <v>0.11266240840509201</v>
      </c>
    </row>
    <row r="38" spans="1:12" x14ac:dyDescent="0.25">
      <c r="A38" s="15">
        <v>49</v>
      </c>
      <c r="B38" s="6">
        <v>44562</v>
      </c>
      <c r="C38" s="38">
        <v>2880606</v>
      </c>
      <c r="D38" s="28">
        <v>2910082.9012275664</v>
      </c>
      <c r="E38" s="28">
        <v>3026601.7375997971</v>
      </c>
      <c r="F38" s="28">
        <v>2793564.0648553357</v>
      </c>
      <c r="G38" s="28">
        <v>-116518.83637223067</v>
      </c>
      <c r="H38" s="18">
        <v>2532438.2594213444</v>
      </c>
      <c r="I38" s="9">
        <v>348167.74057865562</v>
      </c>
      <c r="J38" s="9">
        <v>348167.74057865562</v>
      </c>
      <c r="K38" s="9">
        <v>121220775579.64604</v>
      </c>
      <c r="L38" s="9">
        <v>0.1208661443386064</v>
      </c>
    </row>
    <row r="39" spans="1:12" x14ac:dyDescent="0.25">
      <c r="A39" s="15">
        <v>6</v>
      </c>
      <c r="B39" s="6">
        <v>43252</v>
      </c>
      <c r="C39" s="38">
        <v>2522202</v>
      </c>
      <c r="D39" s="28">
        <v>2772539.375</v>
      </c>
      <c r="E39" s="28">
        <v>2937074.96875</v>
      </c>
      <c r="F39" s="28">
        <v>2608003.78125</v>
      </c>
      <c r="G39" s="28">
        <v>-164535.59375</v>
      </c>
      <c r="H39" s="18">
        <v>2865409.125</v>
      </c>
      <c r="I39" s="9">
        <v>-343207.125</v>
      </c>
      <c r="J39" s="9">
        <v>343207.125</v>
      </c>
      <c r="K39" s="9">
        <v>117791130650.76563</v>
      </c>
      <c r="L39" s="9">
        <v>0.13607440046435615</v>
      </c>
    </row>
    <row r="40" spans="1:12" x14ac:dyDescent="0.25">
      <c r="A40" s="15">
        <v>40</v>
      </c>
      <c r="B40" s="6">
        <v>44287</v>
      </c>
      <c r="C40" s="38">
        <v>4902821</v>
      </c>
      <c r="D40" s="28">
        <v>4696086.4285141323</v>
      </c>
      <c r="E40" s="28">
        <v>4406016.2227826435</v>
      </c>
      <c r="F40" s="28">
        <v>4986156.634245621</v>
      </c>
      <c r="G40" s="28">
        <v>290070.20573148876</v>
      </c>
      <c r="H40" s="18">
        <v>5236163.5369824804</v>
      </c>
      <c r="I40" s="9">
        <v>-333342.53698248044</v>
      </c>
      <c r="J40" s="9">
        <v>333342.53698248044</v>
      </c>
      <c r="K40" s="9">
        <v>111117246961.91634</v>
      </c>
      <c r="L40" s="9">
        <v>6.7989946396672538E-2</v>
      </c>
    </row>
    <row r="41" spans="1:12" x14ac:dyDescent="0.25">
      <c r="A41" s="15">
        <v>34</v>
      </c>
      <c r="B41" s="6">
        <v>44105</v>
      </c>
      <c r="C41" s="38">
        <v>3092285</v>
      </c>
      <c r="D41" s="28">
        <v>2949748.4249044335</v>
      </c>
      <c r="E41" s="28">
        <v>2729716.9833758781</v>
      </c>
      <c r="F41" s="28">
        <v>3169779.866432989</v>
      </c>
      <c r="G41" s="28">
        <v>220031.44152855547</v>
      </c>
      <c r="H41" s="18">
        <v>3402264.465731957</v>
      </c>
      <c r="I41" s="9">
        <v>-309979.465731957</v>
      </c>
      <c r="J41" s="9">
        <v>309979.465731957</v>
      </c>
      <c r="K41" s="9">
        <v>96087269175.469498</v>
      </c>
      <c r="L41" s="9">
        <v>0.10024285139693043</v>
      </c>
    </row>
    <row r="42" spans="1:12" x14ac:dyDescent="0.25">
      <c r="A42" s="15">
        <v>82</v>
      </c>
      <c r="B42" s="6">
        <v>45566</v>
      </c>
      <c r="C42" s="34"/>
      <c r="D42" s="27">
        <v>36989.231463278164</v>
      </c>
      <c r="E42" s="27">
        <v>150235.59579268147</v>
      </c>
      <c r="F42" s="27">
        <v>-76257.132866125146</v>
      </c>
      <c r="G42" s="27">
        <v>-113246.36432940331</v>
      </c>
      <c r="H42" s="25">
        <v>-305028.53146450059</v>
      </c>
      <c r="I42" s="25">
        <v>305028.53146450059</v>
      </c>
      <c r="J42" s="25">
        <v>305028.53146450059</v>
      </c>
      <c r="K42" s="25">
        <v>93042405007.389816</v>
      </c>
      <c r="L42" s="26" t="e">
        <v>#DIV/0!</v>
      </c>
    </row>
    <row r="43" spans="1:12" x14ac:dyDescent="0.25">
      <c r="A43" s="15">
        <v>13</v>
      </c>
      <c r="B43" s="6">
        <v>43466</v>
      </c>
      <c r="C43" s="38">
        <v>2886252</v>
      </c>
      <c r="D43" s="28">
        <v>2815762.1826171875</v>
      </c>
      <c r="E43" s="28">
        <v>2821383.2717285156</v>
      </c>
      <c r="F43" s="28">
        <v>2810141.0935058594</v>
      </c>
      <c r="G43" s="28">
        <v>-5621.089111328125</v>
      </c>
      <c r="H43" s="18">
        <v>2581808.3740234375</v>
      </c>
      <c r="I43" s="9">
        <v>304443.6259765625</v>
      </c>
      <c r="J43" s="9">
        <v>304443.6259765625</v>
      </c>
      <c r="K43" s="9">
        <v>92685921397.75708</v>
      </c>
      <c r="L43" s="9">
        <v>0.10548061152545325</v>
      </c>
    </row>
    <row r="44" spans="1:12" x14ac:dyDescent="0.25">
      <c r="A44" s="15">
        <v>9</v>
      </c>
      <c r="B44" s="6">
        <v>43344</v>
      </c>
      <c r="C44" s="38">
        <v>2895828</v>
      </c>
      <c r="D44" s="28">
        <v>2834503.921875</v>
      </c>
      <c r="E44" s="28">
        <v>2833414.50390625</v>
      </c>
      <c r="F44" s="28">
        <v>2835593.33984375</v>
      </c>
      <c r="G44" s="28">
        <v>1089.41796875</v>
      </c>
      <c r="H44" s="18">
        <v>2654889.359375</v>
      </c>
      <c r="I44" s="9">
        <v>240938.640625</v>
      </c>
      <c r="J44" s="9">
        <v>240938.640625</v>
      </c>
      <c r="K44" s="9">
        <v>58051428546.2229</v>
      </c>
      <c r="L44" s="9">
        <v>8.3201985969125244E-2</v>
      </c>
    </row>
    <row r="45" spans="1:12" x14ac:dyDescent="0.25">
      <c r="A45" s="15">
        <v>38</v>
      </c>
      <c r="B45" s="6">
        <v>44228</v>
      </c>
      <c r="C45" s="38">
        <v>4387205</v>
      </c>
      <c r="D45" s="28">
        <v>4094213.7140565272</v>
      </c>
      <c r="E45" s="28">
        <v>3742540.1770740468</v>
      </c>
      <c r="F45" s="28">
        <v>4445887.2510390077</v>
      </c>
      <c r="G45" s="28">
        <v>351673.53698248044</v>
      </c>
      <c r="H45" s="18">
        <v>4621934.0041560307</v>
      </c>
      <c r="I45" s="9">
        <v>-234729.00415603071</v>
      </c>
      <c r="J45" s="9">
        <v>234729.00415603071</v>
      </c>
      <c r="K45" s="9">
        <v>55097705392.081886</v>
      </c>
      <c r="L45" s="9">
        <v>5.3503085485184919E-2</v>
      </c>
    </row>
    <row r="46" spans="1:12" x14ac:dyDescent="0.25">
      <c r="A46" s="15">
        <v>48</v>
      </c>
      <c r="B46" s="6">
        <v>44531</v>
      </c>
      <c r="C46" s="38">
        <v>2794340</v>
      </c>
      <c r="D46" s="28">
        <v>2939559.8024551333</v>
      </c>
      <c r="E46" s="28">
        <v>3143120.5739720277</v>
      </c>
      <c r="F46" s="28">
        <v>2735999.0309382388</v>
      </c>
      <c r="G46" s="28">
        <v>-203560.77151689446</v>
      </c>
      <c r="H46" s="18">
        <v>2560976.1237529544</v>
      </c>
      <c r="I46" s="9">
        <v>233363.87624704558</v>
      </c>
      <c r="J46" s="9">
        <v>233363.87624704558</v>
      </c>
      <c r="K46" s="9">
        <v>54458698737.04641</v>
      </c>
      <c r="L46" s="9">
        <v>8.3513057196706764E-2</v>
      </c>
    </row>
    <row r="47" spans="1:12" x14ac:dyDescent="0.25">
      <c r="A47" s="15">
        <v>14</v>
      </c>
      <c r="B47" s="6">
        <v>43497</v>
      </c>
      <c r="C47" s="38">
        <v>3029509</v>
      </c>
      <c r="D47" s="28">
        <v>2922635.5913085938</v>
      </c>
      <c r="E47" s="28">
        <v>2872009.4315185547</v>
      </c>
      <c r="F47" s="28">
        <v>2973261.7510986328</v>
      </c>
      <c r="G47" s="28">
        <v>50626.159790039063</v>
      </c>
      <c r="H47" s="18">
        <v>2804520.0043945313</v>
      </c>
      <c r="I47" s="9">
        <v>224988.99560546875</v>
      </c>
      <c r="J47" s="9">
        <v>224988.99560546875</v>
      </c>
      <c r="K47" s="9">
        <v>50620048143.55764</v>
      </c>
      <c r="L47" s="9">
        <v>7.4265828424826846E-2</v>
      </c>
    </row>
    <row r="48" spans="1:12" x14ac:dyDescent="0.25">
      <c r="A48" s="15">
        <v>52</v>
      </c>
      <c r="B48" s="6">
        <v>44652</v>
      </c>
      <c r="C48" s="38">
        <v>2953298</v>
      </c>
      <c r="D48" s="28">
        <v>2875522.4876534459</v>
      </c>
      <c r="E48" s="28">
        <v>2853561.1986801438</v>
      </c>
      <c r="F48" s="28">
        <v>2897483.776626748</v>
      </c>
      <c r="G48" s="28">
        <v>21961.288973302115</v>
      </c>
      <c r="H48" s="18">
        <v>2730041.1065069931</v>
      </c>
      <c r="I48" s="9">
        <v>223256.89349300694</v>
      </c>
      <c r="J48" s="9">
        <v>223256.89349300694</v>
      </c>
      <c r="K48" s="9">
        <v>49843640492.147842</v>
      </c>
      <c r="L48" s="9">
        <v>7.5595789349062276E-2</v>
      </c>
    </row>
    <row r="49" spans="1:12" x14ac:dyDescent="0.25">
      <c r="A49" s="15">
        <v>55</v>
      </c>
      <c r="B49" s="6">
        <v>44743</v>
      </c>
      <c r="C49" s="38">
        <v>2843112</v>
      </c>
      <c r="D49" s="28">
        <v>2768961.3109566807</v>
      </c>
      <c r="E49" s="28">
        <v>2750267.3662700392</v>
      </c>
      <c r="F49" s="28">
        <v>2787655.2556433221</v>
      </c>
      <c r="G49" s="28">
        <v>18693.944686641451</v>
      </c>
      <c r="H49" s="18">
        <v>2621285.0225732895</v>
      </c>
      <c r="I49" s="9">
        <v>221826.97742671054</v>
      </c>
      <c r="J49" s="9">
        <v>221826.97742671054</v>
      </c>
      <c r="K49" s="9">
        <v>49207207914.270348</v>
      </c>
      <c r="L49" s="9">
        <v>7.8022595461139252E-2</v>
      </c>
    </row>
    <row r="50" spans="1:12" x14ac:dyDescent="0.25">
      <c r="A50" s="15">
        <v>10</v>
      </c>
      <c r="B50" s="6">
        <v>43374</v>
      </c>
      <c r="C50" s="38">
        <v>3049907</v>
      </c>
      <c r="D50" s="28">
        <v>2942205.4609375</v>
      </c>
      <c r="E50" s="28">
        <v>2887809.982421875</v>
      </c>
      <c r="F50" s="28">
        <v>2996600.939453125</v>
      </c>
      <c r="G50" s="28">
        <v>54395.478515625</v>
      </c>
      <c r="H50" s="18">
        <v>2836682.7578125</v>
      </c>
      <c r="I50" s="9">
        <v>213224.2421875</v>
      </c>
      <c r="J50" s="9">
        <v>213224.2421875</v>
      </c>
      <c r="K50" s="9">
        <v>45464577456.433655</v>
      </c>
      <c r="L50" s="9">
        <v>6.9911719336851905E-2</v>
      </c>
    </row>
    <row r="51" spans="1:12" x14ac:dyDescent="0.25">
      <c r="A51" s="15">
        <v>66</v>
      </c>
      <c r="B51" s="6">
        <v>45078</v>
      </c>
      <c r="C51" s="38">
        <v>2697165</v>
      </c>
      <c r="D51" s="28">
        <v>2618102.1773979282</v>
      </c>
      <c r="E51" s="28">
        <v>2591051.4499885412</v>
      </c>
      <c r="F51" s="28">
        <v>2645152.9048073152</v>
      </c>
      <c r="G51" s="28">
        <v>27050.727409387007</v>
      </c>
      <c r="H51" s="18">
        <v>2489116.6192292608</v>
      </c>
      <c r="I51" s="9">
        <v>208048.38077073917</v>
      </c>
      <c r="J51" s="9">
        <v>208048.38077073917</v>
      </c>
      <c r="K51" s="9">
        <v>43284128741.326469</v>
      </c>
      <c r="L51" s="9">
        <v>7.7135948587030892E-2</v>
      </c>
    </row>
    <row r="52" spans="1:12" x14ac:dyDescent="0.25">
      <c r="A52" s="15">
        <v>15</v>
      </c>
      <c r="B52" s="6">
        <v>43525</v>
      </c>
      <c r="C52" s="38">
        <v>2816647</v>
      </c>
      <c r="D52" s="28">
        <v>2869641.2956542969</v>
      </c>
      <c r="E52" s="28">
        <v>2870825.3635864258</v>
      </c>
      <c r="F52" s="28">
        <v>2868457.227722168</v>
      </c>
      <c r="G52" s="28">
        <v>-1184.0679321289063</v>
      </c>
      <c r="H52" s="18">
        <v>3023887.9108886719</v>
      </c>
      <c r="I52" s="9">
        <v>-207240.91088867188</v>
      </c>
      <c r="J52" s="9">
        <v>207240.91088867188</v>
      </c>
      <c r="K52" s="9">
        <v>42948795145.966438</v>
      </c>
      <c r="L52" s="9">
        <v>7.3577168487450453E-2</v>
      </c>
    </row>
    <row r="53" spans="1:12" x14ac:dyDescent="0.25">
      <c r="A53" s="15">
        <v>22</v>
      </c>
      <c r="B53" s="6">
        <v>43739</v>
      </c>
      <c r="C53" s="38">
        <v>2785208</v>
      </c>
      <c r="D53" s="28">
        <v>2788112.4085597992</v>
      </c>
      <c r="E53" s="28">
        <v>2740486.4562373161</v>
      </c>
      <c r="F53" s="28">
        <v>2835738.3608822823</v>
      </c>
      <c r="G53" s="28">
        <v>47625.952322483063</v>
      </c>
      <c r="H53" s="18">
        <v>2987329.443529129</v>
      </c>
      <c r="I53" s="9">
        <v>-202121.44352912903</v>
      </c>
      <c r="J53" s="9">
        <v>202121.44352912903</v>
      </c>
      <c r="K53" s="9">
        <v>40853077934.298897</v>
      </c>
      <c r="L53" s="9">
        <v>7.2569604686303149E-2</v>
      </c>
    </row>
    <row r="54" spans="1:12" x14ac:dyDescent="0.25">
      <c r="A54" s="15">
        <v>54</v>
      </c>
      <c r="B54" s="6">
        <v>44713</v>
      </c>
      <c r="C54" s="38">
        <v>2706510</v>
      </c>
      <c r="D54" s="28">
        <v>2694810.6219133614</v>
      </c>
      <c r="E54" s="28">
        <v>2731573.4215833973</v>
      </c>
      <c r="F54" s="28">
        <v>2658047.8222433254</v>
      </c>
      <c r="G54" s="28">
        <v>-36762.799670035951</v>
      </c>
      <c r="H54" s="18">
        <v>2512661.2889733016</v>
      </c>
      <c r="I54" s="9">
        <v>193848.71102669835</v>
      </c>
      <c r="J54" s="9">
        <v>193848.71102669835</v>
      </c>
      <c r="K54" s="9">
        <v>37577322766.712402</v>
      </c>
      <c r="L54" s="9">
        <v>7.1623127580056359E-2</v>
      </c>
    </row>
    <row r="55" spans="1:12" x14ac:dyDescent="0.25">
      <c r="A55" s="15">
        <v>83</v>
      </c>
      <c r="B55" s="6">
        <v>45597</v>
      </c>
      <c r="C55" s="34"/>
      <c r="D55" s="27">
        <v>18494.615731639082</v>
      </c>
      <c r="E55" s="27">
        <v>84365.105762160281</v>
      </c>
      <c r="F55" s="27">
        <v>-47375.874298882118</v>
      </c>
      <c r="G55" s="27">
        <v>-65870.490030521207</v>
      </c>
      <c r="H55" s="25">
        <v>-189503.49719552847</v>
      </c>
      <c r="I55" s="25">
        <v>189503.49719552847</v>
      </c>
      <c r="J55" s="25">
        <v>189503.49719552847</v>
      </c>
      <c r="K55" s="25">
        <v>35911575449.33567</v>
      </c>
      <c r="L55" s="26" t="e">
        <v>#DIV/0!</v>
      </c>
    </row>
    <row r="56" spans="1:12" x14ac:dyDescent="0.25">
      <c r="A56" s="15">
        <v>21</v>
      </c>
      <c r="B56" s="6">
        <v>43709</v>
      </c>
      <c r="C56" s="38">
        <v>2935437</v>
      </c>
      <c r="D56" s="28">
        <v>2791016.8171195984</v>
      </c>
      <c r="E56" s="28">
        <v>2692860.5039148331</v>
      </c>
      <c r="F56" s="28">
        <v>2889173.1303243637</v>
      </c>
      <c r="G56" s="28">
        <v>98156.31320476532</v>
      </c>
      <c r="H56" s="18">
        <v>2750381.5212974548</v>
      </c>
      <c r="I56" s="9">
        <v>185055.47870254517</v>
      </c>
      <c r="J56" s="9">
        <v>185055.47870254517</v>
      </c>
      <c r="K56" s="9">
        <v>34245530197.828148</v>
      </c>
      <c r="L56" s="9">
        <v>6.3041883952047059E-2</v>
      </c>
    </row>
    <row r="57" spans="1:12" x14ac:dyDescent="0.25">
      <c r="A57" s="15">
        <v>50</v>
      </c>
      <c r="B57" s="6">
        <v>44593</v>
      </c>
      <c r="C57" s="38">
        <v>2498525</v>
      </c>
      <c r="D57" s="28">
        <v>2704303.9506137832</v>
      </c>
      <c r="E57" s="28">
        <v>2865452.8441067901</v>
      </c>
      <c r="F57" s="28">
        <v>2543155.0571207763</v>
      </c>
      <c r="G57" s="28">
        <v>-161148.89349300694</v>
      </c>
      <c r="H57" s="18">
        <v>2677045.2284831051</v>
      </c>
      <c r="I57" s="9">
        <v>-178520.22848310508</v>
      </c>
      <c r="J57" s="9">
        <v>178520.22848310508</v>
      </c>
      <c r="K57" s="9">
        <v>31869471977.660042</v>
      </c>
      <c r="L57" s="9">
        <v>7.1450247038995038E-2</v>
      </c>
    </row>
    <row r="58" spans="1:12" x14ac:dyDescent="0.25">
      <c r="A58" s="15">
        <v>78</v>
      </c>
      <c r="B58" s="6">
        <v>45444</v>
      </c>
      <c r="C58" s="34"/>
      <c r="D58" s="27">
        <v>591827.70341245062</v>
      </c>
      <c r="E58" s="27">
        <v>1220114.1258580019</v>
      </c>
      <c r="F58" s="27">
        <v>-36458.719033100642</v>
      </c>
      <c r="G58" s="27">
        <v>-628286.42244555126</v>
      </c>
      <c r="H58" s="25">
        <v>-145834.87613240257</v>
      </c>
      <c r="I58" s="25">
        <v>145834.87613240257</v>
      </c>
      <c r="J58" s="25">
        <v>145834.87613240257</v>
      </c>
      <c r="K58" s="25">
        <v>21267811096.5532</v>
      </c>
      <c r="L58" s="26" t="e">
        <v>#DIV/0!</v>
      </c>
    </row>
    <row r="59" spans="1:12" x14ac:dyDescent="0.25">
      <c r="A59" s="15">
        <v>11</v>
      </c>
      <c r="B59" s="6">
        <v>43405</v>
      </c>
      <c r="C59" s="38">
        <v>2917120</v>
      </c>
      <c r="D59" s="28">
        <v>2929662.73046875</v>
      </c>
      <c r="E59" s="28">
        <v>2908736.3564453125</v>
      </c>
      <c r="F59" s="28">
        <v>2950589.1044921875</v>
      </c>
      <c r="G59" s="28">
        <v>20926.3740234375</v>
      </c>
      <c r="H59" s="18">
        <v>3050996.41796875</v>
      </c>
      <c r="I59" s="9">
        <v>-133876.41796875</v>
      </c>
      <c r="J59" s="9">
        <v>133876.41796875</v>
      </c>
      <c r="K59" s="9">
        <v>17922895288.143448</v>
      </c>
      <c r="L59" s="9">
        <v>4.5893353022415942E-2</v>
      </c>
    </row>
    <row r="60" spans="1:12" x14ac:dyDescent="0.25">
      <c r="A60" s="15">
        <v>57</v>
      </c>
      <c r="B60" s="6">
        <v>44805</v>
      </c>
      <c r="C60" s="38">
        <v>3008420</v>
      </c>
      <c r="D60" s="28">
        <v>2910595.8277391703</v>
      </c>
      <c r="E60" s="28">
        <v>2846057.6693066801</v>
      </c>
      <c r="F60" s="28">
        <v>2975133.9861716605</v>
      </c>
      <c r="G60" s="28">
        <v>64538.158432490192</v>
      </c>
      <c r="H60" s="18">
        <v>2875275.9446866419</v>
      </c>
      <c r="I60" s="9">
        <v>133144.05531335808</v>
      </c>
      <c r="J60" s="9">
        <v>133144.05531335808</v>
      </c>
      <c r="K60" s="9">
        <v>17727339465.286556</v>
      </c>
      <c r="L60" s="9">
        <v>4.4257136740667224E-2</v>
      </c>
    </row>
    <row r="61" spans="1:12" x14ac:dyDescent="0.25">
      <c r="A61" s="15">
        <v>61</v>
      </c>
      <c r="B61" s="6">
        <v>44927</v>
      </c>
      <c r="C61" s="38">
        <v>2847896</v>
      </c>
      <c r="D61" s="28">
        <v>2816474.6767336982</v>
      </c>
      <c r="E61" s="28">
        <v>2817535.207799064</v>
      </c>
      <c r="F61" s="28">
        <v>2815414.1456683325</v>
      </c>
      <c r="G61" s="28">
        <v>-1060.5310653657652</v>
      </c>
      <c r="H61" s="18">
        <v>2717968.5826733308</v>
      </c>
      <c r="I61" s="9">
        <v>129927.41732666921</v>
      </c>
      <c r="J61" s="9">
        <v>129927.41732666921</v>
      </c>
      <c r="K61" s="9">
        <v>16881133773.178463</v>
      </c>
      <c r="L61" s="9">
        <v>4.562224790746193E-2</v>
      </c>
    </row>
    <row r="62" spans="1:12" x14ac:dyDescent="0.25">
      <c r="A62" s="15">
        <v>84</v>
      </c>
      <c r="B62" s="6">
        <v>45627</v>
      </c>
      <c r="C62" s="34"/>
      <c r="D62" s="27">
        <v>9247.3078658195409</v>
      </c>
      <c r="E62" s="27">
        <v>46806.206813989913</v>
      </c>
      <c r="F62" s="27">
        <v>-28311.591082350831</v>
      </c>
      <c r="G62" s="27">
        <v>-37558.898948170376</v>
      </c>
      <c r="H62" s="25">
        <v>-113246.36432940332</v>
      </c>
      <c r="I62" s="25">
        <v>113246.36432940332</v>
      </c>
      <c r="J62" s="25">
        <v>113246.36432940332</v>
      </c>
      <c r="K62" s="25">
        <v>12824739033.827953</v>
      </c>
      <c r="L62" s="26" t="e">
        <v>#DIV/0!</v>
      </c>
    </row>
    <row r="63" spans="1:12" x14ac:dyDescent="0.25">
      <c r="A63" s="15">
        <v>69</v>
      </c>
      <c r="B63" s="6">
        <v>45170</v>
      </c>
      <c r="C63" s="38">
        <v>2641946</v>
      </c>
      <c r="D63" s="28">
        <v>2663418.1471747411</v>
      </c>
      <c r="E63" s="28">
        <v>2657064.7770106792</v>
      </c>
      <c r="F63" s="28">
        <v>2669771.517338803</v>
      </c>
      <c r="G63" s="28">
        <v>6353.3701640618965</v>
      </c>
      <c r="H63" s="18">
        <v>2753248.0693552122</v>
      </c>
      <c r="I63" s="9">
        <v>-111302.06935521215</v>
      </c>
      <c r="J63" s="9">
        <v>111302.06935521215</v>
      </c>
      <c r="K63" s="9">
        <v>12388150642.752457</v>
      </c>
      <c r="L63" s="9">
        <v>4.2128820708376383E-2</v>
      </c>
    </row>
    <row r="64" spans="1:12" x14ac:dyDescent="0.25">
      <c r="A64" s="15">
        <v>71</v>
      </c>
      <c r="B64" s="6">
        <v>45231</v>
      </c>
      <c r="C64" s="38">
        <v>2614593</v>
      </c>
      <c r="D64" s="28">
        <v>2652507.0367936855</v>
      </c>
      <c r="E64" s="28">
        <v>2663124.9810463553</v>
      </c>
      <c r="F64" s="28">
        <v>2641889.0925410157</v>
      </c>
      <c r="G64" s="28">
        <v>-10617.944252669811</v>
      </c>
      <c r="H64" s="18">
        <v>2723777.3701640614</v>
      </c>
      <c r="I64" s="9">
        <v>-109184.37016406143</v>
      </c>
      <c r="J64" s="9">
        <v>109184.37016406143</v>
      </c>
      <c r="K64" s="9">
        <v>11921226688.122787</v>
      </c>
      <c r="L64" s="9">
        <v>4.1759604712496907E-2</v>
      </c>
    </row>
    <row r="65" spans="1:12" x14ac:dyDescent="0.25">
      <c r="A65" s="15">
        <v>30</v>
      </c>
      <c r="B65" s="6">
        <v>43983</v>
      </c>
      <c r="C65" s="38">
        <v>703866</v>
      </c>
      <c r="D65" s="28">
        <v>1979984.7984709367</v>
      </c>
      <c r="E65" s="28">
        <v>3229746.1370721739</v>
      </c>
      <c r="F65" s="28">
        <v>730223.45986969955</v>
      </c>
      <c r="G65" s="28">
        <v>-1249761.3386012372</v>
      </c>
      <c r="H65" s="18">
        <v>809295.83947879821</v>
      </c>
      <c r="I65" s="9">
        <v>-105429.83947879821</v>
      </c>
      <c r="J65" s="9">
        <v>105429.83947879821</v>
      </c>
      <c r="K65" s="9">
        <v>11115451052.525158</v>
      </c>
      <c r="L65" s="9">
        <v>0.14978680527088709</v>
      </c>
    </row>
    <row r="66" spans="1:12" x14ac:dyDescent="0.25">
      <c r="A66" s="15">
        <v>46</v>
      </c>
      <c r="B66" s="6">
        <v>44470</v>
      </c>
      <c r="C66" s="38">
        <v>3040344</v>
      </c>
      <c r="D66" s="28">
        <v>3336919.2098205332</v>
      </c>
      <c r="E66" s="28">
        <v>3608583.0860675788</v>
      </c>
      <c r="F66" s="28">
        <v>3065255.3335734876</v>
      </c>
      <c r="G66" s="28">
        <v>-271663.87624704558</v>
      </c>
      <c r="H66" s="18">
        <v>3139989.3342939513</v>
      </c>
      <c r="I66" s="9">
        <v>-99645.33429395128</v>
      </c>
      <c r="J66" s="9">
        <v>99645.33429395128</v>
      </c>
      <c r="K66" s="9">
        <v>9929192646.5533028</v>
      </c>
      <c r="L66" s="9">
        <v>3.2774361813647165E-2</v>
      </c>
    </row>
    <row r="67" spans="1:12" x14ac:dyDescent="0.25">
      <c r="A67" s="15">
        <v>2</v>
      </c>
      <c r="B67" s="6">
        <v>43132</v>
      </c>
      <c r="C67" s="38">
        <v>2751060</v>
      </c>
      <c r="D67" s="32">
        <v>2798093</v>
      </c>
      <c r="E67" s="32">
        <v>2821609.5</v>
      </c>
      <c r="F67" s="32">
        <v>2774576.5</v>
      </c>
      <c r="G67" s="32">
        <v>-23516.5</v>
      </c>
      <c r="H67" s="18">
        <v>2845126</v>
      </c>
      <c r="I67" s="9">
        <v>-94066</v>
      </c>
      <c r="J67" s="9">
        <v>94066</v>
      </c>
      <c r="K67" s="9">
        <v>8848412356</v>
      </c>
      <c r="L67" s="9">
        <v>3.4192638473897335E-2</v>
      </c>
    </row>
    <row r="68" spans="1:12" x14ac:dyDescent="0.25">
      <c r="A68" s="15">
        <v>60</v>
      </c>
      <c r="B68" s="6">
        <v>44896</v>
      </c>
      <c r="C68" s="38">
        <v>2773458</v>
      </c>
      <c r="D68" s="28">
        <v>2785053.3534673965</v>
      </c>
      <c r="E68" s="28">
        <v>2818595.7388644293</v>
      </c>
      <c r="F68" s="28">
        <v>2751510.9680703636</v>
      </c>
      <c r="G68" s="28">
        <v>-33542.385397032835</v>
      </c>
      <c r="H68" s="18">
        <v>2685669.8722814531</v>
      </c>
      <c r="I68" s="9">
        <v>87788.127718546893</v>
      </c>
      <c r="J68" s="9">
        <v>87788.127718546893</v>
      </c>
      <c r="K68" s="9">
        <v>7706755368.3279018</v>
      </c>
      <c r="L68" s="9">
        <v>3.1652950114458879E-2</v>
      </c>
    </row>
    <row r="69" spans="1:12" x14ac:dyDescent="0.25">
      <c r="A69" s="15">
        <v>39</v>
      </c>
      <c r="B69" s="6">
        <v>44256</v>
      </c>
      <c r="C69" s="38">
        <v>4884490</v>
      </c>
      <c r="D69" s="28">
        <v>4489351.8570282636</v>
      </c>
      <c r="E69" s="28">
        <v>4115946.0170511552</v>
      </c>
      <c r="F69" s="28">
        <v>4862757.6970053725</v>
      </c>
      <c r="G69" s="28">
        <v>373405.83997710841</v>
      </c>
      <c r="H69" s="18">
        <v>4797560.7880214881</v>
      </c>
      <c r="I69" s="9">
        <v>86929.211978511885</v>
      </c>
      <c r="J69" s="9">
        <v>86929.211978511885</v>
      </c>
      <c r="K69" s="9">
        <v>7556687895.2050543</v>
      </c>
      <c r="L69" s="9">
        <v>1.7796988422232801E-2</v>
      </c>
    </row>
    <row r="70" spans="1:12" x14ac:dyDescent="0.25">
      <c r="A70" s="15">
        <v>62</v>
      </c>
      <c r="B70" s="6">
        <v>44958</v>
      </c>
      <c r="C70" s="38">
        <v>2730829</v>
      </c>
      <c r="D70" s="28">
        <v>2773651.8383668493</v>
      </c>
      <c r="E70" s="28">
        <v>2795593.5230829567</v>
      </c>
      <c r="F70" s="28">
        <v>2751710.153650742</v>
      </c>
      <c r="G70" s="28">
        <v>-21941.684716107324</v>
      </c>
      <c r="H70" s="18">
        <v>2814353.6146029667</v>
      </c>
      <c r="I70" s="9">
        <v>-83524.6146029667</v>
      </c>
      <c r="J70" s="9">
        <v>83524.6146029667</v>
      </c>
      <c r="K70" s="9">
        <v>6976361244.5741177</v>
      </c>
      <c r="L70" s="9">
        <v>3.0585809145489043E-2</v>
      </c>
    </row>
    <row r="71" spans="1:12" x14ac:dyDescent="0.25">
      <c r="A71" s="15">
        <v>85</v>
      </c>
      <c r="B71" s="6">
        <v>45658</v>
      </c>
      <c r="C71" s="34"/>
      <c r="D71" s="27">
        <v>4623.6539329097704</v>
      </c>
      <c r="E71" s="27">
        <v>25714.930373449843</v>
      </c>
      <c r="F71" s="27">
        <v>-16467.622507630302</v>
      </c>
      <c r="G71" s="27">
        <v>-21091.276440540074</v>
      </c>
      <c r="H71" s="25">
        <v>-65870.490030521207</v>
      </c>
      <c r="I71" s="25">
        <v>65870.490030521207</v>
      </c>
      <c r="J71" s="25">
        <v>65870.490030521207</v>
      </c>
      <c r="K71" s="25">
        <v>4338921456.8609934</v>
      </c>
      <c r="L71" s="26" t="e">
        <v>#DIV/0!</v>
      </c>
    </row>
    <row r="72" spans="1:12" x14ac:dyDescent="0.25">
      <c r="A72" s="15">
        <v>8</v>
      </c>
      <c r="B72" s="6">
        <v>43313</v>
      </c>
      <c r="C72" s="38">
        <v>2700494</v>
      </c>
      <c r="D72" s="28">
        <v>2773179.84375</v>
      </c>
      <c r="E72" s="28">
        <v>2832325.0859375</v>
      </c>
      <c r="F72" s="28">
        <v>2714034.6015625</v>
      </c>
      <c r="G72" s="28">
        <v>-59145.2421875</v>
      </c>
      <c r="H72" s="18">
        <v>2754656.40625</v>
      </c>
      <c r="I72" s="9">
        <v>-54162.40625</v>
      </c>
      <c r="J72" s="9">
        <v>54162.40625</v>
      </c>
      <c r="K72" s="9">
        <v>2933566250.7900391</v>
      </c>
      <c r="L72" s="9">
        <v>2.0056480869796414E-2</v>
      </c>
    </row>
    <row r="73" spans="1:12" x14ac:dyDescent="0.25">
      <c r="A73" s="15">
        <v>56</v>
      </c>
      <c r="B73" s="6">
        <v>44774</v>
      </c>
      <c r="C73" s="38">
        <v>2856582</v>
      </c>
      <c r="D73" s="28">
        <v>2812771.6554783406</v>
      </c>
      <c r="E73" s="28">
        <v>2781519.5108741899</v>
      </c>
      <c r="F73" s="28">
        <v>2844023.8000824912</v>
      </c>
      <c r="G73" s="28">
        <v>31252.144604150672</v>
      </c>
      <c r="H73" s="18">
        <v>2806349.2003299636</v>
      </c>
      <c r="I73" s="9">
        <v>50232.799670036417</v>
      </c>
      <c r="J73" s="9">
        <v>50232.799670036417</v>
      </c>
      <c r="K73" s="9">
        <v>2523334162.6900105</v>
      </c>
      <c r="L73" s="9">
        <v>1.7584931806626385E-2</v>
      </c>
    </row>
    <row r="74" spans="1:12" x14ac:dyDescent="0.25">
      <c r="A74" s="15">
        <v>74</v>
      </c>
      <c r="B74" s="6">
        <v>45323</v>
      </c>
      <c r="C74" s="38">
        <v>2730829</v>
      </c>
      <c r="D74" s="28">
        <v>2661796.2545992108</v>
      </c>
      <c r="E74" s="28">
        <v>2604183.5045296103</v>
      </c>
      <c r="F74" s="28">
        <v>2719409.0046688113</v>
      </c>
      <c r="G74" s="28">
        <v>57612.75006960053</v>
      </c>
      <c r="H74" s="18">
        <v>2685149.0186752444</v>
      </c>
      <c r="I74" s="9">
        <v>45679.981324755587</v>
      </c>
      <c r="J74" s="9">
        <v>45679.981324755587</v>
      </c>
      <c r="K74" s="9">
        <v>2086660693.8300192</v>
      </c>
      <c r="L74" s="9">
        <v>1.6727514364596095E-2</v>
      </c>
    </row>
    <row r="75" spans="1:12" x14ac:dyDescent="0.25">
      <c r="A75" s="15">
        <v>70</v>
      </c>
      <c r="B75" s="6">
        <v>45200</v>
      </c>
      <c r="C75" s="38">
        <v>2717424</v>
      </c>
      <c r="D75" s="28">
        <v>2690421.0735873706</v>
      </c>
      <c r="E75" s="28">
        <v>2673742.9252990251</v>
      </c>
      <c r="F75" s="28">
        <v>2707099.221875716</v>
      </c>
      <c r="G75" s="28">
        <v>16678.14828834543</v>
      </c>
      <c r="H75" s="18">
        <v>2676124.8875028649</v>
      </c>
      <c r="I75" s="9">
        <v>41299.112497135065</v>
      </c>
      <c r="J75" s="9">
        <v>41299.112497135065</v>
      </c>
      <c r="K75" s="9">
        <v>1705616693.0510178</v>
      </c>
      <c r="L75" s="9">
        <v>1.5197890537926752E-2</v>
      </c>
    </row>
    <row r="76" spans="1:12" x14ac:dyDescent="0.25">
      <c r="A76" s="15">
        <v>44</v>
      </c>
      <c r="B76" s="6">
        <v>44409</v>
      </c>
      <c r="C76" s="38">
        <v>4216359</v>
      </c>
      <c r="D76" s="28">
        <v>4176592.8392821332</v>
      </c>
      <c r="E76" s="28">
        <v>4126999.5049881814</v>
      </c>
      <c r="F76" s="28">
        <v>4226186.1735760849</v>
      </c>
      <c r="G76" s="28">
        <v>49593.334293951746</v>
      </c>
      <c r="H76" s="18">
        <v>4255667.6943043387</v>
      </c>
      <c r="I76" s="9">
        <v>-39308.694304338656</v>
      </c>
      <c r="J76" s="9">
        <v>39308.694304338656</v>
      </c>
      <c r="K76" s="9">
        <v>1545173447.9119463</v>
      </c>
      <c r="L76" s="9">
        <v>9.3229002331961432E-3</v>
      </c>
    </row>
    <row r="77" spans="1:12" x14ac:dyDescent="0.25">
      <c r="A77" s="15">
        <v>47</v>
      </c>
      <c r="B77" s="6">
        <v>44501</v>
      </c>
      <c r="C77" s="38">
        <v>2832640</v>
      </c>
      <c r="D77" s="28">
        <v>3084779.6049102666</v>
      </c>
      <c r="E77" s="28">
        <v>3346681.3454889227</v>
      </c>
      <c r="F77" s="28">
        <v>2822877.8643316105</v>
      </c>
      <c r="G77" s="28">
        <v>-261901.74057865608</v>
      </c>
      <c r="H77" s="18">
        <v>2793591.457326442</v>
      </c>
      <c r="I77" s="9">
        <v>39048.542673557997</v>
      </c>
      <c r="J77" s="9">
        <v>39048.542673557997</v>
      </c>
      <c r="K77" s="9">
        <v>1524788684.9286799</v>
      </c>
      <c r="L77" s="9">
        <v>1.3785211913112149E-2</v>
      </c>
    </row>
    <row r="78" spans="1:12" x14ac:dyDescent="0.25">
      <c r="A78" s="15">
        <v>86</v>
      </c>
      <c r="B78" s="6">
        <v>45689</v>
      </c>
      <c r="C78" s="34"/>
      <c r="D78" s="27">
        <v>2311.8269664548852</v>
      </c>
      <c r="E78" s="27">
        <v>14013.378669952364</v>
      </c>
      <c r="F78" s="27">
        <v>-9389.7247370425939</v>
      </c>
      <c r="G78" s="27">
        <v>-11701.55170349748</v>
      </c>
      <c r="H78" s="25">
        <v>-37558.898948170376</v>
      </c>
      <c r="I78" s="25">
        <v>37558.898948170376</v>
      </c>
      <c r="J78" s="25">
        <v>37558.898948170376</v>
      </c>
      <c r="K78" s="25">
        <v>1410670890.1988738</v>
      </c>
      <c r="L78" s="26" t="e">
        <v>#DIV/0!</v>
      </c>
    </row>
    <row r="79" spans="1:12" x14ac:dyDescent="0.25">
      <c r="A79" s="15">
        <v>63</v>
      </c>
      <c r="B79" s="6">
        <v>44986</v>
      </c>
      <c r="C79" s="38">
        <v>2765759</v>
      </c>
      <c r="D79" s="28">
        <v>2769705.4191834247</v>
      </c>
      <c r="E79" s="28">
        <v>2782649.4711331907</v>
      </c>
      <c r="F79" s="28">
        <v>2756761.3672336587</v>
      </c>
      <c r="G79" s="28">
        <v>-12944.051949765999</v>
      </c>
      <c r="H79" s="18">
        <v>2729768.4689346347</v>
      </c>
      <c r="I79" s="9">
        <v>35990.5310653653</v>
      </c>
      <c r="J79" s="9">
        <v>35990.5310653653</v>
      </c>
      <c r="K79" s="9">
        <v>1295318326.3670247</v>
      </c>
      <c r="L79" s="9">
        <v>1.3012894856480734E-2</v>
      </c>
    </row>
    <row r="80" spans="1:12" x14ac:dyDescent="0.25">
      <c r="A80" s="15">
        <v>68</v>
      </c>
      <c r="B80" s="6">
        <v>45139</v>
      </c>
      <c r="C80" s="38">
        <v>2727767</v>
      </c>
      <c r="D80" s="28">
        <v>2684890.2943494823</v>
      </c>
      <c r="E80" s="28">
        <v>2650711.4068466173</v>
      </c>
      <c r="F80" s="28">
        <v>2719069.1818523472</v>
      </c>
      <c r="G80" s="28">
        <v>34178.887502864935</v>
      </c>
      <c r="H80" s="18">
        <v>2692975.7274093875</v>
      </c>
      <c r="I80" s="9">
        <v>34791.272590612527</v>
      </c>
      <c r="J80" s="9">
        <v>34791.272590612527</v>
      </c>
      <c r="K80" s="9">
        <v>1210432648.4743066</v>
      </c>
      <c r="L80" s="9">
        <v>1.2754488411441493E-2</v>
      </c>
    </row>
    <row r="81" spans="1:12" x14ac:dyDescent="0.25">
      <c r="A81" s="15">
        <v>87</v>
      </c>
      <c r="B81" s="6">
        <v>45717</v>
      </c>
      <c r="C81" s="34"/>
      <c r="D81" s="27">
        <v>1155.9134832274426</v>
      </c>
      <c r="E81" s="27">
        <v>7584.6460765899037</v>
      </c>
      <c r="F81" s="27">
        <v>-5272.8191101350185</v>
      </c>
      <c r="G81" s="27">
        <v>-6428.7325933624616</v>
      </c>
      <c r="H81" s="25">
        <v>-21091.276440540074</v>
      </c>
      <c r="I81" s="25">
        <v>21091.276440540074</v>
      </c>
      <c r="J81" s="25">
        <v>21091.276440540074</v>
      </c>
      <c r="K81" s="25">
        <v>444841941.89128077</v>
      </c>
      <c r="L81" s="26" t="e">
        <v>#DIV/0!</v>
      </c>
    </row>
    <row r="82" spans="1:12" x14ac:dyDescent="0.25">
      <c r="A82" s="15">
        <v>17</v>
      </c>
      <c r="B82" s="6">
        <v>43586</v>
      </c>
      <c r="C82" s="38">
        <v>2866466</v>
      </c>
      <c r="D82" s="28">
        <v>2864253.0739135742</v>
      </c>
      <c r="E82" s="28">
        <v>2865342.9148101807</v>
      </c>
      <c r="F82" s="28">
        <v>2863163.2330169678</v>
      </c>
      <c r="G82" s="28">
        <v>-1089.8408966064453</v>
      </c>
      <c r="H82" s="18">
        <v>2853254.9320678711</v>
      </c>
      <c r="I82" s="9">
        <v>13211.067932128906</v>
      </c>
      <c r="J82" s="9">
        <v>13211.067932128906</v>
      </c>
      <c r="K82" s="9">
        <v>174532315.90732473</v>
      </c>
      <c r="L82" s="9">
        <v>4.6088346877754373E-3</v>
      </c>
    </row>
    <row r="83" spans="1:12" x14ac:dyDescent="0.25">
      <c r="A83" s="15">
        <v>16</v>
      </c>
      <c r="B83" s="6">
        <v>43556</v>
      </c>
      <c r="C83" s="38">
        <v>2854439</v>
      </c>
      <c r="D83" s="28">
        <v>2862040.1478271484</v>
      </c>
      <c r="E83" s="28">
        <v>2866432.7557067871</v>
      </c>
      <c r="F83" s="28">
        <v>2857647.5399475098</v>
      </c>
      <c r="G83" s="28">
        <v>-4392.6078796386719</v>
      </c>
      <c r="H83" s="18">
        <v>2867273.1597900391</v>
      </c>
      <c r="I83" s="9">
        <v>-12834.159790039063</v>
      </c>
      <c r="J83" s="9">
        <v>12834.159790039063</v>
      </c>
      <c r="K83" s="9">
        <v>164715657.5162555</v>
      </c>
      <c r="L83" s="9">
        <v>4.4962109157137579E-3</v>
      </c>
    </row>
    <row r="84" spans="1:12" x14ac:dyDescent="0.25">
      <c r="A84" s="15">
        <v>58</v>
      </c>
      <c r="B84" s="6">
        <v>44835</v>
      </c>
      <c r="C84" s="38">
        <v>3027799</v>
      </c>
      <c r="D84" s="28">
        <v>2969197.4138695849</v>
      </c>
      <c r="E84" s="28">
        <v>2907627.5415881323</v>
      </c>
      <c r="F84" s="28">
        <v>3030767.2861510376</v>
      </c>
      <c r="G84" s="28">
        <v>61569.872281452641</v>
      </c>
      <c r="H84" s="18">
        <v>3039672.1446041507</v>
      </c>
      <c r="I84" s="9">
        <v>-11873.144604150672</v>
      </c>
      <c r="J84" s="9">
        <v>11873.144604150672</v>
      </c>
      <c r="K84" s="9">
        <v>140971562.79107222</v>
      </c>
      <c r="L84" s="9">
        <v>3.9213780717117196E-3</v>
      </c>
    </row>
    <row r="85" spans="1:12" x14ac:dyDescent="0.25">
      <c r="A85" s="15">
        <v>88</v>
      </c>
      <c r="B85" s="6">
        <v>45748</v>
      </c>
      <c r="C85" s="34"/>
      <c r="D85" s="27">
        <v>577.95674161372131</v>
      </c>
      <c r="E85" s="27">
        <v>4081.3014091018126</v>
      </c>
      <c r="F85" s="27">
        <v>-2925.38792587437</v>
      </c>
      <c r="G85" s="27">
        <v>-3503.3446674880915</v>
      </c>
      <c r="H85" s="25">
        <v>-11701.55170349748</v>
      </c>
      <c r="I85" s="25">
        <v>11701.55170349748</v>
      </c>
      <c r="J85" s="25">
        <v>11701.55170349748</v>
      </c>
      <c r="K85" s="25">
        <v>136926312.26962477</v>
      </c>
      <c r="L85" s="26" t="e">
        <v>#DIV/0!</v>
      </c>
    </row>
    <row r="86" spans="1:12" x14ac:dyDescent="0.25">
      <c r="A86" s="15">
        <v>75</v>
      </c>
      <c r="B86" s="6">
        <v>45352</v>
      </c>
      <c r="C86" s="38">
        <v>2765759</v>
      </c>
      <c r="D86" s="28">
        <v>2713777.6272996054</v>
      </c>
      <c r="E86" s="28">
        <v>2658980.5659146076</v>
      </c>
      <c r="F86" s="28">
        <v>2768574.6886846032</v>
      </c>
      <c r="G86" s="28">
        <v>54797.061384997796</v>
      </c>
      <c r="H86" s="18">
        <v>2777021.7547384119</v>
      </c>
      <c r="I86" s="9">
        <v>-11262.754738411866</v>
      </c>
      <c r="J86" s="9">
        <v>11262.754738411866</v>
      </c>
      <c r="K86" s="9">
        <v>126849644.29761894</v>
      </c>
      <c r="L86" s="9">
        <v>4.0722111863007102E-3</v>
      </c>
    </row>
    <row r="87" spans="1:12" x14ac:dyDescent="0.25">
      <c r="A87" s="15">
        <v>36</v>
      </c>
      <c r="B87" s="6">
        <v>44166</v>
      </c>
      <c r="C87" s="38">
        <v>3234853</v>
      </c>
      <c r="D87" s="28">
        <v>3106794.8562261085</v>
      </c>
      <c r="E87" s="28">
        <v>2980510.8520700783</v>
      </c>
      <c r="F87" s="28">
        <v>3233078.8603821388</v>
      </c>
      <c r="G87" s="28">
        <v>126284.00415603025</v>
      </c>
      <c r="H87" s="18">
        <v>3227756.4415285559</v>
      </c>
      <c r="I87" s="9">
        <v>7096.5584714440629</v>
      </c>
      <c r="J87" s="9">
        <v>7096.5584714440629</v>
      </c>
      <c r="K87" s="9">
        <v>50361142.138624497</v>
      </c>
      <c r="L87" s="9">
        <v>2.1937808213987045E-3</v>
      </c>
    </row>
    <row r="88" spans="1:12" x14ac:dyDescent="0.25">
      <c r="A88" s="15">
        <v>67</v>
      </c>
      <c r="B88" s="6">
        <v>45108</v>
      </c>
      <c r="C88" s="38">
        <v>2665925</v>
      </c>
      <c r="D88" s="28">
        <v>2642013.5886989641</v>
      </c>
      <c r="E88" s="28">
        <v>2616532.5193437524</v>
      </c>
      <c r="F88" s="28">
        <v>2667494.6580541758</v>
      </c>
      <c r="G88" s="28">
        <v>25481.069355211686</v>
      </c>
      <c r="H88" s="18">
        <v>2672203.6322167022</v>
      </c>
      <c r="I88" s="9">
        <v>-6278.6322167022154</v>
      </c>
      <c r="J88" s="9">
        <v>6278.6322167022154</v>
      </c>
      <c r="K88" s="9">
        <v>39421222.512610972</v>
      </c>
      <c r="L88" s="9">
        <v>2.3551421051613286E-3</v>
      </c>
    </row>
    <row r="89" spans="1:12" x14ac:dyDescent="0.25">
      <c r="A89" s="15">
        <v>1</v>
      </c>
      <c r="B89" s="6">
        <v>43101</v>
      </c>
      <c r="C89" s="38">
        <v>2845126</v>
      </c>
      <c r="D89" s="11">
        <v>2845126</v>
      </c>
      <c r="E89" s="11">
        <v>2845126</v>
      </c>
      <c r="F89" s="11">
        <v>2845126</v>
      </c>
      <c r="G89" s="11">
        <v>0</v>
      </c>
      <c r="H89" s="18"/>
      <c r="I89" s="29"/>
      <c r="J89" s="30"/>
      <c r="K89" s="30"/>
      <c r="L89" s="31"/>
    </row>
    <row r="91" spans="1:12" x14ac:dyDescent="0.25">
      <c r="F91" s="41"/>
      <c r="G91" s="41"/>
      <c r="H91" s="41"/>
      <c r="I91" s="41" t="s">
        <v>18</v>
      </c>
      <c r="J91" s="41"/>
      <c r="K91" s="41"/>
      <c r="L91" s="41"/>
    </row>
    <row r="92" spans="1:12" x14ac:dyDescent="0.25">
      <c r="F92" s="1" t="s">
        <v>19</v>
      </c>
      <c r="G92" s="1" t="s">
        <v>20</v>
      </c>
      <c r="H92" s="1" t="s">
        <v>23</v>
      </c>
      <c r="I92" s="1" t="s">
        <v>1</v>
      </c>
      <c r="J92" s="1" t="s">
        <v>2</v>
      </c>
      <c r="K92" s="1" t="s">
        <v>3</v>
      </c>
      <c r="L92" s="1" t="s">
        <v>4</v>
      </c>
    </row>
    <row r="93" spans="1:12" x14ac:dyDescent="0.25">
      <c r="F93" s="1">
        <v>0.1</v>
      </c>
      <c r="G93" s="46">
        <v>234173695</v>
      </c>
      <c r="H93" s="46">
        <v>233554052.87888601</v>
      </c>
      <c r="I93" s="46">
        <v>-2225483.87888595</v>
      </c>
      <c r="J93" s="46">
        <v>46216549.221911557</v>
      </c>
      <c r="K93" s="46">
        <v>101103240170542.31</v>
      </c>
      <c r="L93" s="43">
        <v>23.437708908464629</v>
      </c>
    </row>
    <row r="94" spans="1:12" x14ac:dyDescent="0.25">
      <c r="F94" s="1">
        <v>0.2</v>
      </c>
      <c r="G94" s="47">
        <v>234173695</v>
      </c>
      <c r="H94" s="47">
        <v>231956186.47359115</v>
      </c>
      <c r="I94" s="47">
        <v>-627617.47359111952</v>
      </c>
      <c r="J94" s="47">
        <v>47612614.936109833</v>
      </c>
      <c r="K94" s="47">
        <v>102297308967305.44</v>
      </c>
      <c r="L94" s="42">
        <v>24.130256357379171</v>
      </c>
    </row>
    <row r="95" spans="1:12" x14ac:dyDescent="0.25">
      <c r="F95" s="1">
        <v>0.3</v>
      </c>
      <c r="G95" s="47">
        <v>234173695</v>
      </c>
      <c r="H95" s="47">
        <v>231831239.22523117</v>
      </c>
      <c r="I95" s="47">
        <v>-502670.22523114504</v>
      </c>
      <c r="J95" s="47">
        <v>45613221.980450429</v>
      </c>
      <c r="K95" s="47">
        <v>99259483026370.063</v>
      </c>
      <c r="L95" s="42">
        <v>21.422132711337188</v>
      </c>
    </row>
    <row r="96" spans="1:12" x14ac:dyDescent="0.25">
      <c r="F96" s="1">
        <v>0.4</v>
      </c>
      <c r="G96" s="47">
        <v>234173695</v>
      </c>
      <c r="H96" s="47">
        <v>231856642.24401185</v>
      </c>
      <c r="I96" s="47">
        <v>-528073.24401188991</v>
      </c>
      <c r="J96" s="47">
        <v>45399930.591654703</v>
      </c>
      <c r="K96" s="47">
        <v>95303388336921.344</v>
      </c>
      <c r="L96" s="42">
        <v>18.954786162613686</v>
      </c>
    </row>
    <row r="97" spans="6:12" x14ac:dyDescent="0.25">
      <c r="F97" s="1">
        <v>0.5</v>
      </c>
      <c r="G97" s="47">
        <v>234173695</v>
      </c>
      <c r="H97" s="47">
        <v>231911908.50452968</v>
      </c>
      <c r="I97" s="47">
        <v>-583339.50452961447</v>
      </c>
      <c r="J97" s="47">
        <v>46709783.224530645</v>
      </c>
      <c r="K97" s="47">
        <v>92451205248322.063</v>
      </c>
      <c r="L97" s="42">
        <v>18.274621389364487</v>
      </c>
    </row>
    <row r="98" spans="6:12" x14ac:dyDescent="0.25">
      <c r="F98" s="1">
        <v>0.6</v>
      </c>
      <c r="G98" s="47">
        <v>234173695</v>
      </c>
      <c r="H98" s="47">
        <v>231971060.0800865</v>
      </c>
      <c r="I98" s="47">
        <v>-642491.08008653461</v>
      </c>
      <c r="J98" s="47">
        <v>49551004.092338897</v>
      </c>
      <c r="K98" s="47">
        <v>91661551502995.406</v>
      </c>
      <c r="L98" s="42">
        <v>20.009509845734204</v>
      </c>
    </row>
    <row r="99" spans="6:12" x14ac:dyDescent="0.25">
      <c r="F99" s="1">
        <v>0.7</v>
      </c>
      <c r="G99" s="47">
        <v>234173695</v>
      </c>
      <c r="H99" s="47">
        <v>232020212.32580766</v>
      </c>
      <c r="I99" s="47">
        <v>-691643.3258077458</v>
      </c>
      <c r="J99" s="47">
        <v>51061974.280647486</v>
      </c>
      <c r="K99" s="47">
        <v>93702304076370.109</v>
      </c>
      <c r="L99" s="42">
        <v>21.010917156706959</v>
      </c>
    </row>
    <row r="100" spans="6:12" x14ac:dyDescent="0.25">
      <c r="F100" s="1">
        <v>0.8</v>
      </c>
      <c r="G100" s="47">
        <v>234173695</v>
      </c>
      <c r="H100" s="47">
        <v>232052061.23720196</v>
      </c>
      <c r="I100" s="47">
        <v>-723492.23720192676</v>
      </c>
      <c r="J100" s="47">
        <v>53240489.030860931</v>
      </c>
      <c r="K100" s="47">
        <v>99554642807666.453</v>
      </c>
      <c r="L100" s="42">
        <v>21.843774302726533</v>
      </c>
    </row>
    <row r="101" spans="6:12" x14ac:dyDescent="0.25">
      <c r="F101" s="1">
        <v>0.9</v>
      </c>
      <c r="G101" s="47">
        <v>234173695</v>
      </c>
      <c r="H101" s="47">
        <v>232067011.06983179</v>
      </c>
      <c r="I101" s="47">
        <v>-738442.06983183837</v>
      </c>
      <c r="J101" s="47">
        <v>56526043.806480713</v>
      </c>
      <c r="K101" s="47">
        <v>110596342313258.27</v>
      </c>
      <c r="L101" s="42">
        <v>22.522497445676596</v>
      </c>
    </row>
    <row r="102" spans="6:12" x14ac:dyDescent="0.25">
      <c r="F102" s="41"/>
      <c r="G102" s="41"/>
      <c r="H102" s="41"/>
      <c r="I102" s="41"/>
      <c r="J102" s="41"/>
      <c r="K102" s="41"/>
      <c r="L102" s="41"/>
    </row>
    <row r="103" spans="6:12" x14ac:dyDescent="0.25">
      <c r="F103" s="41"/>
      <c r="G103" s="41"/>
      <c r="H103" s="41"/>
      <c r="I103" s="41" t="s">
        <v>22</v>
      </c>
      <c r="J103" s="41"/>
      <c r="K103" s="41"/>
      <c r="L103" s="41"/>
    </row>
    <row r="104" spans="6:12" x14ac:dyDescent="0.25">
      <c r="F104" s="1" t="s">
        <v>19</v>
      </c>
      <c r="G104" s="1" t="s">
        <v>20</v>
      </c>
      <c r="H104" s="1" t="s">
        <v>23</v>
      </c>
      <c r="I104" s="1" t="s">
        <v>1</v>
      </c>
      <c r="J104" s="1" t="s">
        <v>2</v>
      </c>
      <c r="K104" s="1" t="s">
        <v>3</v>
      </c>
      <c r="L104" s="1" t="s">
        <v>4</v>
      </c>
    </row>
    <row r="105" spans="6:12" x14ac:dyDescent="0.25">
      <c r="F105" s="1">
        <v>0.1</v>
      </c>
      <c r="G105" s="46">
        <v>3081232.8289473685</v>
      </c>
      <c r="H105" s="46">
        <v>3114054.0383851468</v>
      </c>
      <c r="I105" s="46">
        <v>-29673.118385146001</v>
      </c>
      <c r="J105" s="46">
        <v>616220.6562921541</v>
      </c>
      <c r="K105" s="46">
        <v>1348043202273.8975</v>
      </c>
      <c r="L105" s="44">
        <v>0.31250278544619503</v>
      </c>
    </row>
    <row r="106" spans="6:12" x14ac:dyDescent="0.25">
      <c r="F106" s="1">
        <v>0.2</v>
      </c>
      <c r="G106" s="47">
        <v>3081232.8289473685</v>
      </c>
      <c r="H106" s="47">
        <v>3092749.1529812152</v>
      </c>
      <c r="I106" s="47">
        <v>-8368.2329812149273</v>
      </c>
      <c r="J106" s="47">
        <v>634834.86581479781</v>
      </c>
      <c r="K106" s="47">
        <v>1363964119564.0725</v>
      </c>
      <c r="L106" s="45">
        <v>0.32173675143172226</v>
      </c>
    </row>
    <row r="107" spans="6:12" x14ac:dyDescent="0.25">
      <c r="F107" s="1">
        <v>0.3</v>
      </c>
      <c r="G107" s="47">
        <v>3081232.8289473685</v>
      </c>
      <c r="H107" s="47">
        <v>3091083.1896697488</v>
      </c>
      <c r="I107" s="47">
        <v>-6702.2696697486008</v>
      </c>
      <c r="J107" s="47">
        <v>608176.29307267244</v>
      </c>
      <c r="K107" s="47">
        <v>1323459773684.9341</v>
      </c>
      <c r="L107" s="45">
        <v>0.28562843615116251</v>
      </c>
    </row>
    <row r="108" spans="6:12" x14ac:dyDescent="0.25">
      <c r="F108" s="1">
        <v>0.4</v>
      </c>
      <c r="G108" s="47">
        <v>3081232.8289473685</v>
      </c>
      <c r="H108" s="47">
        <v>3091421.8965868247</v>
      </c>
      <c r="I108" s="47">
        <v>-7040.9765868251989</v>
      </c>
      <c r="J108" s="47">
        <v>605332.40788872936</v>
      </c>
      <c r="K108" s="47">
        <v>1270711844492.2847</v>
      </c>
      <c r="L108" s="45">
        <v>0.2527304821681825</v>
      </c>
    </row>
    <row r="109" spans="6:12" x14ac:dyDescent="0.25">
      <c r="F109" s="1">
        <v>0.5</v>
      </c>
      <c r="G109" s="47">
        <v>3081232.8289473685</v>
      </c>
      <c r="H109" s="47">
        <v>3092158.7800603956</v>
      </c>
      <c r="I109" s="47">
        <v>-7777.8600603948598</v>
      </c>
      <c r="J109" s="47">
        <v>622797.10966040858</v>
      </c>
      <c r="K109" s="47">
        <v>1232682736644.2942</v>
      </c>
      <c r="L109" s="45">
        <v>0.24366161852485982</v>
      </c>
    </row>
    <row r="110" spans="6:12" x14ac:dyDescent="0.25">
      <c r="F110" s="1">
        <v>0.6</v>
      </c>
      <c r="G110" s="47">
        <v>3081232.8289473685</v>
      </c>
      <c r="H110" s="47">
        <v>3092947.4677344868</v>
      </c>
      <c r="I110" s="47">
        <v>-8566.5477344871288</v>
      </c>
      <c r="J110" s="47">
        <v>660680.05456451862</v>
      </c>
      <c r="K110" s="47">
        <v>1222154020039.9387</v>
      </c>
      <c r="L110" s="45">
        <v>0.26679346460978937</v>
      </c>
    </row>
    <row r="111" spans="6:12" x14ac:dyDescent="0.25">
      <c r="F111" s="1">
        <v>0.7</v>
      </c>
      <c r="G111" s="47">
        <v>3081232.8289473685</v>
      </c>
      <c r="H111" s="47">
        <v>3093602.8310107687</v>
      </c>
      <c r="I111" s="47">
        <v>-9221.9110107699435</v>
      </c>
      <c r="J111" s="47">
        <v>680826.32374196651</v>
      </c>
      <c r="K111" s="47">
        <v>1249364054351.6016</v>
      </c>
      <c r="L111" s="45">
        <v>0.28014556208942615</v>
      </c>
    </row>
    <row r="112" spans="6:12" x14ac:dyDescent="0.25">
      <c r="F112" s="1">
        <v>0.8</v>
      </c>
      <c r="G112" s="47">
        <v>3081232.8289473685</v>
      </c>
      <c r="H112" s="47">
        <v>3094027.4831626927</v>
      </c>
      <c r="I112" s="47">
        <v>-9646.5631626923569</v>
      </c>
      <c r="J112" s="47">
        <v>709873.1870781458</v>
      </c>
      <c r="K112" s="47">
        <v>1327395237435.5527</v>
      </c>
      <c r="L112" s="45">
        <v>0.29125032403635376</v>
      </c>
    </row>
    <row r="113" spans="6:12" x14ac:dyDescent="0.25">
      <c r="F113" s="1">
        <v>0.9</v>
      </c>
      <c r="G113" s="47">
        <v>3081232.8289473685</v>
      </c>
      <c r="H113" s="47">
        <v>3094226.8142644237</v>
      </c>
      <c r="I113" s="47">
        <v>-9845.8942644245108</v>
      </c>
      <c r="J113" s="47">
        <v>753680.58408640954</v>
      </c>
      <c r="K113" s="47">
        <v>1474617897510.1101</v>
      </c>
      <c r="L113" s="45">
        <v>0.30029996594235459</v>
      </c>
    </row>
  </sheetData>
  <autoFilter ref="A1:L1" xr:uid="{572A8C30-01E8-4A21-A370-EDCF44CC1EC5}">
    <sortState xmlns:xlrd2="http://schemas.microsoft.com/office/spreadsheetml/2017/richdata2" ref="A2:L89">
      <sortCondition descending="1" ref="K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SES</vt:lpstr>
      <vt:lpstr>Model DES (Done)</vt:lpstr>
      <vt:lpstr>Model TES</vt:lpstr>
      <vt:lpstr>Model DES (Done)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Kencana</dc:creator>
  <cp:lastModifiedBy>Christian Kencana</cp:lastModifiedBy>
  <dcterms:created xsi:type="dcterms:W3CDTF">2023-10-30T03:17:41Z</dcterms:created>
  <dcterms:modified xsi:type="dcterms:W3CDTF">2024-12-14T01:29:33Z</dcterms:modified>
</cp:coreProperties>
</file>