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 CUENTAS" sheetId="1" state="visible" r:id="rId2"/>
    <sheet name="comprobantes" sheetId="2" state="visible" r:id="rId3"/>
    <sheet name="proveedores" sheetId="3" state="visible" r:id="rId4"/>
    <sheet name="Mayo 2018" sheetId="4" state="visible" r:id="rId5"/>
    <sheet name="Percep.CABA" sheetId="5" state="visible" r:id="rId6"/>
  </sheets>
  <definedNames>
    <definedName function="false" hidden="false" localSheetId="3" name="_xlnm.Print_Area" vbProcedure="false">'Mayo 2018'!$A$1:$T$39</definedName>
    <definedName function="false" hidden="false" localSheetId="4" name="_xlnm.Print_Area" vbProcedure="false">'Percep.CABA'!$A$1:$S$25</definedName>
    <definedName function="false" hidden="true" localSheetId="4" name="_xlnm._FilterDatabase" vbProcedure="false">'Percep.CABA'!$A$4:$AA$25</definedName>
    <definedName function="false" hidden="false" localSheetId="2" name="_xlnm.Print_Area" vbProcedure="false">proveedores!$A$1:$D$211</definedName>
    <definedName function="false" hidden="true" localSheetId="2" name="_xlnm._FilterDatabase" vbProcedure="false">proveedores!$A$1:$L$60</definedName>
    <definedName function="false" hidden="false" localSheetId="2" name="_xlnm.Print_Area" vbProcedure="false">proveedores!$A$1:$D$211</definedName>
    <definedName function="false" hidden="false" localSheetId="2" name="_xlnm._FilterDatabase" vbProcedure="false">proveedores!$A$1:$L$60</definedName>
    <definedName function="false" hidden="false" localSheetId="3" name="_xlnm.Print_Area" vbProcedure="false">'Mayo 2018'!$A$1:$T$39</definedName>
    <definedName function="false" hidden="false" localSheetId="3" name="_xlnm._FilterDatabase" vbProcedure="false">'Mayo 2018'!$A$4:$T$39</definedName>
    <definedName function="false" hidden="false" localSheetId="4" name="_xlnm.Print_Area" vbProcedure="false">'Percep.CABA'!$A$1:$S$25</definedName>
    <definedName function="false" hidden="false" localSheetId="4" name="_xlnm._FilterDatabase" vbProcedure="false">'Percep.CABA'!$A$4:$AA$25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<sst xmlns="http://schemas.openxmlformats.org/spreadsheetml/2006/main" count="1011" uniqueCount="577">
  <si>
    <t xml:space="preserve">CUENTA</t>
  </si>
  <si>
    <t xml:space="preserve">DESCRIPCIÓN</t>
  </si>
  <si>
    <t xml:space="preserve">IMPUTABLE</t>
  </si>
  <si>
    <t xml:space="preserve">Activo</t>
  </si>
  <si>
    <t xml:space="preserve">NO</t>
  </si>
  <si>
    <t xml:space="preserve">Bienes de Uso</t>
  </si>
  <si>
    <t xml:space="preserve">Valor de Origen Rodados</t>
  </si>
  <si>
    <t xml:space="preserve">SI</t>
  </si>
  <si>
    <t xml:space="preserve">Valor Origen Muebles y Utiles</t>
  </si>
  <si>
    <t xml:space="preserve">Valor Origen instalaciones</t>
  </si>
  <si>
    <t xml:space="preserve">Valor Origen Inmuebles</t>
  </si>
  <si>
    <t xml:space="preserve">Valor de Origen Máquinas y Herramientas</t>
  </si>
  <si>
    <t xml:space="preserve">Egresos</t>
  </si>
  <si>
    <t xml:space="preserve">Compras de Materiales</t>
  </si>
  <si>
    <t xml:space="preserve">Gastos  de Producción</t>
  </si>
  <si>
    <t xml:space="preserve">Sueldos</t>
  </si>
  <si>
    <t xml:space="preserve">Cargas Sociales</t>
  </si>
  <si>
    <t xml:space="preserve">Gas Natural</t>
  </si>
  <si>
    <t xml:space="preserve">Energía Electrica</t>
  </si>
  <si>
    <t xml:space="preserve">Honorarios</t>
  </si>
  <si>
    <t xml:space="preserve">Alquileres</t>
  </si>
  <si>
    <t xml:space="preserve">Seguros</t>
  </si>
  <si>
    <t xml:space="preserve">Mant. y Rep. de Bienes de Uso</t>
  </si>
  <si>
    <t xml:space="preserve">Amortización de Bs. de Uso</t>
  </si>
  <si>
    <t xml:space="preserve">Gtos. Gles. Producc.</t>
  </si>
  <si>
    <t xml:space="preserve">Gastos de Administración</t>
  </si>
  <si>
    <t xml:space="preserve">Librería y Papelería</t>
  </si>
  <si>
    <t xml:space="preserve">Movilidad</t>
  </si>
  <si>
    <t xml:space="preserve">Alquileres y Expensas</t>
  </si>
  <si>
    <t xml:space="preserve">Amortizaciones de Bienes de Uso</t>
  </si>
  <si>
    <t xml:space="preserve">Impuestos, Tasas y Contribuciones</t>
  </si>
  <si>
    <t xml:space="preserve">Teléfonos</t>
  </si>
  <si>
    <t xml:space="preserve">Impuesto Ley 25413</t>
  </si>
  <si>
    <t xml:space="preserve">Gtos. gles de Admin.</t>
  </si>
  <si>
    <t xml:space="preserve">Gastos Comercialización</t>
  </si>
  <si>
    <t xml:space="preserve">Publicidad y Propaganda</t>
  </si>
  <si>
    <t xml:space="preserve">Fletes y Acarreos</t>
  </si>
  <si>
    <t xml:space="preserve">Deudores incobrables</t>
  </si>
  <si>
    <t xml:space="preserve">Gastos Financieros</t>
  </si>
  <si>
    <t xml:space="preserve">Gastos Bancarios</t>
  </si>
  <si>
    <t xml:space="preserve">Intereses Bancarios Perdidos</t>
  </si>
  <si>
    <t xml:space="preserve">Intereses Comerciales Perdidos</t>
  </si>
  <si>
    <t xml:space="preserve">Resultados F. y por Tenencia</t>
  </si>
  <si>
    <t xml:space="preserve">Tipo</t>
  </si>
  <si>
    <t xml:space="preserve">comprobante</t>
  </si>
  <si>
    <t xml:space="preserve">FAC</t>
  </si>
  <si>
    <t xml:space="preserve">Factura</t>
  </si>
  <si>
    <t xml:space="preserve">NCR</t>
  </si>
  <si>
    <t xml:space="preserve">Nota de Crédito</t>
  </si>
  <si>
    <t xml:space="preserve">NDE</t>
  </si>
  <si>
    <t xml:space="preserve">Nota de débito</t>
  </si>
  <si>
    <t xml:space="preserve">REC</t>
  </si>
  <si>
    <t xml:space="preserve">Recibo Factura</t>
  </si>
  <si>
    <t xml:space="preserve">CODIGO</t>
  </si>
  <si>
    <t xml:space="preserve">DENOMINACION</t>
  </si>
  <si>
    <t xml:space="preserve">CUIT</t>
  </si>
  <si>
    <t xml:space="preserve">TIPO
IVA</t>
  </si>
  <si>
    <t xml:space="preserve">TIPO PROV.
Bs. / Serv.</t>
  </si>
  <si>
    <t xml:space="preserve">DESCRIP.
CUENTA</t>
  </si>
  <si>
    <t xml:space="preserve">DOMICILIO</t>
  </si>
  <si>
    <t xml:space="preserve">C_POSTAL</t>
  </si>
  <si>
    <t xml:space="preserve">LOCALIDAD</t>
  </si>
  <si>
    <t xml:space="preserve">PROVINCIA</t>
  </si>
  <si>
    <t xml:space="preserve">JURISD</t>
  </si>
  <si>
    <t xml:space="preserve">APALUZA SRL</t>
  </si>
  <si>
    <t xml:space="preserve">30-71131279-6</t>
  </si>
  <si>
    <t xml:space="preserve">RI</t>
  </si>
  <si>
    <t xml:space="preserve">Casa Santos de Santos D. y Santos A.</t>
  </si>
  <si>
    <t xml:space="preserve">30-69381933-0</t>
  </si>
  <si>
    <t xml:space="preserve">CORCISA S.A.</t>
  </si>
  <si>
    <t xml:space="preserve">30-69609053-6</t>
  </si>
  <si>
    <t xml:space="preserve">DAMARFU SA</t>
  </si>
  <si>
    <t xml:space="preserve">33-70854340-9</t>
  </si>
  <si>
    <t xml:space="preserve">DATA COMPUTACION</t>
  </si>
  <si>
    <t xml:space="preserve">33-71130162-9</t>
  </si>
  <si>
    <t xml:space="preserve">Distecna S.A.</t>
  </si>
  <si>
    <t xml:space="preserve">33-70884437-9</t>
  </si>
  <si>
    <t xml:space="preserve">ELECTRO NEXT</t>
  </si>
  <si>
    <t xml:space="preserve">20-18835233-3</t>
  </si>
  <si>
    <t xml:space="preserve">Electronica Perón</t>
  </si>
  <si>
    <t xml:space="preserve">30-70796193-3</t>
  </si>
  <si>
    <t xml:space="preserve">EMP Electronics S.A.</t>
  </si>
  <si>
    <t xml:space="preserve">30-70781343-8</t>
  </si>
  <si>
    <t xml:space="preserve">Epson Argentina S.R.L.</t>
  </si>
  <si>
    <t xml:space="preserve">30-61410471-2</t>
  </si>
  <si>
    <t xml:space="preserve">ETERTIN S.A.</t>
  </si>
  <si>
    <t xml:space="preserve">30-53870890-5</t>
  </si>
  <si>
    <t xml:space="preserve">FUTURO SRL</t>
  </si>
  <si>
    <t xml:space="preserve">33-55636010-9</t>
  </si>
  <si>
    <t xml:space="preserve">G.A.T. INTERNACIONAL</t>
  </si>
  <si>
    <t xml:space="preserve">30-70829179-6</t>
  </si>
  <si>
    <t xml:space="preserve">Intermaco S.R.L.</t>
  </si>
  <si>
    <t xml:space="preserve">30-61945368-5</t>
  </si>
  <si>
    <t xml:space="preserve">INVID COMPUTERS</t>
  </si>
  <si>
    <t xml:space="preserve">30-71010577-0</t>
  </si>
  <si>
    <t xml:space="preserve">La Casa del CD virgen VILNIUS S.A.</t>
  </si>
  <si>
    <t xml:space="preserve">30-70946808-8</t>
  </si>
  <si>
    <t xml:space="preserve">Latinotca.com S.A.</t>
  </si>
  <si>
    <t xml:space="preserve">30-70834665-5</t>
  </si>
  <si>
    <t xml:space="preserve">LYTECH</t>
  </si>
  <si>
    <t xml:space="preserve">30-71438675-8</t>
  </si>
  <si>
    <t xml:space="preserve">MACCESORIOS.COM.AR</t>
  </si>
  <si>
    <t xml:space="preserve">30-30926468-6</t>
  </si>
  <si>
    <t xml:space="preserve">Mega Tech S.A.</t>
  </si>
  <si>
    <t xml:space="preserve">30-68902306-8</t>
  </si>
  <si>
    <t xml:space="preserve">Metalúrgica Uruguay de Toledo David J. Emanuel</t>
  </si>
  <si>
    <t xml:space="preserve">20-29018320-1</t>
  </si>
  <si>
    <t xml:space="preserve">MEXX COMPUTACION</t>
  </si>
  <si>
    <t xml:space="preserve">20-22653576-5</t>
  </si>
  <si>
    <t xml:space="preserve">Microglobal Argentina S.A.</t>
  </si>
  <si>
    <t xml:space="preserve">30-66153522-5</t>
  </si>
  <si>
    <t xml:space="preserve">Netpoint de Argentina de Tech Mind S.A.</t>
  </si>
  <si>
    <t xml:space="preserve">30-70756852-2</t>
  </si>
  <si>
    <t xml:space="preserve">PARANA 201 - SABBAGH Elías</t>
  </si>
  <si>
    <t xml:space="preserve">23-04276270-9</t>
  </si>
  <si>
    <t xml:space="preserve">PC ARTS Argentina S.A.</t>
  </si>
  <si>
    <t xml:space="preserve">30-70860230-9</t>
  </si>
  <si>
    <t xml:space="preserve">PC RETAIL</t>
  </si>
  <si>
    <t xml:space="preserve">30-71062469-7</t>
  </si>
  <si>
    <t xml:space="preserve">PERFECT PRINT</t>
  </si>
  <si>
    <t xml:space="preserve">20-07747945-8</t>
  </si>
  <si>
    <t xml:space="preserve">PRO SMARTS</t>
  </si>
  <si>
    <t xml:space="preserve">33-71432602-9</t>
  </si>
  <si>
    <t xml:space="preserve">PROVETEL</t>
  </si>
  <si>
    <t xml:space="preserve">30-71084627-4</t>
  </si>
  <si>
    <t xml:space="preserve">QUICK RAM S.A.</t>
  </si>
  <si>
    <t xml:space="preserve">30-69637290-3</t>
  </si>
  <si>
    <t xml:space="preserve">RACKNET</t>
  </si>
  <si>
    <t xml:space="preserve">20-16513614-5</t>
  </si>
  <si>
    <t xml:space="preserve">Solution Box S.R.L.</t>
  </si>
  <si>
    <t xml:space="preserve">30-70797502-0</t>
  </si>
  <si>
    <t xml:space="preserve">STI Soluciones Tecnologicas Integrales SRL</t>
  </si>
  <si>
    <t xml:space="preserve">30-71095164-7</t>
  </si>
  <si>
    <t xml:space="preserve">Stylus S.A.</t>
  </si>
  <si>
    <t xml:space="preserve">30-61223835-5</t>
  </si>
  <si>
    <t xml:space="preserve">TODOVISION S.A.</t>
  </si>
  <si>
    <t xml:space="preserve">30-70704090-0</t>
  </si>
  <si>
    <t xml:space="preserve">Uruguay 338 S.A.</t>
  </si>
  <si>
    <t xml:space="preserve">30-70795933-5</t>
  </si>
  <si>
    <t xml:space="preserve">UXSA S.R.L.</t>
  </si>
  <si>
    <t xml:space="preserve">30-70807794-8</t>
  </si>
  <si>
    <t xml:space="preserve">WORLD TECH</t>
  </si>
  <si>
    <t xml:space="preserve">27-27307279-4</t>
  </si>
  <si>
    <t xml:space="preserve">ODARLUZ S.A.</t>
  </si>
  <si>
    <t xml:space="preserve">30-58760279-9</t>
  </si>
  <si>
    <t xml:space="preserve">CP GROUP</t>
  </si>
  <si>
    <t xml:space="preserve">20-32064137-4</t>
  </si>
  <si>
    <t xml:space="preserve">MICROCOM</t>
  </si>
  <si>
    <t xml:space="preserve">30-69388767-0</t>
  </si>
  <si>
    <t xml:space="preserve">TONER DELIVERY</t>
  </si>
  <si>
    <t xml:space="preserve">20-26786328-9</t>
  </si>
  <si>
    <t xml:space="preserve">LILUS SA</t>
  </si>
  <si>
    <t xml:space="preserve">30-70901764-7</t>
  </si>
  <si>
    <t xml:space="preserve">SAWERIN NETWORKS</t>
  </si>
  <si>
    <t xml:space="preserve">30-70884088-9</t>
  </si>
  <si>
    <t xml:space="preserve">R.P.C.COMPUTACION</t>
  </si>
  <si>
    <t xml:space="preserve">30-71126002-8</t>
  </si>
  <si>
    <t xml:space="preserve">HOBBY TOOL ´S</t>
  </si>
  <si>
    <t xml:space="preserve">30-58396982-5</t>
  </si>
  <si>
    <t xml:space="preserve">`@ COMPUTER SA</t>
  </si>
  <si>
    <t xml:space="preserve">30-70815756-9</t>
  </si>
  <si>
    <t xml:space="preserve">ACCESO NORT SRL</t>
  </si>
  <si>
    <t xml:space="preserve">30-61434253-2</t>
  </si>
  <si>
    <t xml:space="preserve">AYSA - Agua y Saneamientos Argentinos S.A.</t>
  </si>
  <si>
    <t xml:space="preserve">30-70956507-5</t>
  </si>
  <si>
    <t xml:space="preserve">IPaddress S.R.L.</t>
  </si>
  <si>
    <t xml:space="preserve">30-71038653-2</t>
  </si>
  <si>
    <t xml:space="preserve">Pinturerias Yanina de Antonio Fiscella y Karakas Kirig S.H.</t>
  </si>
  <si>
    <t xml:space="preserve">30-64329042-8</t>
  </si>
  <si>
    <t xml:space="preserve">SURGRAF de Tozzi Mirian Rosana</t>
  </si>
  <si>
    <t xml:space="preserve">23-13615516-4</t>
  </si>
  <si>
    <t xml:space="preserve">Telecom Personal S.A.</t>
  </si>
  <si>
    <t xml:space="preserve">30-67818644-5</t>
  </si>
  <si>
    <t xml:space="preserve">Telefónica de Agentina S.A.</t>
  </si>
  <si>
    <t xml:space="preserve">30-63945397-5</t>
  </si>
  <si>
    <t xml:space="preserve">SERVINORTE SA</t>
  </si>
  <si>
    <t xml:space="preserve">30-64572255-4</t>
  </si>
  <si>
    <t xml:space="preserve">PARCIR SRL Estacionamiento</t>
  </si>
  <si>
    <t xml:space="preserve">30-69895085-0</t>
  </si>
  <si>
    <t xml:space="preserve">Est.Serv. SHELL - Impieri, Piñeiro, Rizzo y Asoc. SA</t>
  </si>
  <si>
    <t xml:space="preserve">30-71228904-6</t>
  </si>
  <si>
    <t xml:space="preserve">MG CLIMATIZACION</t>
  </si>
  <si>
    <t xml:space="preserve">27-14446834-7</t>
  </si>
  <si>
    <t xml:space="preserve">FASHION STATION SRL</t>
  </si>
  <si>
    <t xml:space="preserve">30-71188896-5</t>
  </si>
  <si>
    <t xml:space="preserve">G y P NEW TREE S.A.</t>
  </si>
  <si>
    <t xml:space="preserve">30-69837610-0</t>
  </si>
  <si>
    <t xml:space="preserve">TRA-COLOR S.A.</t>
  </si>
  <si>
    <t xml:space="preserve">30-70809290-4</t>
  </si>
  <si>
    <t xml:space="preserve">MUNDO APARTE de Menayed Yair Israel</t>
  </si>
  <si>
    <t xml:space="preserve">20-37247728-9</t>
  </si>
  <si>
    <t xml:space="preserve">100.000 LAMPARAS</t>
  </si>
  <si>
    <t xml:space="preserve">30-57501952-4</t>
  </si>
  <si>
    <t xml:space="preserve">INTERTECNO SRL</t>
  </si>
  <si>
    <t xml:space="preserve">30-68586315-0</t>
  </si>
  <si>
    <t xml:space="preserve">COMPUTER DEPOT</t>
  </si>
  <si>
    <t xml:space="preserve">30-71399900-4</t>
  </si>
  <si>
    <t xml:space="preserve">ALEKART</t>
  </si>
  <si>
    <t xml:space="preserve">20-17198059-4</t>
  </si>
  <si>
    <t xml:space="preserve">POSVENT</t>
  </si>
  <si>
    <t xml:space="preserve">20-28467512-7</t>
  </si>
  <si>
    <t xml:space="preserve">XTR Servicios y Soluciones SRL</t>
  </si>
  <si>
    <t xml:space="preserve">30-71458161-5</t>
  </si>
  <si>
    <t xml:space="preserve">SOLYTEC</t>
  </si>
  <si>
    <t xml:space="preserve">30-70893760-2</t>
  </si>
  <si>
    <t xml:space="preserve">ARG. COLOR SRL</t>
  </si>
  <si>
    <t xml:space="preserve">30-71427582-4</t>
  </si>
  <si>
    <t xml:space="preserve">VERTEX COMPUTERS SA</t>
  </si>
  <si>
    <t xml:space="preserve">30-68057440-1</t>
  </si>
  <si>
    <t xml:space="preserve">JFC HACELA FACIL S.R.L.</t>
  </si>
  <si>
    <t xml:space="preserve">30-71443078-1</t>
  </si>
  <si>
    <t xml:space="preserve">GARBARINO S.A.I.C. e I.</t>
  </si>
  <si>
    <t xml:space="preserve">30-54008821-3</t>
  </si>
  <si>
    <t xml:space="preserve">ID GROUP SA</t>
  </si>
  <si>
    <t xml:space="preserve">30-70805310-0</t>
  </si>
  <si>
    <t xml:space="preserve">FIDUKEWYCZ SAMUEL DANIEL</t>
  </si>
  <si>
    <t xml:space="preserve">20-17374017-5</t>
  </si>
  <si>
    <t xml:space="preserve">POLOCEL LIDERTECH SA</t>
  </si>
  <si>
    <t xml:space="preserve">30-71328240-1</t>
  </si>
  <si>
    <t xml:space="preserve">BERBARI MATIAS JOSE</t>
  </si>
  <si>
    <t xml:space="preserve">23-23904521-9</t>
  </si>
  <si>
    <t xml:space="preserve">ROYAL SYSTEL INFORMATICA SRL</t>
  </si>
  <si>
    <t xml:space="preserve">30-70732294-9</t>
  </si>
  <si>
    <t xml:space="preserve">EST.DE SERV. YPF VTE.LOPEZ OPERAD.EST.DE SERV.SA</t>
  </si>
  <si>
    <t xml:space="preserve">30-67877449-5</t>
  </si>
  <si>
    <t xml:space="preserve">PENNELLA GABRIEL ROBERTO</t>
  </si>
  <si>
    <t xml:space="preserve">20-22550658-3</t>
  </si>
  <si>
    <t xml:space="preserve">ARQUIMIDES B.A. SRL</t>
  </si>
  <si>
    <t xml:space="preserve">30-71361130-8</t>
  </si>
  <si>
    <t xml:space="preserve">ARTE &amp; DISEÑO</t>
  </si>
  <si>
    <t xml:space="preserve">20-18335181-9</t>
  </si>
  <si>
    <t xml:space="preserve">Montoya Claudio Luis</t>
  </si>
  <si>
    <t xml:space="preserve">20-21991932-9</t>
  </si>
  <si>
    <t xml:space="preserve">MIND´S</t>
  </si>
  <si>
    <t xml:space="preserve">23-20497820-4</t>
  </si>
  <si>
    <t xml:space="preserve">TEYKO SA - ROSA NEGRA</t>
  </si>
  <si>
    <t xml:space="preserve">30-64499862-9</t>
  </si>
  <si>
    <t xml:space="preserve">Hernández Carlos R. y Christian D.</t>
  </si>
  <si>
    <t xml:space="preserve">30-71171080-5</t>
  </si>
  <si>
    <t xml:space="preserve">Martin Ariel Infante</t>
  </si>
  <si>
    <t xml:space="preserve">20-23952977-2</t>
  </si>
  <si>
    <t xml:space="preserve">Emiliano Andino</t>
  </si>
  <si>
    <t xml:space="preserve">20-23718561-8</t>
  </si>
  <si>
    <t xml:space="preserve">Ocampo María Silvia</t>
  </si>
  <si>
    <t xml:space="preserve">27-13340963-2</t>
  </si>
  <si>
    <t xml:space="preserve">DAEMO INSUMOS SRL</t>
  </si>
  <si>
    <t xml:space="preserve">30-71064732-8</t>
  </si>
  <si>
    <t xml:space="preserve">Acevedo Gustavo y Groisman Gabriel</t>
  </si>
  <si>
    <t xml:space="preserve">33-65606690-9</t>
  </si>
  <si>
    <t xml:space="preserve">MIA TECNO SRL</t>
  </si>
  <si>
    <t xml:space="preserve">30-71245122-6</t>
  </si>
  <si>
    <t xml:space="preserve">MICROELECTRONICA COMPONENTES SRL</t>
  </si>
  <si>
    <t xml:space="preserve">30-70207365-7</t>
  </si>
  <si>
    <t xml:space="preserve">ALIAS PRODUCCIONES</t>
  </si>
  <si>
    <t xml:space="preserve">20-23329543-5</t>
  </si>
  <si>
    <t xml:space="preserve">KARAKAS KIRIG</t>
  </si>
  <si>
    <t xml:space="preserve">20-18818542-9</t>
  </si>
  <si>
    <t xml:space="preserve">POLOTECNO de Campos Antonio Ariel Alejandro</t>
  </si>
  <si>
    <t xml:space="preserve">20-30325916-4</t>
  </si>
  <si>
    <t xml:space="preserve">TECNO DHARMA de Gabriela F. Lucero</t>
  </si>
  <si>
    <t xml:space="preserve">27-18601718-3</t>
  </si>
  <si>
    <t xml:space="preserve">PHONEMARK SRL</t>
  </si>
  <si>
    <t xml:space="preserve">30-69344952-5</t>
  </si>
  <si>
    <t xml:space="preserve">TODOMICRO</t>
  </si>
  <si>
    <t xml:space="preserve">20-32536304-6</t>
  </si>
  <si>
    <t xml:space="preserve">POSVENT SOLUCIONES SRL</t>
  </si>
  <si>
    <t xml:space="preserve">30-71474529-4</t>
  </si>
  <si>
    <t xml:space="preserve">NOVA INFORMATICA</t>
  </si>
  <si>
    <t xml:space="preserve">30-62155898-2</t>
  </si>
  <si>
    <t xml:space="preserve">BARLETTA LEONARDO ESTEBAN</t>
  </si>
  <si>
    <t xml:space="preserve">20-21585001-4</t>
  </si>
  <si>
    <t xml:space="preserve">HERBAS ESPINOZA GABRIEL MATIAS</t>
  </si>
  <si>
    <t xml:space="preserve">20-33811697-8</t>
  </si>
  <si>
    <t xml:space="preserve">ELECTRO TUCUMAN SA</t>
  </si>
  <si>
    <t xml:space="preserve">30-54028465-9</t>
  </si>
  <si>
    <t xml:space="preserve">GA-TA </t>
  </si>
  <si>
    <t xml:space="preserve">30-54405202-7</t>
  </si>
  <si>
    <t xml:space="preserve">ALAMTEC</t>
  </si>
  <si>
    <t xml:space="preserve">30-53577029-4</t>
  </si>
  <si>
    <t xml:space="preserve">MARCOLONGO, Diego A. (HOGAR STORE)</t>
  </si>
  <si>
    <t xml:space="preserve">20-33116766-6</t>
  </si>
  <si>
    <t xml:space="preserve">ALFABIS SRL</t>
  </si>
  <si>
    <t xml:space="preserve">30-70960488-7</t>
  </si>
  <si>
    <t xml:space="preserve">DEHEZA S.A.I.C.F. e I.</t>
  </si>
  <si>
    <t xml:space="preserve">30-61618667-0</t>
  </si>
  <si>
    <t xml:space="preserve">COMPUMANIAS S.A.</t>
  </si>
  <si>
    <t xml:space="preserve">30-70775416-4</t>
  </si>
  <si>
    <t xml:space="preserve">PINTURERIAS REX S.A.</t>
  </si>
  <si>
    <t xml:space="preserve">30-64651295-2</t>
  </si>
  <si>
    <t xml:space="preserve">CHOCRON ARIEL BRIAN</t>
  </si>
  <si>
    <t xml:space="preserve">20-33206872-6</t>
  </si>
  <si>
    <t xml:space="preserve">OFFICEXPERTS SRL</t>
  </si>
  <si>
    <t xml:space="preserve">30-70838711-4</t>
  </si>
  <si>
    <t xml:space="preserve">DIAMOND SYATEM SA</t>
  </si>
  <si>
    <t xml:space="preserve">30-71105076-7</t>
  </si>
  <si>
    <t xml:space="preserve">ONCELULAR SRL</t>
  </si>
  <si>
    <t xml:space="preserve">30-71135347-6</t>
  </si>
  <si>
    <t xml:space="preserve">JDM-HARD</t>
  </si>
  <si>
    <t xml:space="preserve">20-93951529-2</t>
  </si>
  <si>
    <t xml:space="preserve">ELECTRO 5  SA</t>
  </si>
  <si>
    <t xml:space="preserve">33-71177241-9</t>
  </si>
  <si>
    <t xml:space="preserve">ELEMAK CONSTRUCCIONES SRL</t>
  </si>
  <si>
    <t xml:space="preserve">30-71177702-0</t>
  </si>
  <si>
    <t xml:space="preserve">RYDSA</t>
  </si>
  <si>
    <t xml:space="preserve">30-70790057-8</t>
  </si>
  <si>
    <t xml:space="preserve">MASNET SA</t>
  </si>
  <si>
    <t xml:space="preserve">30-71026798-3</t>
  </si>
  <si>
    <t xml:space="preserve">TECNOGO SISTEMAS SRL</t>
  </si>
  <si>
    <t xml:space="preserve">33-71039232-9</t>
  </si>
  <si>
    <t xml:space="preserve">CANALDA ESTANY PABLO AUGUSTO</t>
  </si>
  <si>
    <t xml:space="preserve">20-11371553-8</t>
  </si>
  <si>
    <t xml:space="preserve">FREE S.A.</t>
  </si>
  <si>
    <t xml:space="preserve">30-64870212-0</t>
  </si>
  <si>
    <t xml:space="preserve">EQUITY IMPORTS SA</t>
  </si>
  <si>
    <t xml:space="preserve">30-71049123-9</t>
  </si>
  <si>
    <t xml:space="preserve">GLOBALGATE S.R.L.</t>
  </si>
  <si>
    <t xml:space="preserve">30-70783680-2</t>
  </si>
  <si>
    <t xml:space="preserve">ULTRALIGHT</t>
  </si>
  <si>
    <t xml:space="preserve">30-66253307-2</t>
  </si>
  <si>
    <t xml:space="preserve">GEZATEK SRL</t>
  </si>
  <si>
    <t xml:space="preserve">30-71363860-5</t>
  </si>
  <si>
    <t xml:space="preserve">NUCKY</t>
  </si>
  <si>
    <t xml:space="preserve">30-71116989-6</t>
  </si>
  <si>
    <t xml:space="preserve">DELTA SOLUTIONS SA</t>
  </si>
  <si>
    <t xml:space="preserve">30-71123381-0</t>
  </si>
  <si>
    <t xml:space="preserve">ALMAR TABLE TENNIS SRL</t>
  </si>
  <si>
    <t xml:space="preserve">30-71118155-1</t>
  </si>
  <si>
    <t xml:space="preserve">CEVEN S.A.</t>
  </si>
  <si>
    <t xml:space="preserve">30-69669295-1</t>
  </si>
  <si>
    <t xml:space="preserve">GOTA A GOTA SRL</t>
  </si>
  <si>
    <t xml:space="preserve">33-70822746-9</t>
  </si>
  <si>
    <t xml:space="preserve">MEGAMUEBLES SA</t>
  </si>
  <si>
    <t xml:space="preserve">30-68235095-0</t>
  </si>
  <si>
    <t xml:space="preserve">CASA DEL AUDIO</t>
  </si>
  <si>
    <t xml:space="preserve">33-70871199-9</t>
  </si>
  <si>
    <t xml:space="preserve">RM SOLUTIONS de Fernando R. Marmo</t>
  </si>
  <si>
    <t xml:space="preserve">23-28433835-9</t>
  </si>
  <si>
    <t xml:space="preserve">EVO3D de Leandro Bikkesbakker</t>
  </si>
  <si>
    <t xml:space="preserve">23-30332828-9</t>
  </si>
  <si>
    <t xml:space="preserve">SALPARK</t>
  </si>
  <si>
    <t xml:space="preserve">30-64558565-4</t>
  </si>
  <si>
    <t xml:space="preserve">CONECTARC de Daniel A. Otero</t>
  </si>
  <si>
    <t xml:space="preserve">20-12434106-0</t>
  </si>
  <si>
    <t xml:space="preserve">TIENDAS NEW TECHNOLOGY</t>
  </si>
  <si>
    <t xml:space="preserve">30-71151814-9</t>
  </si>
  <si>
    <t xml:space="preserve">FAIL ABRAHAM</t>
  </si>
  <si>
    <t xml:space="preserve">20-35971876-5</t>
  </si>
  <si>
    <t xml:space="preserve">MERCADO ELECTRO</t>
  </si>
  <si>
    <t xml:space="preserve">20-27712100-0</t>
  </si>
  <si>
    <t xml:space="preserve">KORENCOMP SRL</t>
  </si>
  <si>
    <t xml:space="preserve">30-69453902-1</t>
  </si>
  <si>
    <t xml:space="preserve">PARON SRL</t>
  </si>
  <si>
    <t xml:space="preserve">30-70969179-8</t>
  </si>
  <si>
    <t xml:space="preserve">CASA NEUMANN de Jorge D. Neumann</t>
  </si>
  <si>
    <t xml:space="preserve">20-11986609-0</t>
  </si>
  <si>
    <t xml:space="preserve">TENDEX SA</t>
  </si>
  <si>
    <t xml:space="preserve">30-70945752-3</t>
  </si>
  <si>
    <t xml:space="preserve">REFLEX COMPUTACION SA</t>
  </si>
  <si>
    <t xml:space="preserve">30-71171313-8</t>
  </si>
  <si>
    <t xml:space="preserve">ROGER WILCO SRL - MI PC INFORMATICA</t>
  </si>
  <si>
    <t xml:space="preserve">30-71465470-1</t>
  </si>
  <si>
    <t xml:space="preserve">ROBERTO GUREVICH SRL</t>
  </si>
  <si>
    <t xml:space="preserve">30-61848810-8</t>
  </si>
  <si>
    <t xml:space="preserve">Arancibia Ibaceta Cipriano Damaso - ON PRINTER</t>
  </si>
  <si>
    <t xml:space="preserve">20-92783213-6</t>
  </si>
  <si>
    <t xml:space="preserve">COMPULOGIC de Osinaga Perez Pedro </t>
  </si>
  <si>
    <t xml:space="preserve">20-18746059-0</t>
  </si>
  <si>
    <t xml:space="preserve">GETPRO SRL</t>
  </si>
  <si>
    <t xml:space="preserve">30-71432288-03</t>
  </si>
  <si>
    <t xml:space="preserve">FERRETERIA ADRIFERRET</t>
  </si>
  <si>
    <t xml:space="preserve">20-24770099-5</t>
  </si>
  <si>
    <t xml:space="preserve">HIGH TEC ELECTRONICA</t>
  </si>
  <si>
    <t xml:space="preserve">20-93371762-4</t>
  </si>
  <si>
    <t xml:space="preserve">JUEGOS Y JUGUETES SRL</t>
  </si>
  <si>
    <t xml:space="preserve">30-61137749-1</t>
  </si>
  <si>
    <t xml:space="preserve">ARMAGALLI S.A.</t>
  </si>
  <si>
    <t xml:space="preserve">30-60090755-3</t>
  </si>
  <si>
    <t xml:space="preserve">NEO de Matias Alejo Gonzalez Barraco</t>
  </si>
  <si>
    <t xml:space="preserve">20-25251169-6</t>
  </si>
  <si>
    <t xml:space="preserve">STAR GOLF SRL</t>
  </si>
  <si>
    <t xml:space="preserve">30-70861171-5</t>
  </si>
  <si>
    <t xml:space="preserve">GRUPO NUCLEO S.A.</t>
  </si>
  <si>
    <t xml:space="preserve">30-70933244-5</t>
  </si>
  <si>
    <t xml:space="preserve">CENTRO DE MATERIALES FEMEN S.A.</t>
  </si>
  <si>
    <t xml:space="preserve">30-71505374-4</t>
  </si>
  <si>
    <t xml:space="preserve">FERRETERIA CENTRAL SRL</t>
  </si>
  <si>
    <t xml:space="preserve">30-67664223-0</t>
  </si>
  <si>
    <t xml:space="preserve">POLYPEL S.A.</t>
  </si>
  <si>
    <t xml:space="preserve">30-70941452-2</t>
  </si>
  <si>
    <t xml:space="preserve">TRES MARES de Rendo Francisco José</t>
  </si>
  <si>
    <t xml:space="preserve">20-20044543-1</t>
  </si>
  <si>
    <t xml:space="preserve">LH CONFORT SRL</t>
  </si>
  <si>
    <t xml:space="preserve">30-71134317-9</t>
  </si>
  <si>
    <t xml:space="preserve">REAL COLOR SRL</t>
  </si>
  <si>
    <t xml:space="preserve">30-71045750-2</t>
  </si>
  <si>
    <t xml:space="preserve">ZADIKIAN de Alicia Isabel Ebekian</t>
  </si>
  <si>
    <t xml:space="preserve">27-06541971-3</t>
  </si>
  <si>
    <t xml:space="preserve">TECCEL de Jonathan Campos Cardoso</t>
  </si>
  <si>
    <t xml:space="preserve">20-95266028-5</t>
  </si>
  <si>
    <t xml:space="preserve">LECUER</t>
  </si>
  <si>
    <t xml:space="preserve">30-71072073-4</t>
  </si>
  <si>
    <t xml:space="preserve">MEGAMAQ S.A.</t>
  </si>
  <si>
    <t xml:space="preserve">30-71857238-7</t>
  </si>
  <si>
    <t xml:space="preserve">TIO MUSA S.A.</t>
  </si>
  <si>
    <t xml:space="preserve">30-66168573-1</t>
  </si>
  <si>
    <t xml:space="preserve">BOSAN S.A. (RODO)</t>
  </si>
  <si>
    <t xml:space="preserve">30-65518669-3</t>
  </si>
  <si>
    <t xml:space="preserve">DISTRIMICA &amp; DAGUIN S.A.</t>
  </si>
  <si>
    <t xml:space="preserve">30-71450639-7</t>
  </si>
  <si>
    <t xml:space="preserve">SILICON GROUP</t>
  </si>
  <si>
    <t xml:space="preserve">30-71439865-9</t>
  </si>
  <si>
    <t xml:space="preserve">PRECIO CALIDAD INFORMATICA</t>
  </si>
  <si>
    <t xml:space="preserve">30-71460112-8</t>
  </si>
  <si>
    <t xml:space="preserve">G. IKONO S.A.</t>
  </si>
  <si>
    <t xml:space="preserve">30-70497382-5</t>
  </si>
  <si>
    <t xml:space="preserve">PEROZZI E HIJO</t>
  </si>
  <si>
    <t xml:space="preserve">30-58885297-7</t>
  </si>
  <si>
    <t xml:space="preserve">ARGENT MUSIC</t>
  </si>
  <si>
    <t xml:space="preserve">30-71234583-3</t>
  </si>
  <si>
    <t xml:space="preserve">EL AS SRL</t>
  </si>
  <si>
    <t xml:space="preserve">30-52217702-0</t>
  </si>
  <si>
    <t xml:space="preserve">HIPER ON LINE SRL</t>
  </si>
  <si>
    <t xml:space="preserve">30-71412271-8</t>
  </si>
  <si>
    <t xml:space="preserve">NICATEL SRL</t>
  </si>
  <si>
    <t xml:space="preserve">30-70781154-0</t>
  </si>
  <si>
    <t xml:space="preserve">OFFICE NET POINT</t>
  </si>
  <si>
    <t xml:space="preserve">20-25998909-8</t>
  </si>
  <si>
    <t xml:space="preserve">FURNO FERNANDO ALBERTO</t>
  </si>
  <si>
    <t xml:space="preserve">20-07751175-0</t>
  </si>
  <si>
    <t xml:space="preserve">CENCOSUD SA</t>
  </si>
  <si>
    <t xml:space="preserve">30-59036076-3</t>
  </si>
  <si>
    <t xml:space="preserve">GIGAFLOP SA</t>
  </si>
  <si>
    <t xml:space="preserve">30-71056646-8</t>
  </si>
  <si>
    <t xml:space="preserve">Jorge Javier Obarrio Torres</t>
  </si>
  <si>
    <t xml:space="preserve">20-35346817-1</t>
  </si>
  <si>
    <t xml:space="preserve">PARANA 265 S.A.</t>
  </si>
  <si>
    <t xml:space="preserve">30-70093429-9</t>
  </si>
  <si>
    <t xml:space="preserve">LIN HAI HONG</t>
  </si>
  <si>
    <t xml:space="preserve">27-18888238-8</t>
  </si>
  <si>
    <t xml:space="preserve">PLANETSTORE SRL</t>
  </si>
  <si>
    <t xml:space="preserve">30-71072147-1</t>
  </si>
  <si>
    <t xml:space="preserve">CARDOZO HOGAR (Sucesion de Cardozo Isidro)</t>
  </si>
  <si>
    <t xml:space="preserve">20-04876540-9</t>
  </si>
  <si>
    <t xml:space="preserve">COLUCCI EQUIPAMIENTO de Daniel Colucci</t>
  </si>
  <si>
    <t xml:space="preserve">23-12021675-9</t>
  </si>
  <si>
    <t xml:space="preserve">MUZIKPRO S.R.L.</t>
  </si>
  <si>
    <t xml:space="preserve">30-71446985-8</t>
  </si>
  <si>
    <t xml:space="preserve">TARGUETMUSIC S.A.</t>
  </si>
  <si>
    <t xml:space="preserve">30-71000117-7</t>
  </si>
  <si>
    <t xml:space="preserve">Bartolino, Alejandro Fabian-AUDIONET</t>
  </si>
  <si>
    <t xml:space="preserve">20-20379107-1</t>
  </si>
  <si>
    <t xml:space="preserve">CYBERDYNE S.R.L.</t>
  </si>
  <si>
    <t xml:space="preserve">30-70979325-6</t>
  </si>
  <si>
    <t xml:space="preserve">OFFICE CENTER POINT</t>
  </si>
  <si>
    <t xml:space="preserve">20-23477530-9</t>
  </si>
  <si>
    <t xml:space="preserve">SYMONDS SA</t>
  </si>
  <si>
    <t xml:space="preserve">30-71011417-6</t>
  </si>
  <si>
    <t xml:space="preserve">HARDCORE FITNESS SRL</t>
  </si>
  <si>
    <t xml:space="preserve">30-71527940-8</t>
  </si>
  <si>
    <t xml:space="preserve">CONTARDO ANIBAL JUAN</t>
  </si>
  <si>
    <t xml:space="preserve">20-25998909-5</t>
  </si>
  <si>
    <t xml:space="preserve">H. G. HERMANOS S.A.</t>
  </si>
  <si>
    <t xml:space="preserve">30-65461826-3</t>
  </si>
  <si>
    <t xml:space="preserve">OFFICE POINT de Gonzalez, Cristian Carlos</t>
  </si>
  <si>
    <t xml:space="preserve">20-24529945-2</t>
  </si>
  <si>
    <t xml:space="preserve">GRUPO GAONA - DELVADARO SRL</t>
  </si>
  <si>
    <t xml:space="preserve">30-71149745-1</t>
  </si>
  <si>
    <t xml:space="preserve">FALABELLA S.A.</t>
  </si>
  <si>
    <t xml:space="preserve">30-65572582-9</t>
  </si>
  <si>
    <t xml:space="preserve">MEGA BABY S.A. (CRECIENDO)</t>
  </si>
  <si>
    <t xml:space="preserve">30-60242217-4</t>
  </si>
  <si>
    <t xml:space="preserve">DURWORKS S.R.L. (DATASOFT)</t>
  </si>
  <si>
    <t xml:space="preserve">30-70779172-8</t>
  </si>
  <si>
    <t xml:space="preserve">KOC LATINOAMERICA S.A.</t>
  </si>
  <si>
    <t xml:space="preserve">30-71040130-2</t>
  </si>
  <si>
    <t xml:space="preserve">Pavon Ernesto Fabian - PROSERVICE</t>
  </si>
  <si>
    <t xml:space="preserve">20-18639709-7</t>
  </si>
  <si>
    <t xml:space="preserve">Sotomayor Adrián de Jesús (TECNO COOLER)</t>
  </si>
  <si>
    <t xml:space="preserve">20-30023742-9</t>
  </si>
  <si>
    <t xml:space="preserve">Marcela A. R. Mariuzza</t>
  </si>
  <si>
    <t xml:space="preserve">27-23513744-0</t>
  </si>
  <si>
    <t xml:space="preserve">LUWAI S.A. (DATASOFT)</t>
  </si>
  <si>
    <t xml:space="preserve">30-71156149-4</t>
  </si>
  <si>
    <t xml:space="preserve">ROTAR ARGENTINA SRL</t>
  </si>
  <si>
    <t xml:space="preserve">30-71411836-2</t>
  </si>
  <si>
    <t xml:space="preserve">JESSEN S.A.</t>
  </si>
  <si>
    <t xml:space="preserve">30-71582415-5</t>
  </si>
  <si>
    <t xml:space="preserve">AIR COMPUTERS SRL</t>
  </si>
  <si>
    <t xml:space="preserve">30-57013558-5</t>
  </si>
  <si>
    <t xml:space="preserve">Ladines Marky Sergio Daniel</t>
  </si>
  <si>
    <t xml:space="preserve">20-18328594-8</t>
  </si>
  <si>
    <t xml:space="preserve">ELECTRO OUTLET SRL</t>
  </si>
  <si>
    <t xml:space="preserve">30-71074214-2</t>
  </si>
  <si>
    <t xml:space="preserve">HENDEL HOGAR SA</t>
  </si>
  <si>
    <t xml:space="preserve">30-70727015-9</t>
  </si>
  <si>
    <t xml:space="preserve">NSQNP SA</t>
  </si>
  <si>
    <t xml:space="preserve">30-71494769-5</t>
  </si>
  <si>
    <t xml:space="preserve">BOSTON SEGUROS</t>
  </si>
  <si>
    <t xml:space="preserve">30-50000111-5</t>
  </si>
  <si>
    <t xml:space="preserve">MARKRAM SRL</t>
  </si>
  <si>
    <t xml:space="preserve">30-71437471-7</t>
  </si>
  <si>
    <t xml:space="preserve">NECXUS Neg.Inform.SA</t>
  </si>
  <si>
    <t xml:space="preserve">30-70847714-8</t>
  </si>
  <si>
    <t xml:space="preserve">SUBDIARIO IVA COMPRA</t>
  </si>
  <si>
    <t xml:space="preserve">Hoja N°:</t>
  </si>
  <si>
    <t xml:space="preserve">1</t>
  </si>
  <si>
    <t xml:space="preserve">MAYO 2018</t>
  </si>
  <si>
    <t xml:space="preserve">CARDAN COMPUTACION SA</t>
  </si>
  <si>
    <t xml:space="preserve">CUIT: 30-65032842-2</t>
  </si>
  <si>
    <t xml:space="preserve">FECHA</t>
  </si>
  <si>
    <t xml:space="preserve">Denom.
Comprob.</t>
  </si>
  <si>
    <t xml:space="preserve">Tipo
Comp.</t>
  </si>
  <si>
    <t xml:space="preserve">Cód.
Prov.</t>
  </si>
  <si>
    <t xml:space="preserve">NOMBRE Y APELLIDO
O RAZON SOCIAL</t>
  </si>
  <si>
    <t xml:space="preserve">C.U.I.T. Nº</t>
  </si>
  <si>
    <t xml:space="preserve">Cond.
IVA</t>
  </si>
  <si>
    <t xml:space="preserve">Importe
Neto Grav.
10,50%</t>
  </si>
  <si>
    <t xml:space="preserve">Importe
Neto Grav.
21,00%</t>
  </si>
  <si>
    <t xml:space="preserve">Importe
Neto Grav.
27,00%</t>
  </si>
  <si>
    <t xml:space="preserve">I.VA.
Fact.
10,50%</t>
  </si>
  <si>
    <t xml:space="preserve">I.VA.
Fact.
21,00%</t>
  </si>
  <si>
    <t xml:space="preserve">I.VA.
Fact.
27,00%</t>
  </si>
  <si>
    <t xml:space="preserve">Concep.
NG / Exentos - Imp.internos</t>
  </si>
  <si>
    <t xml:space="preserve">Impor.
Percep. 
En I.V.A</t>
  </si>
  <si>
    <t xml:space="preserve">Imp. Percep.
I. Brutos
Prov. Bs. As.</t>
  </si>
  <si>
    <t xml:space="preserve">Imp. Percep.
I. Brutos
Cap. Fed.</t>
  </si>
  <si>
    <t xml:space="preserve">IMPORTE
TOTAL
FACTURADO</t>
  </si>
  <si>
    <t xml:space="preserve">NRO.</t>
  </si>
  <si>
    <t xml:space="preserve">COMPROB.</t>
  </si>
  <si>
    <t xml:space="preserve">FACTURA</t>
  </si>
  <si>
    <t xml:space="preserve">A</t>
  </si>
  <si>
    <t xml:space="preserve">0003</t>
  </si>
  <si>
    <t xml:space="preserve">00000250</t>
  </si>
  <si>
    <t xml:space="preserve">0148</t>
  </si>
  <si>
    <t xml:space="preserve">00007606</t>
  </si>
  <si>
    <t xml:space="preserve">00008011</t>
  </si>
  <si>
    <t xml:space="preserve">0015</t>
  </si>
  <si>
    <t xml:space="preserve">00051677</t>
  </si>
  <si>
    <t xml:space="preserve">00051672</t>
  </si>
  <si>
    <t xml:space="preserve">1462364</t>
  </si>
  <si>
    <t xml:space="preserve">00007970</t>
  </si>
  <si>
    <t xml:space="preserve">00007971</t>
  </si>
  <si>
    <t xml:space="preserve">0005</t>
  </si>
  <si>
    <t xml:space="preserve">00072017</t>
  </si>
  <si>
    <t xml:space="preserve">0008</t>
  </si>
  <si>
    <t xml:space="preserve">00000603</t>
  </si>
  <si>
    <t xml:space="preserve">00000558</t>
  </si>
  <si>
    <t xml:space="preserve">0002</t>
  </si>
  <si>
    <t xml:space="preserve">00003437</t>
  </si>
  <si>
    <t xml:space="preserve">00000485</t>
  </si>
  <si>
    <t xml:space="preserve">00007687</t>
  </si>
  <si>
    <t xml:space="preserve">00051363</t>
  </si>
  <si>
    <t xml:space="preserve">00051362</t>
  </si>
  <si>
    <t xml:space="preserve">00000414</t>
  </si>
  <si>
    <t xml:space="preserve">00051265</t>
  </si>
  <si>
    <t xml:space="preserve">00000403</t>
  </si>
  <si>
    <t xml:space="preserve">00076359</t>
  </si>
  <si>
    <t xml:space="preserve">00007633</t>
  </si>
  <si>
    <t xml:space="preserve">0009</t>
  </si>
  <si>
    <t xml:space="preserve">00137732</t>
  </si>
  <si>
    <t xml:space="preserve">00137742</t>
  </si>
  <si>
    <t xml:space="preserve">00000334</t>
  </si>
  <si>
    <t xml:space="preserve">00007729</t>
  </si>
  <si>
    <t xml:space="preserve">Ticket-factura</t>
  </si>
  <si>
    <t xml:space="preserve">00006815</t>
  </si>
  <si>
    <t xml:space="preserve">0012</t>
  </si>
  <si>
    <t xml:space="preserve">00001427</t>
  </si>
  <si>
    <t xml:space="preserve">TOTALES</t>
  </si>
  <si>
    <t xml:space="preserve">Concep.
NG / Exentos</t>
  </si>
  <si>
    <t xml:space="preserve">CUENTA
CONTABLE</t>
  </si>
  <si>
    <t xml:space="preserve">Tipo de
Proveed.</t>
  </si>
  <si>
    <t xml:space="preserve">Compras de
Servicios
(monto CF)</t>
  </si>
  <si>
    <t xml:space="preserve">Compras a
Monotrib.
(total cpra)</t>
  </si>
  <si>
    <t xml:space="preserve">Compras de
Bs. Uso
(monto CF)</t>
  </si>
  <si>
    <t xml:space="preserve">DIF. POR EXCESO
C. FISCAL
U OTROS</t>
  </si>
  <si>
    <t xml:space="preserve">IMPORTE TOTAL
FACTURADO
+ EXCESO C. FISCAL U OTROS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</si>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</sst>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D/MM/YYYY"/>
    <numFmt numFmtId="168" formatCode="#,##0.00"/>
    <numFmt numFmtId="169" formatCode="MMMM\-YY"/>
    <numFmt numFmtId="170" formatCode="0.00\ %"/>
    <numFmt numFmtId="171" formatCode="_ * #,##0.00_ ;_ * \-#,##0.00_ ;_ * \-??_ ;_ @_ "/>
    <numFmt numFmtId="172" formatCode="0.00"/>
    <numFmt numFmtId="173" formatCode="0.000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6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5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5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3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3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4.29"/>
    <col collapsed="false" customWidth="true" hidden="false" outlineLevel="0" max="1025" min="3" style="0" width="10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s">
        <v>3</v>
      </c>
      <c r="C2" s="0" t="s">
        <v>4</v>
      </c>
    </row>
    <row r="3" customFormat="false" ht="12.75" hidden="false" customHeight="false" outlineLevel="0" collapsed="false">
      <c r="A3" s="1" t="n">
        <v>124</v>
      </c>
      <c r="B3" s="1" t="s">
        <v>5</v>
      </c>
      <c r="C3" s="1" t="s">
        <v>4</v>
      </c>
    </row>
    <row r="4" customFormat="false" ht="12.75" hidden="false" customHeight="false" outlineLevel="0" collapsed="false">
      <c r="A4" s="0" t="n">
        <v>12411</v>
      </c>
      <c r="B4" s="0" t="s">
        <v>6</v>
      </c>
      <c r="C4" s="0" t="s">
        <v>7</v>
      </c>
    </row>
    <row r="5" customFormat="false" ht="12.75" hidden="false" customHeight="false" outlineLevel="0" collapsed="false">
      <c r="A5" s="0" t="n">
        <v>12421</v>
      </c>
      <c r="B5" s="0" t="s">
        <v>8</v>
      </c>
      <c r="C5" s="0" t="s">
        <v>7</v>
      </c>
    </row>
    <row r="6" customFormat="false" ht="12.75" hidden="false" customHeight="false" outlineLevel="0" collapsed="false">
      <c r="A6" s="0" t="n">
        <v>12431</v>
      </c>
      <c r="B6" s="0" t="s">
        <v>9</v>
      </c>
      <c r="C6" s="0" t="s">
        <v>7</v>
      </c>
    </row>
    <row r="7" customFormat="false" ht="12.75" hidden="false" customHeight="false" outlineLevel="0" collapsed="false">
      <c r="A7" s="0" t="n">
        <v>12441</v>
      </c>
      <c r="B7" s="0" t="s">
        <v>10</v>
      </c>
      <c r="C7" s="0" t="s">
        <v>7</v>
      </c>
    </row>
    <row r="8" customFormat="false" ht="12.75" hidden="false" customHeight="false" outlineLevel="0" collapsed="false">
      <c r="A8" s="0" t="n">
        <v>12451</v>
      </c>
      <c r="B8" s="0" t="s">
        <v>11</v>
      </c>
      <c r="C8" s="0" t="s">
        <v>7</v>
      </c>
    </row>
    <row r="9" customFormat="false" ht="12.75" hidden="false" customHeight="false" outlineLevel="0" collapsed="false">
      <c r="A9" s="1" t="n">
        <v>52</v>
      </c>
      <c r="B9" s="1" t="s">
        <v>12</v>
      </c>
      <c r="C9" s="1" t="s">
        <v>4</v>
      </c>
    </row>
    <row r="10" customFormat="false" ht="12.75" hidden="false" customHeight="false" outlineLevel="0" collapsed="false">
      <c r="A10" s="0" t="n">
        <v>5212</v>
      </c>
      <c r="B10" s="0" t="s">
        <v>13</v>
      </c>
      <c r="C10" s="0" t="s">
        <v>7</v>
      </c>
    </row>
    <row r="11" customFormat="false" ht="12.75" hidden="false" customHeight="false" outlineLevel="0" collapsed="false">
      <c r="A11" s="1" t="n">
        <v>522</v>
      </c>
      <c r="B11" s="1" t="s">
        <v>14</v>
      </c>
      <c r="C11" s="1" t="s">
        <v>4</v>
      </c>
    </row>
    <row r="12" customFormat="false" ht="12.75" hidden="false" customHeight="false" outlineLevel="0" collapsed="false">
      <c r="A12" s="0" t="n">
        <v>5221</v>
      </c>
      <c r="B12" s="0" t="s">
        <v>15</v>
      </c>
      <c r="C12" s="0" t="s">
        <v>7</v>
      </c>
    </row>
    <row r="13" customFormat="false" ht="12.75" hidden="false" customHeight="false" outlineLevel="0" collapsed="false">
      <c r="A13" s="0" t="n">
        <v>5222</v>
      </c>
      <c r="B13" s="0" t="s">
        <v>16</v>
      </c>
      <c r="C13" s="0" t="s">
        <v>7</v>
      </c>
    </row>
    <row r="14" customFormat="false" ht="12.75" hidden="false" customHeight="false" outlineLevel="0" collapsed="false">
      <c r="A14" s="0" t="n">
        <v>5223</v>
      </c>
      <c r="B14" s="0" t="s">
        <v>17</v>
      </c>
      <c r="C14" s="0" t="s">
        <v>7</v>
      </c>
    </row>
    <row r="15" customFormat="false" ht="12.75" hidden="false" customHeight="false" outlineLevel="0" collapsed="false">
      <c r="A15" s="0" t="n">
        <v>5224</v>
      </c>
      <c r="B15" s="0" t="s">
        <v>18</v>
      </c>
      <c r="C15" s="0" t="s">
        <v>7</v>
      </c>
    </row>
    <row r="16" customFormat="false" ht="12.75" hidden="false" customHeight="false" outlineLevel="0" collapsed="false">
      <c r="A16" s="0" t="n">
        <v>5225</v>
      </c>
      <c r="B16" s="0" t="s">
        <v>19</v>
      </c>
      <c r="C16" s="0" t="s">
        <v>7</v>
      </c>
    </row>
    <row r="17" customFormat="false" ht="12.75" hidden="false" customHeight="false" outlineLevel="0" collapsed="false">
      <c r="A17" s="0" t="n">
        <v>5226</v>
      </c>
      <c r="B17" s="0" t="s">
        <v>20</v>
      </c>
      <c r="C17" s="0" t="s">
        <v>7</v>
      </c>
    </row>
    <row r="18" customFormat="false" ht="12.75" hidden="false" customHeight="false" outlineLevel="0" collapsed="false">
      <c r="A18" s="0" t="n">
        <v>5227</v>
      </c>
      <c r="B18" s="0" t="s">
        <v>21</v>
      </c>
      <c r="C18" s="0" t="s">
        <v>7</v>
      </c>
    </row>
    <row r="19" customFormat="false" ht="12.75" hidden="false" customHeight="false" outlineLevel="0" collapsed="false">
      <c r="A19" s="0" t="n">
        <v>5229</v>
      </c>
      <c r="B19" s="0" t="s">
        <v>22</v>
      </c>
      <c r="C19" s="0" t="s">
        <v>7</v>
      </c>
    </row>
    <row r="20" customFormat="false" ht="12.75" hidden="false" customHeight="false" outlineLevel="0" collapsed="false">
      <c r="A20" s="0" t="n">
        <v>52280</v>
      </c>
      <c r="B20" s="0" t="s">
        <v>23</v>
      </c>
      <c r="C20" s="0" t="s">
        <v>7</v>
      </c>
    </row>
    <row r="21" customFormat="false" ht="12.75" hidden="false" customHeight="false" outlineLevel="0" collapsed="false">
      <c r="A21" s="0" t="n">
        <v>52290</v>
      </c>
      <c r="B21" s="0" t="s">
        <v>24</v>
      </c>
      <c r="C21" s="0" t="s">
        <v>7</v>
      </c>
    </row>
    <row r="22" customFormat="false" ht="12.75" hidden="false" customHeight="false" outlineLevel="0" collapsed="false">
      <c r="A22" s="1" t="n">
        <v>523</v>
      </c>
      <c r="B22" s="1" t="s">
        <v>25</v>
      </c>
      <c r="C22" s="1" t="s">
        <v>4</v>
      </c>
    </row>
    <row r="23" customFormat="false" ht="12.75" hidden="false" customHeight="false" outlineLevel="0" collapsed="false">
      <c r="A23" s="0" t="n">
        <v>5231</v>
      </c>
      <c r="B23" s="0" t="s">
        <v>15</v>
      </c>
      <c r="C23" s="0" t="s">
        <v>7</v>
      </c>
    </row>
    <row r="24" customFormat="false" ht="12.75" hidden="false" customHeight="false" outlineLevel="0" collapsed="false">
      <c r="A24" s="0" t="n">
        <v>5232</v>
      </c>
      <c r="B24" s="0" t="s">
        <v>16</v>
      </c>
      <c r="C24" s="0" t="s">
        <v>7</v>
      </c>
    </row>
    <row r="25" customFormat="false" ht="12.75" hidden="false" customHeight="false" outlineLevel="0" collapsed="false">
      <c r="A25" s="0" t="n">
        <v>5233</v>
      </c>
      <c r="B25" s="0" t="s">
        <v>26</v>
      </c>
      <c r="C25" s="0" t="s">
        <v>7</v>
      </c>
    </row>
    <row r="26" customFormat="false" ht="12.75" hidden="false" customHeight="false" outlineLevel="0" collapsed="false">
      <c r="A26" s="0" t="n">
        <v>5234</v>
      </c>
      <c r="B26" s="0" t="s">
        <v>19</v>
      </c>
      <c r="C26" s="0" t="s">
        <v>7</v>
      </c>
    </row>
    <row r="27" customFormat="false" ht="12.75" hidden="false" customHeight="false" outlineLevel="0" collapsed="false">
      <c r="A27" s="0" t="n">
        <v>5235</v>
      </c>
      <c r="B27" s="0" t="s">
        <v>27</v>
      </c>
      <c r="C27" s="0" t="s">
        <v>7</v>
      </c>
    </row>
    <row r="28" customFormat="false" ht="12.75" hidden="false" customHeight="false" outlineLevel="0" collapsed="false">
      <c r="A28" s="0" t="n">
        <v>5236</v>
      </c>
      <c r="B28" s="0" t="s">
        <v>28</v>
      </c>
      <c r="C28" s="0" t="s">
        <v>7</v>
      </c>
    </row>
    <row r="29" customFormat="false" ht="12.75" hidden="false" customHeight="false" outlineLevel="0" collapsed="false">
      <c r="A29" s="0" t="n">
        <v>5237</v>
      </c>
      <c r="B29" s="0" t="s">
        <v>29</v>
      </c>
      <c r="C29" s="0" t="s">
        <v>7</v>
      </c>
    </row>
    <row r="30" customFormat="false" ht="12.75" hidden="false" customHeight="false" outlineLevel="0" collapsed="false">
      <c r="A30" s="0" t="n">
        <v>5238</v>
      </c>
      <c r="B30" s="0" t="s">
        <v>30</v>
      </c>
      <c r="C30" s="0" t="s">
        <v>7</v>
      </c>
    </row>
    <row r="31" customFormat="false" ht="12.75" hidden="false" customHeight="false" outlineLevel="0" collapsed="false">
      <c r="A31" s="0" t="n">
        <v>5239</v>
      </c>
      <c r="B31" s="0" t="s">
        <v>31</v>
      </c>
      <c r="C31" s="0" t="s">
        <v>7</v>
      </c>
    </row>
    <row r="32" customFormat="false" ht="12.75" hidden="false" customHeight="false" outlineLevel="0" collapsed="false">
      <c r="A32" s="0" t="n">
        <v>52310</v>
      </c>
      <c r="B32" s="0" t="s">
        <v>32</v>
      </c>
      <c r="C32" s="0" t="s">
        <v>7</v>
      </c>
    </row>
    <row r="33" customFormat="false" ht="12.75" hidden="false" customHeight="false" outlineLevel="0" collapsed="false">
      <c r="A33" s="0" t="n">
        <v>52390</v>
      </c>
      <c r="B33" s="0" t="s">
        <v>33</v>
      </c>
      <c r="C33" s="0" t="s">
        <v>7</v>
      </c>
    </row>
    <row r="34" customFormat="false" ht="12.75" hidden="false" customHeight="false" outlineLevel="0" collapsed="false">
      <c r="A34" s="1" t="n">
        <v>524</v>
      </c>
      <c r="B34" s="1" t="s">
        <v>34</v>
      </c>
      <c r="C34" s="1" t="s">
        <v>4</v>
      </c>
    </row>
    <row r="35" customFormat="false" ht="12.75" hidden="false" customHeight="false" outlineLevel="0" collapsed="false">
      <c r="A35" s="0" t="n">
        <v>5241</v>
      </c>
      <c r="B35" s="0" t="s">
        <v>35</v>
      </c>
      <c r="C35" s="0" t="s">
        <v>7</v>
      </c>
    </row>
    <row r="36" customFormat="false" ht="12.75" hidden="false" customHeight="false" outlineLevel="0" collapsed="false">
      <c r="A36" s="0" t="n">
        <v>5242</v>
      </c>
      <c r="B36" s="0" t="s">
        <v>19</v>
      </c>
      <c r="C36" s="0" t="s">
        <v>7</v>
      </c>
    </row>
    <row r="37" customFormat="false" ht="12.75" hidden="false" customHeight="false" outlineLevel="0" collapsed="false">
      <c r="A37" s="0" t="n">
        <v>5243</v>
      </c>
      <c r="B37" s="0" t="s">
        <v>36</v>
      </c>
      <c r="C37" s="0" t="s">
        <v>7</v>
      </c>
    </row>
    <row r="38" customFormat="false" ht="12.75" hidden="false" customHeight="false" outlineLevel="0" collapsed="false">
      <c r="A38" s="0" t="n">
        <v>5244</v>
      </c>
      <c r="B38" s="0" t="s">
        <v>37</v>
      </c>
      <c r="C38" s="0" t="s">
        <v>7</v>
      </c>
    </row>
    <row r="39" customFormat="false" ht="12.75" hidden="false" customHeight="false" outlineLevel="0" collapsed="false">
      <c r="A39" s="0" t="n">
        <v>5246</v>
      </c>
      <c r="B39" s="0" t="s">
        <v>30</v>
      </c>
      <c r="C39" s="0" t="s">
        <v>7</v>
      </c>
    </row>
    <row r="40" customFormat="false" ht="12.75" hidden="false" customHeight="false" outlineLevel="0" collapsed="false">
      <c r="A40" s="1" t="n">
        <v>525</v>
      </c>
      <c r="B40" s="1" t="s">
        <v>38</v>
      </c>
      <c r="C40" s="1" t="s">
        <v>4</v>
      </c>
    </row>
    <row r="41" customFormat="false" ht="12.75" hidden="false" customHeight="false" outlineLevel="0" collapsed="false">
      <c r="A41" s="0" t="n">
        <v>5251</v>
      </c>
      <c r="B41" s="0" t="s">
        <v>39</v>
      </c>
      <c r="C41" s="0" t="s">
        <v>7</v>
      </c>
    </row>
    <row r="42" customFormat="false" ht="12.75" hidden="false" customHeight="false" outlineLevel="0" collapsed="false">
      <c r="A42" s="0" t="n">
        <v>5252</v>
      </c>
      <c r="B42" s="0" t="s">
        <v>40</v>
      </c>
      <c r="C42" s="0" t="s">
        <v>7</v>
      </c>
    </row>
    <row r="43" customFormat="false" ht="12.75" hidden="false" customHeight="false" outlineLevel="0" collapsed="false">
      <c r="A43" s="0" t="n">
        <v>5253</v>
      </c>
      <c r="B43" s="0" t="s">
        <v>41</v>
      </c>
      <c r="C43" s="0" t="s">
        <v>7</v>
      </c>
    </row>
    <row r="44" customFormat="false" ht="12.75" hidden="false" customHeight="false" outlineLevel="0" collapsed="false">
      <c r="A44" s="0" t="n">
        <v>5254</v>
      </c>
      <c r="B44" s="0" t="s">
        <v>42</v>
      </c>
      <c r="C44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 outlineLevelRow="0" outlineLevelCol="0"/>
  <cols>
    <col collapsed="false" customWidth="true" hidden="false" outlineLevel="0" max="1025" min="1" style="0" width="10.67"/>
  </cols>
  <sheetData>
    <row r="2" customFormat="false" ht="12.75" hidden="false" customHeight="false" outlineLevel="0" collapsed="false">
      <c r="A2" s="0" t="s">
        <v>43</v>
      </c>
    </row>
    <row r="3" customFormat="false" ht="12.75" hidden="false" customHeight="false" outlineLevel="0" collapsed="false">
      <c r="A3" s="0" t="s">
        <v>44</v>
      </c>
    </row>
    <row r="5" customFormat="false" ht="12.75" hidden="false" customHeight="false" outlineLevel="0" collapsed="false">
      <c r="A5" s="2" t="s">
        <v>45</v>
      </c>
      <c r="B5" s="0" t="s">
        <v>46</v>
      </c>
    </row>
    <row r="6" customFormat="false" ht="12.75" hidden="false" customHeight="false" outlineLevel="0" collapsed="false">
      <c r="A6" s="2" t="s">
        <v>47</v>
      </c>
      <c r="B6" s="0" t="s">
        <v>48</v>
      </c>
    </row>
    <row r="7" customFormat="false" ht="12.75" hidden="false" customHeight="false" outlineLevel="0" collapsed="false">
      <c r="A7" s="2" t="s">
        <v>49</v>
      </c>
      <c r="B7" s="0" t="s">
        <v>50</v>
      </c>
    </row>
    <row r="8" customFormat="false" ht="12.75" hidden="false" customHeight="false" outlineLevel="0" collapsed="false">
      <c r="A8" s="2" t="s">
        <v>51</v>
      </c>
      <c r="B8" s="0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M226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82" activeCellId="0" sqref="C82"/>
    </sheetView>
  </sheetViews>
  <sheetFormatPr defaultRowHeight="12.75" outlineLevelRow="0" outlineLevelCol="0"/>
  <cols>
    <col collapsed="false" customWidth="true" hidden="false" outlineLevel="0" max="1" min="1" style="3" width="8.42"/>
    <col collapsed="false" customWidth="true" hidden="false" outlineLevel="0" max="2" min="2" style="4" width="51.14"/>
    <col collapsed="false" customWidth="true" hidden="false" outlineLevel="0" max="3" min="3" style="4" width="13.7"/>
    <col collapsed="false" customWidth="true" hidden="false" outlineLevel="0" max="4" min="4" style="4" width="5.43"/>
    <col collapsed="false" customWidth="true" hidden="false" outlineLevel="0" max="5" min="5" style="4" width="8.42"/>
    <col collapsed="false" customWidth="true" hidden="false" outlineLevel="0" max="6" min="6" style="4" width="11.86"/>
    <col collapsed="false" customWidth="true" hidden="false" outlineLevel="0" max="7" min="7" style="4" width="9.71"/>
    <col collapsed="false" customWidth="true" hidden="false" outlineLevel="0" max="9" min="8" style="0" width="10.85"/>
    <col collapsed="false" customWidth="true" hidden="false" outlineLevel="0" max="10" min="10" style="0" width="15"/>
    <col collapsed="false" customWidth="true" hidden="false" outlineLevel="0" max="11" min="11" style="0" width="12.14"/>
    <col collapsed="false" customWidth="true" hidden="false" outlineLevel="0" max="12" min="12" style="0" width="7.71"/>
    <col collapsed="false" customWidth="true" hidden="false" outlineLevel="0" max="1025" min="13" style="0" width="10.67"/>
  </cols>
  <sheetData>
    <row r="1" s="10" customFormat="true" ht="25.5" hidden="false" customHeight="false" outlineLevel="0" collapsed="false">
      <c r="A1" s="5" t="s">
        <v>53</v>
      </c>
      <c r="B1" s="5" t="s">
        <v>54</v>
      </c>
      <c r="C1" s="5" t="s">
        <v>55</v>
      </c>
      <c r="D1" s="6" t="s">
        <v>56</v>
      </c>
      <c r="E1" s="7" t="s">
        <v>0</v>
      </c>
      <c r="F1" s="8" t="s">
        <v>57</v>
      </c>
      <c r="G1" s="8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</row>
    <row r="2" s="3" customFormat="true" ht="15.75" hidden="false" customHeight="false" outlineLevel="0" collapsed="false">
      <c r="A2" s="11" t="n">
        <v>1</v>
      </c>
      <c r="B2" s="12" t="s">
        <v>64</v>
      </c>
      <c r="C2" s="13" t="s">
        <v>65</v>
      </c>
      <c r="D2" s="14" t="s">
        <v>66</v>
      </c>
      <c r="E2" s="15"/>
      <c r="F2" s="15"/>
      <c r="G2" s="15"/>
      <c r="H2" s="16"/>
      <c r="I2" s="16"/>
      <c r="J2" s="16"/>
      <c r="K2" s="16"/>
      <c r="L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</row>
    <row r="3" customFormat="false" ht="15.75" hidden="false" customHeight="false" outlineLevel="0" collapsed="false">
      <c r="A3" s="11" t="n">
        <f aca="false">+A2+1</f>
        <v>2</v>
      </c>
      <c r="B3" s="12" t="s">
        <v>67</v>
      </c>
      <c r="C3" s="13" t="s">
        <v>68</v>
      </c>
      <c r="D3" s="14" t="s">
        <v>66</v>
      </c>
      <c r="E3" s="18"/>
      <c r="F3" s="18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</row>
    <row r="4" customFormat="false" ht="15.75" hidden="false" customHeight="false" outlineLevel="0" collapsed="false">
      <c r="A4" s="11" t="n">
        <f aca="false">+A3+1</f>
        <v>3</v>
      </c>
      <c r="B4" s="12" t="s">
        <v>69</v>
      </c>
      <c r="C4" s="13" t="s">
        <v>70</v>
      </c>
      <c r="D4" s="14" t="s">
        <v>66</v>
      </c>
      <c r="E4" s="18"/>
      <c r="F4" s="18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</row>
    <row r="5" customFormat="false" ht="15.75" hidden="false" customHeight="false" outlineLevel="0" collapsed="false">
      <c r="A5" s="11" t="n">
        <f aca="false">+A4+1</f>
        <v>4</v>
      </c>
      <c r="B5" s="12" t="s">
        <v>71</v>
      </c>
      <c r="C5" s="13" t="s">
        <v>72</v>
      </c>
      <c r="D5" s="14" t="s">
        <v>66</v>
      </c>
      <c r="E5" s="18"/>
      <c r="F5" s="18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</row>
    <row r="6" customFormat="false" ht="15.75" hidden="false" customHeight="false" outlineLevel="0" collapsed="false">
      <c r="A6" s="11" t="n">
        <f aca="false">+A5+1</f>
        <v>5</v>
      </c>
      <c r="B6" s="21" t="s">
        <v>73</v>
      </c>
      <c r="C6" s="22" t="s">
        <v>74</v>
      </c>
      <c r="D6" s="14" t="s">
        <v>66</v>
      </c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</row>
    <row r="7" customFormat="false" ht="15.75" hidden="false" customHeight="false" outlineLevel="0" collapsed="false">
      <c r="A7" s="11" t="n">
        <f aca="false">+A6+1</f>
        <v>6</v>
      </c>
      <c r="B7" s="12" t="s">
        <v>75</v>
      </c>
      <c r="C7" s="13" t="s">
        <v>76</v>
      </c>
      <c r="D7" s="14" t="s">
        <v>66</v>
      </c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</row>
    <row r="8" customFormat="false" ht="15.75" hidden="false" customHeight="false" outlineLevel="0" collapsed="false">
      <c r="A8" s="11" t="n">
        <f aca="false">+A7+1</f>
        <v>7</v>
      </c>
      <c r="B8" s="12" t="s">
        <v>77</v>
      </c>
      <c r="C8" s="13" t="s">
        <v>78</v>
      </c>
      <c r="D8" s="14" t="s">
        <v>66</v>
      </c>
      <c r="E8" s="18"/>
      <c r="F8" s="18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</row>
    <row r="9" customFormat="false" ht="15.75" hidden="false" customHeight="false" outlineLevel="0" collapsed="false">
      <c r="A9" s="11" t="n">
        <f aca="false">+A8+1</f>
        <v>8</v>
      </c>
      <c r="B9" s="12" t="s">
        <v>79</v>
      </c>
      <c r="C9" s="13" t="s">
        <v>80</v>
      </c>
      <c r="D9" s="14" t="s">
        <v>66</v>
      </c>
      <c r="E9" s="18"/>
      <c r="F9" s="18"/>
      <c r="G9" s="2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</row>
    <row r="10" customFormat="false" ht="15.75" hidden="false" customHeight="false" outlineLevel="0" collapsed="false">
      <c r="A10" s="11" t="n">
        <f aca="false">+A9+1</f>
        <v>9</v>
      </c>
      <c r="B10" s="12" t="s">
        <v>81</v>
      </c>
      <c r="C10" s="13" t="s">
        <v>82</v>
      </c>
      <c r="D10" s="14" t="s">
        <v>66</v>
      </c>
      <c r="E10" s="18"/>
      <c r="F10" s="18"/>
      <c r="G10" s="2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</row>
    <row r="11" customFormat="false" ht="15.75" hidden="false" customHeight="false" outlineLevel="0" collapsed="false">
      <c r="A11" s="11" t="n">
        <f aca="false">+A10+1</f>
        <v>10</v>
      </c>
      <c r="B11" s="12" t="s">
        <v>83</v>
      </c>
      <c r="C11" s="13" t="s">
        <v>84</v>
      </c>
      <c r="D11" s="14" t="s">
        <v>66</v>
      </c>
      <c r="E11" s="18"/>
      <c r="F11" s="18"/>
      <c r="G11" s="2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</row>
    <row r="12" customFormat="false" ht="15.75" hidden="false" customHeight="false" outlineLevel="0" collapsed="false">
      <c r="A12" s="11" t="n">
        <f aca="false">+A11+1</f>
        <v>11</v>
      </c>
      <c r="B12" s="12" t="s">
        <v>85</v>
      </c>
      <c r="C12" s="13" t="s">
        <v>86</v>
      </c>
      <c r="D12" s="14" t="s">
        <v>66</v>
      </c>
      <c r="E12" s="18"/>
      <c r="F12" s="18"/>
      <c r="G12" s="2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</row>
    <row r="13" customFormat="false" ht="15.75" hidden="false" customHeight="false" outlineLevel="0" collapsed="false">
      <c r="A13" s="11" t="n">
        <f aca="false">+A12+1</f>
        <v>12</v>
      </c>
      <c r="B13" s="21" t="s">
        <v>87</v>
      </c>
      <c r="C13" s="22" t="s">
        <v>88</v>
      </c>
      <c r="D13" s="14" t="s">
        <v>66</v>
      </c>
      <c r="E13" s="18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</row>
    <row r="14" customFormat="false" ht="15.75" hidden="false" customHeight="false" outlineLevel="0" collapsed="false">
      <c r="A14" s="11" t="n">
        <f aca="false">+A13+1</f>
        <v>13</v>
      </c>
      <c r="B14" s="12" t="s">
        <v>89</v>
      </c>
      <c r="C14" s="13" t="s">
        <v>90</v>
      </c>
      <c r="D14" s="14" t="s">
        <v>66</v>
      </c>
      <c r="E14" s="18"/>
      <c r="F14" s="18"/>
      <c r="G14" s="2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</row>
    <row r="15" customFormat="false" ht="15.75" hidden="false" customHeight="false" outlineLevel="0" collapsed="false">
      <c r="A15" s="11" t="n">
        <f aca="false">+A14+1</f>
        <v>14</v>
      </c>
      <c r="B15" s="12" t="s">
        <v>91</v>
      </c>
      <c r="C15" s="13" t="s">
        <v>92</v>
      </c>
      <c r="D15" s="14" t="s">
        <v>66</v>
      </c>
      <c r="E15" s="18"/>
      <c r="F15" s="18"/>
      <c r="G15" s="2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</row>
    <row r="16" customFormat="false" ht="15.75" hidden="false" customHeight="false" outlineLevel="0" collapsed="false">
      <c r="A16" s="11" t="n">
        <f aca="false">+A15+1</f>
        <v>15</v>
      </c>
      <c r="B16" s="12" t="s">
        <v>93</v>
      </c>
      <c r="C16" s="13" t="s">
        <v>94</v>
      </c>
      <c r="D16" s="14" t="s">
        <v>66</v>
      </c>
      <c r="E16" s="18"/>
      <c r="F16" s="18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</row>
    <row r="17" customFormat="false" ht="15.75" hidden="false" customHeight="false" outlineLevel="0" collapsed="false">
      <c r="A17" s="11" t="n">
        <f aca="false">+A16+1</f>
        <v>16</v>
      </c>
      <c r="B17" s="12" t="s">
        <v>95</v>
      </c>
      <c r="C17" s="13" t="s">
        <v>96</v>
      </c>
      <c r="D17" s="14" t="s">
        <v>66</v>
      </c>
      <c r="E17" s="18"/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</row>
    <row r="18" customFormat="false" ht="15.75" hidden="false" customHeight="false" outlineLevel="0" collapsed="false">
      <c r="A18" s="11" t="n">
        <f aca="false">+A17+1</f>
        <v>17</v>
      </c>
      <c r="B18" s="12" t="s">
        <v>97</v>
      </c>
      <c r="C18" s="13" t="s">
        <v>98</v>
      </c>
      <c r="D18" s="14" t="s">
        <v>66</v>
      </c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</row>
    <row r="19" customFormat="false" ht="15.75" hidden="false" customHeight="false" outlineLevel="0" collapsed="false">
      <c r="A19" s="11" t="n">
        <f aca="false">+A18+1</f>
        <v>18</v>
      </c>
      <c r="B19" s="21" t="s">
        <v>99</v>
      </c>
      <c r="C19" s="22" t="s">
        <v>100</v>
      </c>
      <c r="D19" s="14" t="s">
        <v>66</v>
      </c>
      <c r="E19" s="18"/>
      <c r="F19" s="18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</row>
    <row r="20" customFormat="false" ht="15.75" hidden="false" customHeight="false" outlineLevel="0" collapsed="false">
      <c r="A20" s="11" t="n">
        <f aca="false">+A19+1</f>
        <v>19</v>
      </c>
      <c r="B20" s="12" t="s">
        <v>101</v>
      </c>
      <c r="C20" s="13" t="s">
        <v>102</v>
      </c>
      <c r="D20" s="14" t="s">
        <v>66</v>
      </c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</row>
    <row r="21" customFormat="false" ht="15.75" hidden="false" customHeight="false" outlineLevel="0" collapsed="false">
      <c r="A21" s="11" t="n">
        <f aca="false">+A20+1</f>
        <v>20</v>
      </c>
      <c r="B21" s="12" t="s">
        <v>103</v>
      </c>
      <c r="C21" s="13" t="s">
        <v>104</v>
      </c>
      <c r="D21" s="14" t="s">
        <v>66</v>
      </c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</row>
    <row r="22" customFormat="false" ht="15.75" hidden="false" customHeight="false" outlineLevel="0" collapsed="false">
      <c r="A22" s="11" t="n">
        <f aca="false">+A21+1</f>
        <v>21</v>
      </c>
      <c r="B22" s="12" t="s">
        <v>105</v>
      </c>
      <c r="C22" s="13" t="s">
        <v>106</v>
      </c>
      <c r="D22" s="14" t="s">
        <v>66</v>
      </c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</row>
    <row r="23" customFormat="false" ht="15.75" hidden="false" customHeight="false" outlineLevel="0" collapsed="false">
      <c r="A23" s="11" t="n">
        <f aca="false">+A22+1</f>
        <v>22</v>
      </c>
      <c r="B23" s="12" t="s">
        <v>107</v>
      </c>
      <c r="C23" s="13" t="s">
        <v>108</v>
      </c>
      <c r="D23" s="14" t="s">
        <v>66</v>
      </c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</row>
    <row r="24" customFormat="false" ht="15.75" hidden="false" customHeight="false" outlineLevel="0" collapsed="false">
      <c r="A24" s="11" t="n">
        <f aca="false">+A23+1</f>
        <v>23</v>
      </c>
      <c r="B24" s="12" t="s">
        <v>109</v>
      </c>
      <c r="C24" s="13" t="s">
        <v>110</v>
      </c>
      <c r="D24" s="14" t="s">
        <v>66</v>
      </c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</row>
    <row r="25" customFormat="false" ht="15.75" hidden="false" customHeight="false" outlineLevel="0" collapsed="false">
      <c r="A25" s="11" t="n">
        <f aca="false">+A24+1</f>
        <v>24</v>
      </c>
      <c r="B25" s="12" t="s">
        <v>111</v>
      </c>
      <c r="C25" s="13" t="s">
        <v>112</v>
      </c>
      <c r="D25" s="14" t="s">
        <v>66</v>
      </c>
      <c r="E25" s="18"/>
      <c r="F25" s="18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</row>
    <row r="26" customFormat="false" ht="15.75" hidden="false" customHeight="false" outlineLevel="0" collapsed="false">
      <c r="A26" s="11" t="n">
        <f aca="false">+A25+1</f>
        <v>25</v>
      </c>
      <c r="B26" s="12" t="s">
        <v>113</v>
      </c>
      <c r="C26" s="13" t="s">
        <v>114</v>
      </c>
      <c r="D26" s="14" t="s">
        <v>66</v>
      </c>
      <c r="E26" s="18"/>
      <c r="F26" s="18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</row>
    <row r="27" customFormat="false" ht="15.75" hidden="false" customHeight="false" outlineLevel="0" collapsed="false">
      <c r="A27" s="11" t="n">
        <f aca="false">+A26+1</f>
        <v>26</v>
      </c>
      <c r="B27" s="12" t="s">
        <v>115</v>
      </c>
      <c r="C27" s="13" t="s">
        <v>116</v>
      </c>
      <c r="D27" s="14" t="s">
        <v>66</v>
      </c>
      <c r="E27" s="24"/>
      <c r="F27" s="24"/>
      <c r="G27" s="24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</row>
    <row r="28" customFormat="false" ht="15.75" hidden="false" customHeight="false" outlineLevel="0" collapsed="false">
      <c r="A28" s="11" t="n">
        <f aca="false">+A27+1</f>
        <v>27</v>
      </c>
      <c r="B28" s="12" t="s">
        <v>117</v>
      </c>
      <c r="C28" s="13" t="s">
        <v>118</v>
      </c>
      <c r="D28" s="14" t="s">
        <v>66</v>
      </c>
      <c r="E28" s="24"/>
      <c r="F28" s="24"/>
      <c r="G28" s="2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</row>
    <row r="29" customFormat="false" ht="15.75" hidden="false" customHeight="false" outlineLevel="0" collapsed="false">
      <c r="A29" s="11" t="n">
        <f aca="false">+A28+1</f>
        <v>28</v>
      </c>
      <c r="B29" s="21" t="s">
        <v>119</v>
      </c>
      <c r="C29" s="22" t="s">
        <v>120</v>
      </c>
      <c r="D29" s="14" t="s">
        <v>66</v>
      </c>
      <c r="E29" s="24"/>
      <c r="F29" s="24"/>
      <c r="G29" s="24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</row>
    <row r="30" customFormat="false" ht="15.75" hidden="false" customHeight="false" outlineLevel="0" collapsed="false">
      <c r="A30" s="11" t="n">
        <f aca="false">+A29+1</f>
        <v>29</v>
      </c>
      <c r="B30" s="12" t="s">
        <v>121</v>
      </c>
      <c r="C30" s="13" t="s">
        <v>122</v>
      </c>
      <c r="D30" s="14" t="s">
        <v>66</v>
      </c>
      <c r="E30" s="24"/>
      <c r="F30" s="24"/>
      <c r="G30" s="2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</row>
    <row r="31" customFormat="false" ht="15.75" hidden="false" customHeight="false" outlineLevel="0" collapsed="false">
      <c r="A31" s="11" t="n">
        <f aca="false">+A30+1</f>
        <v>30</v>
      </c>
      <c r="B31" s="12" t="s">
        <v>123</v>
      </c>
      <c r="C31" s="13" t="s">
        <v>124</v>
      </c>
      <c r="D31" s="14" t="s">
        <v>66</v>
      </c>
      <c r="E31" s="24"/>
      <c r="F31" s="24"/>
      <c r="G31" s="2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</row>
    <row r="32" customFormat="false" ht="15.75" hidden="false" customHeight="false" outlineLevel="0" collapsed="false">
      <c r="A32" s="11" t="n">
        <f aca="false">+A31+1</f>
        <v>31</v>
      </c>
      <c r="B32" s="12" t="s">
        <v>125</v>
      </c>
      <c r="C32" s="13" t="s">
        <v>126</v>
      </c>
      <c r="D32" s="14" t="s">
        <v>66</v>
      </c>
      <c r="E32" s="24"/>
      <c r="F32" s="24"/>
      <c r="G32" s="2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</row>
    <row r="33" customFormat="false" ht="15.75" hidden="false" customHeight="false" outlineLevel="0" collapsed="false">
      <c r="A33" s="11" t="n">
        <f aca="false">+A32+1</f>
        <v>32</v>
      </c>
      <c r="B33" s="12" t="s">
        <v>127</v>
      </c>
      <c r="C33" s="13" t="s">
        <v>128</v>
      </c>
      <c r="D33" s="14" t="s">
        <v>66</v>
      </c>
      <c r="E33" s="24"/>
      <c r="F33" s="24"/>
      <c r="G33" s="2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</row>
    <row r="34" customFormat="false" ht="15.75" hidden="false" customHeight="false" outlineLevel="0" collapsed="false">
      <c r="A34" s="11" t="n">
        <f aca="false">+A33+1</f>
        <v>33</v>
      </c>
      <c r="B34" s="12" t="s">
        <v>129</v>
      </c>
      <c r="C34" s="13" t="s">
        <v>130</v>
      </c>
      <c r="D34" s="14" t="s">
        <v>66</v>
      </c>
      <c r="E34" s="24"/>
      <c r="F34" s="24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</row>
    <row r="35" customFormat="false" ht="15.75" hidden="false" customHeight="false" outlineLevel="0" collapsed="false">
      <c r="A35" s="11" t="n">
        <f aca="false">+A34+1</f>
        <v>34</v>
      </c>
      <c r="B35" s="21" t="s">
        <v>131</v>
      </c>
      <c r="C35" s="22" t="s">
        <v>132</v>
      </c>
      <c r="D35" s="14" t="s">
        <v>66</v>
      </c>
      <c r="E35" s="24"/>
      <c r="F35" s="24"/>
      <c r="G35" s="2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</row>
    <row r="36" customFormat="false" ht="15.75" hidden="false" customHeight="false" outlineLevel="0" collapsed="false">
      <c r="A36" s="11" t="n">
        <f aca="false">+A35+1</f>
        <v>35</v>
      </c>
      <c r="B36" s="12" t="s">
        <v>133</v>
      </c>
      <c r="C36" s="13" t="s">
        <v>134</v>
      </c>
      <c r="D36" s="14" t="s">
        <v>66</v>
      </c>
      <c r="E36" s="24"/>
      <c r="F36" s="24"/>
      <c r="G36" s="24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</row>
    <row r="37" customFormat="false" ht="15.75" hidden="false" customHeight="false" outlineLevel="0" collapsed="false">
      <c r="A37" s="11" t="n">
        <f aca="false">+A36+1</f>
        <v>36</v>
      </c>
      <c r="B37" s="12" t="s">
        <v>135</v>
      </c>
      <c r="C37" s="13" t="s">
        <v>136</v>
      </c>
      <c r="D37" s="14" t="s">
        <v>66</v>
      </c>
      <c r="E37" s="24"/>
      <c r="F37" s="24"/>
      <c r="G37" s="24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</row>
    <row r="38" customFormat="false" ht="15.75" hidden="false" customHeight="false" outlineLevel="0" collapsed="false">
      <c r="A38" s="11" t="n">
        <f aca="false">+A37+1</f>
        <v>37</v>
      </c>
      <c r="B38" s="12" t="s">
        <v>137</v>
      </c>
      <c r="C38" s="13" t="s">
        <v>138</v>
      </c>
      <c r="D38" s="14" t="s">
        <v>66</v>
      </c>
      <c r="E38" s="24"/>
      <c r="F38" s="24"/>
      <c r="G38" s="24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</row>
    <row r="39" customFormat="false" ht="15.75" hidden="false" customHeight="false" outlineLevel="0" collapsed="false">
      <c r="A39" s="11" t="n">
        <f aca="false">+A38+1</f>
        <v>38</v>
      </c>
      <c r="B39" s="12" t="s">
        <v>139</v>
      </c>
      <c r="C39" s="13" t="s">
        <v>140</v>
      </c>
      <c r="D39" s="14" t="s">
        <v>66</v>
      </c>
      <c r="E39" s="24"/>
      <c r="F39" s="24"/>
      <c r="G39" s="2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</row>
    <row r="40" customFormat="false" ht="15.75" hidden="false" customHeight="false" outlineLevel="0" collapsed="false">
      <c r="A40" s="11" t="n">
        <f aca="false">+A39+1</f>
        <v>39</v>
      </c>
      <c r="B40" s="12" t="s">
        <v>141</v>
      </c>
      <c r="C40" s="13" t="s">
        <v>142</v>
      </c>
      <c r="D40" s="14" t="s">
        <v>66</v>
      </c>
      <c r="E40" s="24"/>
      <c r="F40" s="24"/>
      <c r="G40" s="24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</row>
    <row r="41" customFormat="false" ht="15.75" hidden="false" customHeight="false" outlineLevel="0" collapsed="false">
      <c r="A41" s="11" t="n">
        <f aca="false">+A40+1</f>
        <v>40</v>
      </c>
      <c r="B41" s="21" t="s">
        <v>143</v>
      </c>
      <c r="C41" s="13" t="s">
        <v>144</v>
      </c>
      <c r="D41" s="14" t="s">
        <v>66</v>
      </c>
      <c r="E41" s="24"/>
      <c r="F41" s="24"/>
      <c r="G41" s="24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</row>
    <row r="42" customFormat="false" ht="15.75" hidden="false" customHeight="false" outlineLevel="0" collapsed="false">
      <c r="A42" s="11" t="n">
        <f aca="false">+A41+1</f>
        <v>41</v>
      </c>
      <c r="B42" s="21" t="s">
        <v>145</v>
      </c>
      <c r="C42" s="13" t="s">
        <v>146</v>
      </c>
      <c r="D42" s="14" t="s">
        <v>66</v>
      </c>
      <c r="E42" s="24"/>
      <c r="F42" s="24"/>
      <c r="G42" s="24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</row>
    <row r="43" customFormat="false" ht="15.75" hidden="false" customHeight="false" outlineLevel="0" collapsed="false">
      <c r="A43" s="11" t="n">
        <f aca="false">+A42+1</f>
        <v>42</v>
      </c>
      <c r="B43" s="21" t="s">
        <v>99</v>
      </c>
      <c r="C43" s="13" t="s">
        <v>100</v>
      </c>
      <c r="D43" s="14" t="s">
        <v>66</v>
      </c>
      <c r="E43" s="24"/>
      <c r="F43" s="24"/>
      <c r="G43" s="2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</row>
    <row r="44" customFormat="false" ht="15.75" hidden="false" customHeight="false" outlineLevel="0" collapsed="false">
      <c r="A44" s="11" t="n">
        <f aca="false">+A43+1</f>
        <v>43</v>
      </c>
      <c r="B44" s="21" t="s">
        <v>147</v>
      </c>
      <c r="C44" s="13" t="s">
        <v>148</v>
      </c>
      <c r="D44" s="14" t="s">
        <v>66</v>
      </c>
      <c r="E44" s="24"/>
      <c r="F44" s="24"/>
      <c r="G44" s="2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</row>
    <row r="45" customFormat="false" ht="15.75" hidden="false" customHeight="false" outlineLevel="0" collapsed="false">
      <c r="A45" s="11" t="n">
        <f aca="false">+A44+1</f>
        <v>44</v>
      </c>
      <c r="B45" s="21" t="s">
        <v>149</v>
      </c>
      <c r="C45" s="13" t="s">
        <v>150</v>
      </c>
      <c r="D45" s="14" t="s">
        <v>66</v>
      </c>
      <c r="E45" s="24"/>
      <c r="F45" s="24"/>
      <c r="G45" s="2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</row>
    <row r="46" customFormat="false" ht="15.75" hidden="false" customHeight="false" outlineLevel="0" collapsed="false">
      <c r="A46" s="11" t="n">
        <f aca="false">+A45+1</f>
        <v>45</v>
      </c>
      <c r="B46" s="21" t="s">
        <v>151</v>
      </c>
      <c r="C46" s="13" t="s">
        <v>152</v>
      </c>
      <c r="D46" s="14" t="s">
        <v>66</v>
      </c>
      <c r="E46" s="24"/>
      <c r="F46" s="24"/>
      <c r="G46" s="2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</row>
    <row r="47" customFormat="false" ht="15.75" hidden="false" customHeight="false" outlineLevel="0" collapsed="false">
      <c r="A47" s="11" t="n">
        <f aca="false">+A46+1</f>
        <v>46</v>
      </c>
      <c r="B47" s="21" t="s">
        <v>153</v>
      </c>
      <c r="C47" s="13" t="s">
        <v>154</v>
      </c>
      <c r="D47" s="14" t="s">
        <v>66</v>
      </c>
      <c r="E47" s="24"/>
      <c r="F47" s="24"/>
      <c r="G47" s="24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</row>
    <row r="48" customFormat="false" ht="15.75" hidden="false" customHeight="false" outlineLevel="0" collapsed="false">
      <c r="A48" s="11" t="n">
        <f aca="false">+A47+1</f>
        <v>47</v>
      </c>
      <c r="B48" s="21" t="s">
        <v>155</v>
      </c>
      <c r="C48" s="13" t="s">
        <v>156</v>
      </c>
      <c r="D48" s="14" t="s">
        <v>66</v>
      </c>
      <c r="E48" s="24"/>
      <c r="F48" s="24"/>
      <c r="G48" s="2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</row>
    <row r="49" customFormat="false" ht="15.75" hidden="false" customHeight="false" outlineLevel="0" collapsed="false">
      <c r="A49" s="11" t="n">
        <f aca="false">+A48+1</f>
        <v>48</v>
      </c>
      <c r="B49" s="21" t="s">
        <v>157</v>
      </c>
      <c r="C49" s="13" t="s">
        <v>158</v>
      </c>
      <c r="D49" s="14" t="s">
        <v>66</v>
      </c>
      <c r="E49" s="24"/>
      <c r="F49" s="24"/>
      <c r="G49" s="2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</row>
    <row r="50" customFormat="false" ht="15.75" hidden="false" customHeight="false" outlineLevel="0" collapsed="false">
      <c r="A50" s="11" t="n">
        <f aca="false">+A49+1</f>
        <v>49</v>
      </c>
      <c r="B50" s="21" t="s">
        <v>159</v>
      </c>
      <c r="C50" s="13" t="s">
        <v>160</v>
      </c>
      <c r="D50" s="14" t="s">
        <v>66</v>
      </c>
      <c r="E50" s="24"/>
      <c r="F50" s="24"/>
      <c r="G50" s="2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</row>
    <row r="51" customFormat="false" ht="15.75" hidden="false" customHeight="false" outlineLevel="0" collapsed="false">
      <c r="A51" s="11" t="n">
        <f aca="false">+A50+1</f>
        <v>50</v>
      </c>
      <c r="B51" s="12" t="s">
        <v>161</v>
      </c>
      <c r="C51" s="13" t="s">
        <v>162</v>
      </c>
      <c r="D51" s="14" t="s">
        <v>66</v>
      </c>
      <c r="E51" s="24"/>
      <c r="F51" s="24"/>
      <c r="G51" s="2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</row>
    <row r="52" customFormat="false" ht="15.75" hidden="false" customHeight="false" outlineLevel="0" collapsed="false">
      <c r="A52" s="11" t="n">
        <f aca="false">+A51+1</f>
        <v>51</v>
      </c>
      <c r="B52" s="12" t="s">
        <v>163</v>
      </c>
      <c r="C52" s="13" t="s">
        <v>164</v>
      </c>
      <c r="D52" s="14" t="s">
        <v>66</v>
      </c>
      <c r="E52" s="24"/>
      <c r="F52" s="24"/>
      <c r="G52" s="2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</row>
    <row r="53" customFormat="false" ht="15.75" hidden="false" customHeight="false" outlineLevel="0" collapsed="false">
      <c r="A53" s="11" t="n">
        <f aca="false">+A52+1</f>
        <v>52</v>
      </c>
      <c r="B53" s="12" t="s">
        <v>165</v>
      </c>
      <c r="C53" s="13" t="s">
        <v>166</v>
      </c>
      <c r="D53" s="14" t="s">
        <v>66</v>
      </c>
      <c r="E53" s="24"/>
      <c r="F53" s="24"/>
      <c r="G53" s="2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</row>
    <row r="54" customFormat="false" ht="15.75" hidden="false" customHeight="false" outlineLevel="0" collapsed="false">
      <c r="A54" s="11" t="n">
        <f aca="false">+A53+1</f>
        <v>53</v>
      </c>
      <c r="B54" s="12" t="s">
        <v>167</v>
      </c>
      <c r="C54" s="13" t="s">
        <v>168</v>
      </c>
      <c r="D54" s="14" t="s">
        <v>66</v>
      </c>
      <c r="E54" s="24"/>
      <c r="F54" s="24"/>
      <c r="G54" s="2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</row>
    <row r="55" customFormat="false" ht="15.75" hidden="false" customHeight="false" outlineLevel="0" collapsed="false">
      <c r="A55" s="11" t="n">
        <f aca="false">+A54+1</f>
        <v>54</v>
      </c>
      <c r="B55" s="12" t="s">
        <v>169</v>
      </c>
      <c r="C55" s="13" t="s">
        <v>170</v>
      </c>
      <c r="D55" s="14" t="s">
        <v>66</v>
      </c>
      <c r="E55" s="24"/>
      <c r="F55" s="24"/>
      <c r="G55" s="2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</row>
    <row r="56" customFormat="false" ht="15.75" hidden="false" customHeight="false" outlineLevel="0" collapsed="false">
      <c r="A56" s="11" t="n">
        <f aca="false">+A55+1</f>
        <v>55</v>
      </c>
      <c r="B56" s="12" t="s">
        <v>171</v>
      </c>
      <c r="C56" s="13" t="s">
        <v>172</v>
      </c>
      <c r="D56" s="14" t="s">
        <v>66</v>
      </c>
      <c r="E56" s="24"/>
      <c r="F56" s="24"/>
      <c r="G56" s="2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</row>
    <row r="57" customFormat="false" ht="15.75" hidden="false" customHeight="false" outlineLevel="0" collapsed="false">
      <c r="A57" s="11" t="n">
        <f aca="false">+A56+1</f>
        <v>56</v>
      </c>
      <c r="B57" s="12" t="s">
        <v>173</v>
      </c>
      <c r="C57" s="13" t="s">
        <v>174</v>
      </c>
      <c r="D57" s="14" t="s">
        <v>66</v>
      </c>
      <c r="E57" s="24"/>
      <c r="F57" s="24"/>
      <c r="G57" s="2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</row>
    <row r="58" customFormat="false" ht="15.75" hidden="false" customHeight="false" outlineLevel="0" collapsed="false">
      <c r="A58" s="11" t="n">
        <f aca="false">+A57+1</f>
        <v>57</v>
      </c>
      <c r="B58" s="12" t="s">
        <v>175</v>
      </c>
      <c r="C58" s="13" t="s">
        <v>176</v>
      </c>
      <c r="D58" s="14" t="s">
        <v>66</v>
      </c>
      <c r="E58" s="24"/>
      <c r="F58" s="24"/>
      <c r="G58" s="2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</row>
    <row r="59" customFormat="false" ht="15.75" hidden="false" customHeight="false" outlineLevel="0" collapsed="false">
      <c r="A59" s="11" t="n">
        <f aca="false">+A58+1</f>
        <v>58</v>
      </c>
      <c r="B59" s="12" t="s">
        <v>177</v>
      </c>
      <c r="C59" s="13" t="s">
        <v>178</v>
      </c>
      <c r="D59" s="14" t="s">
        <v>66</v>
      </c>
      <c r="E59" s="24"/>
      <c r="F59" s="24"/>
      <c r="G59" s="2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</row>
    <row r="60" customFormat="false" ht="15.75" hidden="false" customHeight="false" outlineLevel="0" collapsed="false">
      <c r="A60" s="11" t="n">
        <f aca="false">+A59+1</f>
        <v>59</v>
      </c>
      <c r="B60" s="12" t="s">
        <v>179</v>
      </c>
      <c r="C60" s="13" t="s">
        <v>180</v>
      </c>
      <c r="D60" s="14" t="s">
        <v>66</v>
      </c>
      <c r="E60" s="24"/>
      <c r="F60" s="24"/>
      <c r="G60" s="2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</row>
    <row r="61" customFormat="false" ht="15.75" hidden="false" customHeight="false" outlineLevel="0" collapsed="false">
      <c r="A61" s="11" t="n">
        <f aca="false">+A60+1</f>
        <v>60</v>
      </c>
      <c r="B61" s="12" t="s">
        <v>181</v>
      </c>
      <c r="C61" s="13" t="s">
        <v>182</v>
      </c>
      <c r="D61" s="14" t="s">
        <v>66</v>
      </c>
      <c r="E61" s="24"/>
      <c r="F61" s="24"/>
      <c r="G61" s="24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</row>
    <row r="62" customFormat="false" ht="15.75" hidden="false" customHeight="false" outlineLevel="0" collapsed="false">
      <c r="A62" s="11" t="n">
        <f aca="false">+A61+1</f>
        <v>61</v>
      </c>
      <c r="B62" s="12" t="s">
        <v>183</v>
      </c>
      <c r="C62" s="13" t="s">
        <v>184</v>
      </c>
      <c r="D62" s="14" t="s">
        <v>66</v>
      </c>
      <c r="E62" s="24"/>
      <c r="F62" s="24"/>
      <c r="G62" s="24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</row>
    <row r="63" customFormat="false" ht="15.75" hidden="false" customHeight="false" outlineLevel="0" collapsed="false">
      <c r="A63" s="11" t="n">
        <f aca="false">+A62+1</f>
        <v>62</v>
      </c>
      <c r="B63" s="12" t="s">
        <v>185</v>
      </c>
      <c r="C63" s="13" t="s">
        <v>186</v>
      </c>
      <c r="D63" s="14" t="s">
        <v>66</v>
      </c>
      <c r="E63" s="24"/>
      <c r="F63" s="24"/>
      <c r="G63" s="2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</row>
    <row r="64" customFormat="false" ht="15.75" hidden="false" customHeight="false" outlineLevel="0" collapsed="false">
      <c r="A64" s="11" t="n">
        <f aca="false">+A63+1</f>
        <v>63</v>
      </c>
      <c r="B64" s="12" t="s">
        <v>187</v>
      </c>
      <c r="C64" s="13" t="s">
        <v>188</v>
      </c>
      <c r="D64" s="14" t="s">
        <v>66</v>
      </c>
      <c r="E64" s="24"/>
      <c r="F64" s="24"/>
      <c r="G64" s="2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</row>
    <row r="65" customFormat="false" ht="15.75" hidden="false" customHeight="false" outlineLevel="0" collapsed="false">
      <c r="A65" s="11" t="n">
        <f aca="false">+A64+1</f>
        <v>64</v>
      </c>
      <c r="B65" s="12" t="s">
        <v>189</v>
      </c>
      <c r="C65" s="13" t="s">
        <v>190</v>
      </c>
      <c r="D65" s="14" t="s">
        <v>66</v>
      </c>
      <c r="E65" s="24"/>
      <c r="F65" s="24"/>
      <c r="G65" s="2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</row>
    <row r="66" customFormat="false" ht="15.75" hidden="false" customHeight="false" outlineLevel="0" collapsed="false">
      <c r="A66" s="11" t="n">
        <f aca="false">+A65+1</f>
        <v>65</v>
      </c>
      <c r="B66" s="12" t="s">
        <v>191</v>
      </c>
      <c r="C66" s="13" t="s">
        <v>192</v>
      </c>
      <c r="D66" s="14" t="s">
        <v>66</v>
      </c>
      <c r="E66" s="24"/>
      <c r="F66" s="24"/>
      <c r="G66" s="2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</row>
    <row r="67" customFormat="false" ht="15.75" hidden="false" customHeight="false" outlineLevel="0" collapsed="false">
      <c r="A67" s="11" t="n">
        <f aca="false">+A66+1</f>
        <v>66</v>
      </c>
      <c r="B67" s="12" t="s">
        <v>193</v>
      </c>
      <c r="C67" s="13" t="s">
        <v>194</v>
      </c>
      <c r="D67" s="14" t="s">
        <v>66</v>
      </c>
      <c r="E67" s="24"/>
      <c r="F67" s="24"/>
      <c r="G67" s="24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</row>
    <row r="68" customFormat="false" ht="15.75" hidden="false" customHeight="false" outlineLevel="0" collapsed="false">
      <c r="A68" s="11" t="n">
        <f aca="false">+A67+1</f>
        <v>67</v>
      </c>
      <c r="B68" s="12" t="s">
        <v>195</v>
      </c>
      <c r="C68" s="13" t="s">
        <v>196</v>
      </c>
      <c r="D68" s="14" t="s">
        <v>66</v>
      </c>
      <c r="E68" s="24"/>
      <c r="F68" s="24"/>
      <c r="G68" s="24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</row>
    <row r="69" customFormat="false" ht="15.75" hidden="false" customHeight="false" outlineLevel="0" collapsed="false">
      <c r="A69" s="11" t="n">
        <f aca="false">+A68+1</f>
        <v>68</v>
      </c>
      <c r="B69" s="12" t="s">
        <v>197</v>
      </c>
      <c r="C69" s="13" t="s">
        <v>198</v>
      </c>
      <c r="D69" s="14" t="s">
        <v>66</v>
      </c>
      <c r="E69" s="24"/>
      <c r="F69" s="24"/>
      <c r="G69" s="24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</row>
    <row r="70" customFormat="false" ht="15.75" hidden="false" customHeight="false" outlineLevel="0" collapsed="false">
      <c r="A70" s="11" t="n">
        <f aca="false">+A69+1</f>
        <v>69</v>
      </c>
      <c r="B70" s="12" t="s">
        <v>199</v>
      </c>
      <c r="C70" s="13" t="s">
        <v>200</v>
      </c>
      <c r="D70" s="14" t="s">
        <v>66</v>
      </c>
      <c r="E70" s="24"/>
      <c r="F70" s="24"/>
      <c r="G70" s="24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</row>
    <row r="71" customFormat="false" ht="15.75" hidden="false" customHeight="false" outlineLevel="0" collapsed="false">
      <c r="A71" s="11" t="n">
        <f aca="false">+A70+1</f>
        <v>70</v>
      </c>
      <c r="B71" s="12" t="s">
        <v>201</v>
      </c>
      <c r="C71" s="13" t="s">
        <v>202</v>
      </c>
      <c r="D71" s="14" t="s">
        <v>66</v>
      </c>
      <c r="E71" s="24"/>
      <c r="F71" s="24"/>
      <c r="G71" s="24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</row>
    <row r="72" customFormat="false" ht="15.75" hidden="false" customHeight="false" outlineLevel="0" collapsed="false">
      <c r="A72" s="11" t="n">
        <f aca="false">+A71+1</f>
        <v>71</v>
      </c>
      <c r="B72" s="12" t="s">
        <v>203</v>
      </c>
      <c r="C72" s="13" t="s">
        <v>204</v>
      </c>
      <c r="D72" s="14" t="s">
        <v>66</v>
      </c>
      <c r="E72" s="24"/>
      <c r="F72" s="24"/>
      <c r="G72" s="24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</row>
    <row r="73" customFormat="false" ht="15.75" hidden="false" customHeight="false" outlineLevel="0" collapsed="false">
      <c r="A73" s="11" t="n">
        <f aca="false">+A72+1</f>
        <v>72</v>
      </c>
      <c r="B73" s="12" t="s">
        <v>205</v>
      </c>
      <c r="C73" s="13" t="s">
        <v>206</v>
      </c>
      <c r="D73" s="14" t="s">
        <v>66</v>
      </c>
      <c r="E73" s="24"/>
      <c r="F73" s="24"/>
      <c r="G73" s="24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</row>
    <row r="74" customFormat="false" ht="15.75" hidden="false" customHeight="false" outlineLevel="0" collapsed="false">
      <c r="A74" s="11" t="n">
        <f aca="false">+A73+1</f>
        <v>73</v>
      </c>
      <c r="B74" s="12" t="s">
        <v>207</v>
      </c>
      <c r="C74" s="13" t="s">
        <v>208</v>
      </c>
      <c r="D74" s="14" t="s">
        <v>66</v>
      </c>
      <c r="E74" s="24"/>
      <c r="F74" s="24"/>
      <c r="G74" s="24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</row>
    <row r="75" customFormat="false" ht="15.75" hidden="false" customHeight="false" outlineLevel="0" collapsed="false">
      <c r="A75" s="11" t="n">
        <f aca="false">+A74+1</f>
        <v>74</v>
      </c>
      <c r="B75" s="12" t="s">
        <v>209</v>
      </c>
      <c r="C75" s="13" t="s">
        <v>210</v>
      </c>
      <c r="D75" s="14" t="s">
        <v>66</v>
      </c>
      <c r="E75" s="24"/>
      <c r="F75" s="24"/>
      <c r="G75" s="24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</row>
    <row r="76" customFormat="false" ht="15.75" hidden="false" customHeight="false" outlineLevel="0" collapsed="false">
      <c r="A76" s="11" t="n">
        <f aca="false">+A75+1</f>
        <v>75</v>
      </c>
      <c r="B76" s="12" t="s">
        <v>211</v>
      </c>
      <c r="C76" s="13" t="s">
        <v>212</v>
      </c>
      <c r="D76" s="14" t="s">
        <v>66</v>
      </c>
      <c r="E76" s="24"/>
      <c r="F76" s="24"/>
      <c r="G76" s="24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</row>
    <row r="77" customFormat="false" ht="15.75" hidden="false" customHeight="false" outlineLevel="0" collapsed="false">
      <c r="A77" s="11" t="n">
        <f aca="false">+A76+1</f>
        <v>76</v>
      </c>
      <c r="B77" s="12" t="s">
        <v>213</v>
      </c>
      <c r="C77" s="13" t="s">
        <v>214</v>
      </c>
      <c r="D77" s="14" t="s">
        <v>66</v>
      </c>
      <c r="E77" s="24"/>
      <c r="F77" s="24"/>
      <c r="G77" s="24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</row>
    <row r="78" customFormat="false" ht="15.75" hidden="false" customHeight="false" outlineLevel="0" collapsed="false">
      <c r="A78" s="11" t="n">
        <f aca="false">+A77+1</f>
        <v>77</v>
      </c>
      <c r="B78" s="12" t="s">
        <v>215</v>
      </c>
      <c r="C78" s="13" t="s">
        <v>216</v>
      </c>
      <c r="D78" s="14" t="s">
        <v>66</v>
      </c>
      <c r="E78" s="24"/>
      <c r="F78" s="24"/>
      <c r="G78" s="24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</row>
    <row r="79" customFormat="false" ht="15.75" hidden="false" customHeight="false" outlineLevel="0" collapsed="false">
      <c r="A79" s="11" t="n">
        <f aca="false">+A78+1</f>
        <v>78</v>
      </c>
      <c r="B79" s="12" t="s">
        <v>217</v>
      </c>
      <c r="C79" s="13" t="s">
        <v>218</v>
      </c>
      <c r="D79" s="14" t="s">
        <v>66</v>
      </c>
      <c r="E79" s="24"/>
      <c r="F79" s="24"/>
      <c r="G79" s="24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</row>
    <row r="80" customFormat="false" ht="15.75" hidden="false" customHeight="false" outlineLevel="0" collapsed="false">
      <c r="A80" s="11" t="n">
        <f aca="false">+A79+1</f>
        <v>79</v>
      </c>
      <c r="B80" s="12" t="s">
        <v>219</v>
      </c>
      <c r="C80" s="13" t="s">
        <v>220</v>
      </c>
      <c r="D80" s="14" t="s">
        <v>66</v>
      </c>
      <c r="E80" s="24"/>
      <c r="F80" s="24"/>
      <c r="G80" s="24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</row>
    <row r="81" customFormat="false" ht="15.75" hidden="false" customHeight="false" outlineLevel="0" collapsed="false">
      <c r="A81" s="11" t="n">
        <f aca="false">+A80+1</f>
        <v>80</v>
      </c>
      <c r="B81" s="12" t="s">
        <v>221</v>
      </c>
      <c r="C81" s="13" t="s">
        <v>222</v>
      </c>
      <c r="D81" s="14" t="s">
        <v>66</v>
      </c>
      <c r="E81" s="24"/>
      <c r="F81" s="24"/>
      <c r="G81" s="2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</row>
    <row r="82" customFormat="false" ht="15.75" hidden="false" customHeight="false" outlineLevel="0" collapsed="false">
      <c r="A82" s="11" t="n">
        <f aca="false">+A81+1</f>
        <v>81</v>
      </c>
      <c r="B82" s="12" t="s">
        <v>223</v>
      </c>
      <c r="C82" s="13" t="s">
        <v>224</v>
      </c>
      <c r="D82" s="14" t="s">
        <v>66</v>
      </c>
      <c r="E82" s="24"/>
      <c r="F82" s="24"/>
      <c r="G82" s="24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</row>
    <row r="83" customFormat="false" ht="15.75" hidden="false" customHeight="false" outlineLevel="0" collapsed="false">
      <c r="A83" s="11" t="n">
        <f aca="false">+A82+1</f>
        <v>82</v>
      </c>
      <c r="B83" s="12" t="s">
        <v>225</v>
      </c>
      <c r="C83" s="13" t="s">
        <v>226</v>
      </c>
      <c r="D83" s="14" t="s">
        <v>66</v>
      </c>
      <c r="E83" s="24"/>
      <c r="F83" s="24"/>
      <c r="G83" s="24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</row>
    <row r="84" customFormat="false" ht="15.75" hidden="false" customHeight="false" outlineLevel="0" collapsed="false">
      <c r="A84" s="11" t="n">
        <f aca="false">+A83+1</f>
        <v>83</v>
      </c>
      <c r="B84" s="12" t="s">
        <v>227</v>
      </c>
      <c r="C84" s="13" t="s">
        <v>228</v>
      </c>
      <c r="D84" s="14" t="s">
        <v>66</v>
      </c>
      <c r="E84" s="24"/>
      <c r="F84" s="24"/>
      <c r="G84" s="24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</row>
    <row r="85" customFormat="false" ht="15.75" hidden="false" customHeight="false" outlineLevel="0" collapsed="false">
      <c r="A85" s="11" t="n">
        <f aca="false">+A84+1</f>
        <v>84</v>
      </c>
      <c r="B85" s="12" t="s">
        <v>229</v>
      </c>
      <c r="C85" s="13" t="s">
        <v>230</v>
      </c>
      <c r="D85" s="14" t="s">
        <v>66</v>
      </c>
      <c r="E85" s="24"/>
      <c r="F85" s="24"/>
      <c r="G85" s="24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</row>
    <row r="86" customFormat="false" ht="15.75" hidden="false" customHeight="false" outlineLevel="0" collapsed="false">
      <c r="A86" s="11" t="n">
        <f aca="false">+A85+1</f>
        <v>85</v>
      </c>
      <c r="B86" s="12" t="s">
        <v>231</v>
      </c>
      <c r="C86" s="13" t="s">
        <v>232</v>
      </c>
      <c r="D86" s="14" t="s">
        <v>66</v>
      </c>
      <c r="E86" s="24"/>
      <c r="F86" s="24"/>
      <c r="G86" s="24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</row>
    <row r="87" customFormat="false" ht="15.75" hidden="false" customHeight="false" outlineLevel="0" collapsed="false">
      <c r="A87" s="11" t="n">
        <f aca="false">+A86+1</f>
        <v>86</v>
      </c>
      <c r="B87" s="12" t="s">
        <v>233</v>
      </c>
      <c r="C87" s="13" t="s">
        <v>234</v>
      </c>
      <c r="D87" s="14" t="s">
        <v>66</v>
      </c>
      <c r="E87" s="24"/>
      <c r="F87" s="24"/>
      <c r="G87" s="24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</row>
    <row r="88" customFormat="false" ht="15.75" hidden="false" customHeight="false" outlineLevel="0" collapsed="false">
      <c r="A88" s="11" t="n">
        <f aca="false">+A87+1</f>
        <v>87</v>
      </c>
      <c r="B88" s="12" t="s">
        <v>235</v>
      </c>
      <c r="C88" s="13" t="s">
        <v>236</v>
      </c>
      <c r="D88" s="14" t="s">
        <v>66</v>
      </c>
      <c r="E88" s="24"/>
      <c r="F88" s="24"/>
      <c r="G88" s="2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</row>
    <row r="89" customFormat="false" ht="15.75" hidden="false" customHeight="false" outlineLevel="0" collapsed="false">
      <c r="A89" s="11" t="n">
        <f aca="false">+A88+1</f>
        <v>88</v>
      </c>
      <c r="B89" s="12" t="s">
        <v>237</v>
      </c>
      <c r="C89" s="13" t="s">
        <v>238</v>
      </c>
      <c r="D89" s="14" t="s">
        <v>66</v>
      </c>
      <c r="E89" s="24"/>
      <c r="F89" s="24"/>
      <c r="G89" s="24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</row>
    <row r="90" customFormat="false" ht="15.75" hidden="false" customHeight="false" outlineLevel="0" collapsed="false">
      <c r="A90" s="11" t="n">
        <f aca="false">+A89+1</f>
        <v>89</v>
      </c>
      <c r="B90" s="12" t="s">
        <v>239</v>
      </c>
      <c r="C90" s="13" t="s">
        <v>240</v>
      </c>
      <c r="D90" s="14" t="s">
        <v>66</v>
      </c>
      <c r="E90" s="24"/>
      <c r="F90" s="24"/>
      <c r="G90" s="24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</row>
    <row r="91" customFormat="false" ht="15.75" hidden="false" customHeight="false" outlineLevel="0" collapsed="false">
      <c r="A91" s="11" t="n">
        <f aca="false">+A90+1</f>
        <v>90</v>
      </c>
      <c r="B91" s="12" t="s">
        <v>241</v>
      </c>
      <c r="C91" s="13" t="s">
        <v>242</v>
      </c>
      <c r="D91" s="14" t="s">
        <v>66</v>
      </c>
      <c r="E91" s="24"/>
      <c r="F91" s="24"/>
      <c r="G91" s="24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</row>
    <row r="92" customFormat="false" ht="15.75" hidden="false" customHeight="false" outlineLevel="0" collapsed="false">
      <c r="A92" s="11" t="n">
        <f aca="false">+A91+1</f>
        <v>91</v>
      </c>
      <c r="B92" s="12" t="s">
        <v>243</v>
      </c>
      <c r="C92" s="13" t="s">
        <v>244</v>
      </c>
      <c r="D92" s="14" t="s">
        <v>66</v>
      </c>
      <c r="E92" s="24"/>
      <c r="F92" s="24"/>
      <c r="G92" s="2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</row>
    <row r="93" customFormat="false" ht="15.75" hidden="false" customHeight="false" outlineLevel="0" collapsed="false">
      <c r="A93" s="11" t="n">
        <f aca="false">+A92+1</f>
        <v>92</v>
      </c>
      <c r="B93" s="12" t="s">
        <v>245</v>
      </c>
      <c r="C93" s="13" t="s">
        <v>246</v>
      </c>
      <c r="D93" s="14" t="s">
        <v>66</v>
      </c>
      <c r="E93" s="24"/>
      <c r="F93" s="24"/>
      <c r="G93" s="2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</row>
    <row r="94" customFormat="false" ht="15.75" hidden="false" customHeight="false" outlineLevel="0" collapsed="false">
      <c r="A94" s="11" t="n">
        <f aca="false">+A93+1</f>
        <v>93</v>
      </c>
      <c r="B94" s="12" t="s">
        <v>247</v>
      </c>
      <c r="C94" s="13" t="s">
        <v>248</v>
      </c>
      <c r="D94" s="14" t="s">
        <v>66</v>
      </c>
      <c r="E94" s="24"/>
      <c r="F94" s="24"/>
      <c r="G94" s="2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</row>
    <row r="95" customFormat="false" ht="15.75" hidden="false" customHeight="false" outlineLevel="0" collapsed="false">
      <c r="A95" s="11" t="n">
        <f aca="false">+A94+1</f>
        <v>94</v>
      </c>
      <c r="B95" s="12" t="s">
        <v>249</v>
      </c>
      <c r="C95" s="13" t="s">
        <v>250</v>
      </c>
      <c r="D95" s="14" t="s">
        <v>66</v>
      </c>
      <c r="E95" s="24"/>
      <c r="F95" s="24"/>
      <c r="G95" s="24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</row>
    <row r="96" customFormat="false" ht="15.75" hidden="false" customHeight="false" outlineLevel="0" collapsed="false">
      <c r="A96" s="11" t="n">
        <f aca="false">+A95+1</f>
        <v>95</v>
      </c>
      <c r="B96" s="12" t="s">
        <v>251</v>
      </c>
      <c r="C96" s="13" t="s">
        <v>252</v>
      </c>
      <c r="D96" s="14" t="s">
        <v>66</v>
      </c>
      <c r="E96" s="24"/>
      <c r="F96" s="24"/>
      <c r="G96" s="24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</row>
    <row r="97" customFormat="false" ht="15.75" hidden="false" customHeight="false" outlineLevel="0" collapsed="false">
      <c r="A97" s="11" t="n">
        <f aca="false">+A96+1</f>
        <v>96</v>
      </c>
      <c r="B97" s="12" t="s">
        <v>253</v>
      </c>
      <c r="C97" s="13" t="s">
        <v>254</v>
      </c>
      <c r="D97" s="14" t="s">
        <v>66</v>
      </c>
      <c r="E97" s="24"/>
      <c r="F97" s="24"/>
      <c r="G97" s="2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</row>
    <row r="98" customFormat="false" ht="15.75" hidden="false" customHeight="false" outlineLevel="0" collapsed="false">
      <c r="A98" s="11" t="n">
        <f aca="false">+A97+1</f>
        <v>97</v>
      </c>
      <c r="B98" s="12" t="s">
        <v>255</v>
      </c>
      <c r="C98" s="13" t="s">
        <v>256</v>
      </c>
      <c r="D98" s="14" t="s">
        <v>66</v>
      </c>
      <c r="E98" s="24"/>
      <c r="F98" s="24"/>
      <c r="G98" s="24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</row>
    <row r="99" customFormat="false" ht="15.75" hidden="false" customHeight="false" outlineLevel="0" collapsed="false">
      <c r="A99" s="11" t="n">
        <f aca="false">+A98+1</f>
        <v>98</v>
      </c>
      <c r="B99" s="12" t="s">
        <v>257</v>
      </c>
      <c r="C99" s="13" t="s">
        <v>258</v>
      </c>
      <c r="D99" s="14" t="s">
        <v>66</v>
      </c>
      <c r="E99" s="24"/>
      <c r="F99" s="24"/>
      <c r="G99" s="24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</row>
    <row r="100" customFormat="false" ht="15.75" hidden="false" customHeight="false" outlineLevel="0" collapsed="false">
      <c r="A100" s="11" t="n">
        <f aca="false">+A99+1</f>
        <v>99</v>
      </c>
      <c r="B100" s="12" t="s">
        <v>259</v>
      </c>
      <c r="C100" s="13" t="s">
        <v>260</v>
      </c>
      <c r="D100" s="14" t="s">
        <v>66</v>
      </c>
      <c r="E100" s="24"/>
      <c r="F100" s="24"/>
      <c r="G100" s="24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</row>
    <row r="101" customFormat="false" ht="15.75" hidden="false" customHeight="false" outlineLevel="0" collapsed="false">
      <c r="A101" s="11" t="n">
        <f aca="false">+A100+1</f>
        <v>100</v>
      </c>
      <c r="B101" s="12" t="s">
        <v>261</v>
      </c>
      <c r="C101" s="13" t="s">
        <v>262</v>
      </c>
      <c r="D101" s="14" t="s">
        <v>66</v>
      </c>
      <c r="E101" s="24"/>
      <c r="F101" s="24"/>
      <c r="G101" s="24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</row>
    <row r="102" customFormat="false" ht="15.75" hidden="false" customHeight="false" outlineLevel="0" collapsed="false">
      <c r="A102" s="11" t="n">
        <f aca="false">+A101+1</f>
        <v>101</v>
      </c>
      <c r="B102" s="12" t="s">
        <v>263</v>
      </c>
      <c r="C102" s="13" t="s">
        <v>264</v>
      </c>
      <c r="D102" s="14" t="s">
        <v>66</v>
      </c>
      <c r="E102" s="24"/>
      <c r="F102" s="24"/>
      <c r="G102" s="24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</row>
    <row r="103" customFormat="false" ht="15.75" hidden="false" customHeight="false" outlineLevel="0" collapsed="false">
      <c r="A103" s="11" t="n">
        <f aca="false">+A102+1</f>
        <v>102</v>
      </c>
      <c r="B103" s="12" t="s">
        <v>265</v>
      </c>
      <c r="C103" s="13" t="s">
        <v>266</v>
      </c>
      <c r="D103" s="14" t="s">
        <v>66</v>
      </c>
      <c r="E103" s="24"/>
      <c r="F103" s="24"/>
      <c r="G103" s="2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</row>
    <row r="104" customFormat="false" ht="15.75" hidden="false" customHeight="false" outlineLevel="0" collapsed="false">
      <c r="A104" s="11" t="n">
        <f aca="false">+A103+1</f>
        <v>103</v>
      </c>
      <c r="B104" s="12" t="s">
        <v>267</v>
      </c>
      <c r="C104" s="13" t="s">
        <v>268</v>
      </c>
      <c r="D104" s="14" t="s">
        <v>66</v>
      </c>
      <c r="E104" s="24"/>
      <c r="F104" s="24"/>
      <c r="G104" s="24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</row>
    <row r="105" customFormat="false" ht="15.75" hidden="false" customHeight="false" outlineLevel="0" collapsed="false">
      <c r="A105" s="11" t="n">
        <f aca="false">+A104+1</f>
        <v>104</v>
      </c>
      <c r="B105" s="12" t="s">
        <v>269</v>
      </c>
      <c r="C105" s="13" t="s">
        <v>270</v>
      </c>
      <c r="D105" s="14" t="s">
        <v>66</v>
      </c>
      <c r="E105" s="24"/>
      <c r="F105" s="24"/>
      <c r="G105" s="24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</row>
    <row r="106" customFormat="false" ht="15.75" hidden="false" customHeight="false" outlineLevel="0" collapsed="false">
      <c r="A106" s="11" t="n">
        <f aca="false">+A105+1</f>
        <v>105</v>
      </c>
      <c r="B106" s="12" t="s">
        <v>271</v>
      </c>
      <c r="C106" s="13" t="s">
        <v>272</v>
      </c>
      <c r="D106" s="14" t="s">
        <v>66</v>
      </c>
      <c r="E106" s="24"/>
      <c r="F106" s="24"/>
      <c r="G106" s="24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</row>
    <row r="107" customFormat="false" ht="15.75" hidden="false" customHeight="false" outlineLevel="0" collapsed="false">
      <c r="A107" s="11" t="n">
        <f aca="false">+A106+1</f>
        <v>106</v>
      </c>
      <c r="B107" s="12" t="s">
        <v>273</v>
      </c>
      <c r="C107" s="13" t="s">
        <v>274</v>
      </c>
      <c r="D107" s="14" t="s">
        <v>66</v>
      </c>
      <c r="E107" s="24"/>
      <c r="F107" s="24"/>
      <c r="G107" s="24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</row>
    <row r="108" customFormat="false" ht="15.75" hidden="false" customHeight="false" outlineLevel="0" collapsed="false">
      <c r="A108" s="11" t="n">
        <f aca="false">+A107+1</f>
        <v>107</v>
      </c>
      <c r="B108" s="12" t="s">
        <v>275</v>
      </c>
      <c r="C108" s="13" t="s">
        <v>276</v>
      </c>
      <c r="D108" s="14" t="s">
        <v>66</v>
      </c>
      <c r="E108" s="24"/>
      <c r="F108" s="24"/>
      <c r="G108" s="24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</row>
    <row r="109" customFormat="false" ht="15.75" hidden="false" customHeight="false" outlineLevel="0" collapsed="false">
      <c r="A109" s="11" t="n">
        <f aca="false">+A108+1</f>
        <v>108</v>
      </c>
      <c r="B109" s="12" t="s">
        <v>277</v>
      </c>
      <c r="C109" s="13" t="s">
        <v>278</v>
      </c>
      <c r="D109" s="14" t="s">
        <v>66</v>
      </c>
      <c r="E109" s="24"/>
      <c r="F109" s="24"/>
      <c r="G109" s="2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</row>
    <row r="110" customFormat="false" ht="15.75" hidden="false" customHeight="false" outlineLevel="0" collapsed="false">
      <c r="A110" s="11" t="n">
        <f aca="false">+A109+1</f>
        <v>109</v>
      </c>
      <c r="B110" s="12" t="s">
        <v>279</v>
      </c>
      <c r="C110" s="13" t="s">
        <v>280</v>
      </c>
      <c r="D110" s="14" t="s">
        <v>66</v>
      </c>
      <c r="E110" s="24"/>
      <c r="F110" s="24"/>
      <c r="G110" s="24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</row>
    <row r="111" customFormat="false" ht="15.75" hidden="false" customHeight="false" outlineLevel="0" collapsed="false">
      <c r="A111" s="11" t="n">
        <f aca="false">+A110+1</f>
        <v>110</v>
      </c>
      <c r="B111" s="12" t="s">
        <v>281</v>
      </c>
      <c r="C111" s="13" t="s">
        <v>282</v>
      </c>
      <c r="D111" s="14" t="s">
        <v>66</v>
      </c>
      <c r="E111" s="24"/>
      <c r="F111" s="24"/>
      <c r="G111" s="24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</row>
    <row r="112" customFormat="false" ht="15.75" hidden="false" customHeight="false" outlineLevel="0" collapsed="false">
      <c r="A112" s="11" t="n">
        <f aca="false">+A111+1</f>
        <v>111</v>
      </c>
      <c r="B112" s="12" t="s">
        <v>283</v>
      </c>
      <c r="C112" s="13" t="s">
        <v>284</v>
      </c>
      <c r="D112" s="14" t="s">
        <v>66</v>
      </c>
      <c r="E112" s="24"/>
      <c r="F112" s="24"/>
      <c r="G112" s="2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</row>
    <row r="113" customFormat="false" ht="15.75" hidden="false" customHeight="false" outlineLevel="0" collapsed="false">
      <c r="A113" s="11" t="n">
        <f aca="false">+A112+1</f>
        <v>112</v>
      </c>
      <c r="B113" s="12" t="s">
        <v>285</v>
      </c>
      <c r="C113" s="13" t="s">
        <v>286</v>
      </c>
      <c r="D113" s="14" t="s">
        <v>66</v>
      </c>
      <c r="E113" s="24"/>
      <c r="F113" s="24"/>
      <c r="G113" s="24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</row>
    <row r="114" customFormat="false" ht="15.75" hidden="false" customHeight="false" outlineLevel="0" collapsed="false">
      <c r="A114" s="11" t="n">
        <f aca="false">+A113+1</f>
        <v>113</v>
      </c>
      <c r="B114" s="12" t="s">
        <v>287</v>
      </c>
      <c r="C114" s="13" t="s">
        <v>288</v>
      </c>
      <c r="D114" s="14" t="s">
        <v>66</v>
      </c>
      <c r="E114" s="24"/>
      <c r="F114" s="24"/>
      <c r="G114" s="24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</row>
    <row r="115" customFormat="false" ht="15.75" hidden="false" customHeight="false" outlineLevel="0" collapsed="false">
      <c r="A115" s="11" t="n">
        <f aca="false">+A114+1</f>
        <v>114</v>
      </c>
      <c r="B115" s="12" t="s">
        <v>289</v>
      </c>
      <c r="C115" s="13" t="s">
        <v>290</v>
      </c>
      <c r="D115" s="14" t="s">
        <v>66</v>
      </c>
      <c r="E115" s="24"/>
      <c r="F115" s="24"/>
      <c r="G115" s="2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</row>
    <row r="116" customFormat="false" ht="15.75" hidden="false" customHeight="false" outlineLevel="0" collapsed="false">
      <c r="A116" s="11" t="n">
        <f aca="false">+A115+1</f>
        <v>115</v>
      </c>
      <c r="B116" s="12" t="s">
        <v>291</v>
      </c>
      <c r="C116" s="13" t="s">
        <v>292</v>
      </c>
      <c r="D116" s="14" t="s">
        <v>66</v>
      </c>
      <c r="E116" s="24"/>
      <c r="F116" s="24"/>
      <c r="G116" s="24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</row>
    <row r="117" customFormat="false" ht="15.75" hidden="false" customHeight="false" outlineLevel="0" collapsed="false">
      <c r="A117" s="11" t="n">
        <f aca="false">+A116+1</f>
        <v>116</v>
      </c>
      <c r="B117" s="12" t="s">
        <v>293</v>
      </c>
      <c r="C117" s="13" t="s">
        <v>294</v>
      </c>
      <c r="D117" s="14" t="s">
        <v>66</v>
      </c>
      <c r="E117" s="24"/>
      <c r="F117" s="24"/>
      <c r="G117" s="24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</row>
    <row r="118" customFormat="false" ht="15.75" hidden="false" customHeight="false" outlineLevel="0" collapsed="false">
      <c r="A118" s="11" t="n">
        <f aca="false">+A117+1</f>
        <v>117</v>
      </c>
      <c r="B118" s="12" t="s">
        <v>295</v>
      </c>
      <c r="C118" s="13" t="s">
        <v>296</v>
      </c>
      <c r="D118" s="14" t="s">
        <v>66</v>
      </c>
      <c r="E118" s="24"/>
      <c r="F118" s="24"/>
      <c r="G118" s="2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</row>
    <row r="119" customFormat="false" ht="15.75" hidden="false" customHeight="false" outlineLevel="0" collapsed="false">
      <c r="A119" s="11" t="n">
        <f aca="false">+A118+1</f>
        <v>118</v>
      </c>
      <c r="B119" s="12" t="s">
        <v>297</v>
      </c>
      <c r="C119" s="13" t="s">
        <v>298</v>
      </c>
      <c r="D119" s="14" t="s">
        <v>66</v>
      </c>
      <c r="E119" s="24"/>
      <c r="F119" s="24"/>
      <c r="G119" s="24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</row>
    <row r="120" customFormat="false" ht="15.75" hidden="false" customHeight="false" outlineLevel="0" collapsed="false">
      <c r="A120" s="11" t="n">
        <f aca="false">+A119+1</f>
        <v>119</v>
      </c>
      <c r="B120" s="12" t="s">
        <v>299</v>
      </c>
      <c r="C120" s="13" t="s">
        <v>300</v>
      </c>
      <c r="D120" s="14" t="s">
        <v>66</v>
      </c>
      <c r="E120" s="24"/>
      <c r="F120" s="24"/>
      <c r="G120" s="24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</row>
    <row r="121" customFormat="false" ht="15.75" hidden="false" customHeight="false" outlineLevel="0" collapsed="false">
      <c r="A121" s="11" t="n">
        <f aca="false">+A120+1</f>
        <v>120</v>
      </c>
      <c r="B121" s="12" t="s">
        <v>301</v>
      </c>
      <c r="C121" s="13" t="s">
        <v>302</v>
      </c>
      <c r="D121" s="14" t="s">
        <v>66</v>
      </c>
      <c r="E121" s="24"/>
      <c r="F121" s="24"/>
      <c r="G121" s="24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</row>
    <row r="122" customFormat="false" ht="15.75" hidden="false" customHeight="false" outlineLevel="0" collapsed="false">
      <c r="A122" s="11" t="n">
        <f aca="false">+A121+1</f>
        <v>121</v>
      </c>
      <c r="B122" s="12" t="s">
        <v>303</v>
      </c>
      <c r="C122" s="13" t="s">
        <v>304</v>
      </c>
      <c r="D122" s="14" t="s">
        <v>66</v>
      </c>
      <c r="E122" s="24"/>
      <c r="F122" s="24"/>
      <c r="G122" s="24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</row>
    <row r="123" customFormat="false" ht="15.75" hidden="false" customHeight="false" outlineLevel="0" collapsed="false">
      <c r="A123" s="11" t="n">
        <f aca="false">+A122+1</f>
        <v>122</v>
      </c>
      <c r="B123" s="12" t="s">
        <v>305</v>
      </c>
      <c r="C123" s="13" t="s">
        <v>306</v>
      </c>
      <c r="D123" s="14" t="s">
        <v>66</v>
      </c>
      <c r="E123" s="24"/>
      <c r="F123" s="24"/>
      <c r="G123" s="2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</row>
    <row r="124" customFormat="false" ht="15.75" hidden="false" customHeight="false" outlineLevel="0" collapsed="false">
      <c r="A124" s="11" t="n">
        <f aca="false">+A123+1</f>
        <v>123</v>
      </c>
      <c r="B124" s="12" t="s">
        <v>307</v>
      </c>
      <c r="C124" s="13" t="s">
        <v>308</v>
      </c>
      <c r="D124" s="14" t="s">
        <v>66</v>
      </c>
      <c r="E124" s="24"/>
      <c r="F124" s="24"/>
      <c r="G124" s="24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</row>
    <row r="125" customFormat="false" ht="15.75" hidden="false" customHeight="false" outlineLevel="0" collapsed="false">
      <c r="A125" s="11" t="n">
        <f aca="false">+A124+1</f>
        <v>124</v>
      </c>
      <c r="B125" s="12" t="s">
        <v>309</v>
      </c>
      <c r="C125" s="13" t="s">
        <v>310</v>
      </c>
      <c r="D125" s="14" t="s">
        <v>66</v>
      </c>
      <c r="E125" s="24"/>
      <c r="F125" s="24"/>
      <c r="G125" s="24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</row>
    <row r="126" customFormat="false" ht="15.75" hidden="false" customHeight="false" outlineLevel="0" collapsed="false">
      <c r="A126" s="11" t="n">
        <f aca="false">+A125+1</f>
        <v>125</v>
      </c>
      <c r="B126" s="12" t="s">
        <v>311</v>
      </c>
      <c r="C126" s="13" t="s">
        <v>312</v>
      </c>
      <c r="D126" s="14" t="s">
        <v>66</v>
      </c>
      <c r="E126" s="24"/>
      <c r="F126" s="24"/>
      <c r="G126" s="24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</row>
    <row r="127" customFormat="false" ht="15.75" hidden="false" customHeight="false" outlineLevel="0" collapsed="false">
      <c r="A127" s="11" t="n">
        <f aca="false">+A126+1</f>
        <v>126</v>
      </c>
      <c r="B127" s="12" t="s">
        <v>313</v>
      </c>
      <c r="C127" s="13" t="s">
        <v>314</v>
      </c>
      <c r="D127" s="14" t="s">
        <v>66</v>
      </c>
      <c r="E127" s="24"/>
      <c r="F127" s="24"/>
      <c r="G127" s="24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</row>
    <row r="128" customFormat="false" ht="15.75" hidden="false" customHeight="false" outlineLevel="0" collapsed="false">
      <c r="A128" s="11" t="n">
        <f aca="false">+A127+1</f>
        <v>127</v>
      </c>
      <c r="B128" s="12" t="s">
        <v>315</v>
      </c>
      <c r="C128" s="13" t="s">
        <v>316</v>
      </c>
      <c r="D128" s="14" t="s">
        <v>66</v>
      </c>
      <c r="E128" s="24"/>
      <c r="F128" s="24"/>
      <c r="G128" s="24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</row>
    <row r="129" customFormat="false" ht="15.75" hidden="false" customHeight="false" outlineLevel="0" collapsed="false">
      <c r="A129" s="11" t="n">
        <f aca="false">+A128+1</f>
        <v>128</v>
      </c>
      <c r="B129" s="12" t="s">
        <v>317</v>
      </c>
      <c r="C129" s="13" t="s">
        <v>318</v>
      </c>
      <c r="D129" s="14" t="s">
        <v>66</v>
      </c>
      <c r="E129" s="24"/>
      <c r="F129" s="24"/>
      <c r="G129" s="24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</row>
    <row r="130" customFormat="false" ht="15.75" hidden="false" customHeight="false" outlineLevel="0" collapsed="false">
      <c r="A130" s="11" t="n">
        <f aca="false">+A129+1</f>
        <v>129</v>
      </c>
      <c r="B130" s="12" t="s">
        <v>319</v>
      </c>
      <c r="C130" s="13" t="s">
        <v>320</v>
      </c>
      <c r="D130" s="14" t="s">
        <v>66</v>
      </c>
      <c r="E130" s="24"/>
      <c r="F130" s="24"/>
      <c r="G130" s="24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</row>
    <row r="131" customFormat="false" ht="15.75" hidden="false" customHeight="false" outlineLevel="0" collapsed="false">
      <c r="A131" s="11" t="n">
        <f aca="false">+A130+1</f>
        <v>130</v>
      </c>
      <c r="B131" s="12" t="s">
        <v>321</v>
      </c>
      <c r="C131" s="13" t="s">
        <v>322</v>
      </c>
      <c r="D131" s="14" t="s">
        <v>66</v>
      </c>
      <c r="E131" s="24"/>
      <c r="F131" s="24"/>
      <c r="G131" s="24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</row>
    <row r="132" customFormat="false" ht="15.75" hidden="false" customHeight="false" outlineLevel="0" collapsed="false">
      <c r="A132" s="11" t="n">
        <f aca="false">+A131+1</f>
        <v>131</v>
      </c>
      <c r="B132" s="12" t="s">
        <v>323</v>
      </c>
      <c r="C132" s="13" t="s">
        <v>324</v>
      </c>
      <c r="D132" s="14" t="s">
        <v>66</v>
      </c>
      <c r="E132" s="24"/>
      <c r="F132" s="24"/>
      <c r="G132" s="24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</row>
    <row r="133" customFormat="false" ht="15.75" hidden="false" customHeight="false" outlineLevel="0" collapsed="false">
      <c r="A133" s="11" t="n">
        <f aca="false">+A132+1</f>
        <v>132</v>
      </c>
      <c r="B133" s="12" t="s">
        <v>325</v>
      </c>
      <c r="C133" s="13" t="s">
        <v>326</v>
      </c>
      <c r="D133" s="14" t="s">
        <v>66</v>
      </c>
      <c r="E133" s="24"/>
      <c r="F133" s="24"/>
      <c r="G133" s="24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</row>
    <row r="134" customFormat="false" ht="15.75" hidden="false" customHeight="false" outlineLevel="0" collapsed="false">
      <c r="A134" s="11" t="n">
        <f aca="false">+A133+1</f>
        <v>133</v>
      </c>
      <c r="B134" s="12" t="s">
        <v>327</v>
      </c>
      <c r="C134" s="13" t="s">
        <v>328</v>
      </c>
      <c r="D134" s="14" t="s">
        <v>66</v>
      </c>
      <c r="E134" s="24"/>
      <c r="F134" s="24"/>
      <c r="G134" s="24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</row>
    <row r="135" customFormat="false" ht="15.75" hidden="false" customHeight="false" outlineLevel="0" collapsed="false">
      <c r="A135" s="11" t="n">
        <f aca="false">+A134+1</f>
        <v>134</v>
      </c>
      <c r="B135" s="12" t="s">
        <v>329</v>
      </c>
      <c r="C135" s="13" t="s">
        <v>330</v>
      </c>
      <c r="D135" s="14" t="s">
        <v>66</v>
      </c>
      <c r="E135" s="24"/>
      <c r="F135" s="24"/>
      <c r="G135" s="24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</row>
    <row r="136" customFormat="false" ht="15.75" hidden="false" customHeight="false" outlineLevel="0" collapsed="false">
      <c r="A136" s="11" t="n">
        <f aca="false">+A135+1</f>
        <v>135</v>
      </c>
      <c r="B136" s="12" t="s">
        <v>331</v>
      </c>
      <c r="C136" s="13" t="s">
        <v>332</v>
      </c>
      <c r="D136" s="14" t="s">
        <v>66</v>
      </c>
      <c r="E136" s="24"/>
      <c r="F136" s="24"/>
      <c r="G136" s="24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</row>
    <row r="137" customFormat="false" ht="15.75" hidden="false" customHeight="false" outlineLevel="0" collapsed="false">
      <c r="A137" s="11" t="n">
        <f aca="false">+A136+1</f>
        <v>136</v>
      </c>
      <c r="B137" s="12" t="s">
        <v>333</v>
      </c>
      <c r="C137" s="13" t="s">
        <v>334</v>
      </c>
      <c r="D137" s="14" t="s">
        <v>66</v>
      </c>
      <c r="E137" s="24"/>
      <c r="F137" s="24"/>
      <c r="G137" s="24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</row>
    <row r="138" customFormat="false" ht="15.75" hidden="false" customHeight="false" outlineLevel="0" collapsed="false">
      <c r="A138" s="11" t="n">
        <f aca="false">+A137+1</f>
        <v>137</v>
      </c>
      <c r="B138" s="12" t="s">
        <v>335</v>
      </c>
      <c r="C138" s="13" t="s">
        <v>336</v>
      </c>
      <c r="D138" s="14" t="s">
        <v>66</v>
      </c>
      <c r="E138" s="24"/>
      <c r="F138" s="24"/>
      <c r="G138" s="24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</row>
    <row r="139" customFormat="false" ht="15.75" hidden="false" customHeight="false" outlineLevel="0" collapsed="false">
      <c r="A139" s="11" t="n">
        <f aca="false">+A138+1</f>
        <v>138</v>
      </c>
      <c r="B139" s="12" t="s">
        <v>337</v>
      </c>
      <c r="C139" s="13" t="s">
        <v>338</v>
      </c>
      <c r="D139" s="14" t="s">
        <v>66</v>
      </c>
      <c r="E139" s="24"/>
      <c r="F139" s="24"/>
      <c r="G139" s="24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</row>
    <row r="140" customFormat="false" ht="15.75" hidden="false" customHeight="false" outlineLevel="0" collapsed="false">
      <c r="A140" s="11" t="n">
        <f aca="false">+A139+1</f>
        <v>139</v>
      </c>
      <c r="B140" s="12" t="s">
        <v>339</v>
      </c>
      <c r="C140" s="13" t="s">
        <v>340</v>
      </c>
      <c r="D140" s="14" t="s">
        <v>66</v>
      </c>
      <c r="E140" s="24"/>
      <c r="F140" s="24"/>
      <c r="G140" s="24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</row>
    <row r="141" customFormat="false" ht="15.75" hidden="false" customHeight="false" outlineLevel="0" collapsed="false">
      <c r="A141" s="11" t="n">
        <f aca="false">+A140+1</f>
        <v>140</v>
      </c>
      <c r="B141" s="12" t="s">
        <v>341</v>
      </c>
      <c r="C141" s="13" t="s">
        <v>342</v>
      </c>
      <c r="D141" s="14" t="s">
        <v>66</v>
      </c>
      <c r="E141" s="24"/>
      <c r="F141" s="24"/>
      <c r="G141" s="24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</row>
    <row r="142" customFormat="false" ht="15.75" hidden="false" customHeight="false" outlineLevel="0" collapsed="false">
      <c r="A142" s="11" t="n">
        <f aca="false">+A141+1</f>
        <v>141</v>
      </c>
      <c r="B142" s="12" t="s">
        <v>343</v>
      </c>
      <c r="C142" s="13" t="s">
        <v>344</v>
      </c>
      <c r="D142" s="14" t="s">
        <v>66</v>
      </c>
      <c r="E142" s="24"/>
      <c r="F142" s="24"/>
      <c r="G142" s="24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</row>
    <row r="143" customFormat="false" ht="15.75" hidden="false" customHeight="false" outlineLevel="0" collapsed="false">
      <c r="A143" s="11" t="n">
        <f aca="false">+A142+1</f>
        <v>142</v>
      </c>
      <c r="B143" s="12" t="s">
        <v>345</v>
      </c>
      <c r="C143" s="13" t="s">
        <v>346</v>
      </c>
      <c r="D143" s="14" t="s">
        <v>66</v>
      </c>
      <c r="E143" s="24"/>
      <c r="F143" s="24"/>
      <c r="G143" s="24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</row>
    <row r="144" customFormat="false" ht="15.75" hidden="false" customHeight="false" outlineLevel="0" collapsed="false">
      <c r="A144" s="11" t="n">
        <f aca="false">+A143+1</f>
        <v>143</v>
      </c>
      <c r="B144" s="12" t="s">
        <v>347</v>
      </c>
      <c r="C144" s="13" t="s">
        <v>348</v>
      </c>
      <c r="D144" s="14" t="s">
        <v>66</v>
      </c>
      <c r="E144" s="24"/>
      <c r="F144" s="24"/>
      <c r="G144" s="24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</row>
    <row r="145" customFormat="false" ht="15.75" hidden="false" customHeight="false" outlineLevel="0" collapsed="false">
      <c r="A145" s="11" t="n">
        <f aca="false">+A144+1</f>
        <v>144</v>
      </c>
      <c r="B145" s="12" t="s">
        <v>349</v>
      </c>
      <c r="C145" s="13" t="s">
        <v>350</v>
      </c>
      <c r="D145" s="14" t="s">
        <v>66</v>
      </c>
      <c r="E145" s="24"/>
      <c r="F145" s="24"/>
      <c r="G145" s="24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</row>
    <row r="146" customFormat="false" ht="15.75" hidden="false" customHeight="false" outlineLevel="0" collapsed="false">
      <c r="A146" s="11" t="n">
        <f aca="false">+A145+1</f>
        <v>145</v>
      </c>
      <c r="B146" s="12" t="s">
        <v>351</v>
      </c>
      <c r="C146" s="13" t="s">
        <v>352</v>
      </c>
      <c r="D146" s="14" t="s">
        <v>66</v>
      </c>
      <c r="E146" s="24"/>
      <c r="F146" s="24"/>
      <c r="G146" s="24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</row>
    <row r="147" customFormat="false" ht="15.75" hidden="false" customHeight="false" outlineLevel="0" collapsed="false">
      <c r="A147" s="11" t="n">
        <f aca="false">+A146+1</f>
        <v>146</v>
      </c>
      <c r="B147" s="12" t="s">
        <v>353</v>
      </c>
      <c r="C147" s="13" t="s">
        <v>354</v>
      </c>
      <c r="D147" s="14" t="s">
        <v>66</v>
      </c>
      <c r="E147" s="24"/>
      <c r="F147" s="24"/>
      <c r="G147" s="24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</row>
    <row r="148" customFormat="false" ht="15.75" hidden="false" customHeight="false" outlineLevel="0" collapsed="false">
      <c r="A148" s="11" t="n">
        <f aca="false">+A147+1</f>
        <v>147</v>
      </c>
      <c r="B148" s="12" t="s">
        <v>355</v>
      </c>
      <c r="C148" s="13" t="s">
        <v>356</v>
      </c>
      <c r="D148" s="14" t="s">
        <v>66</v>
      </c>
      <c r="E148" s="24"/>
      <c r="F148" s="24"/>
      <c r="G148" s="24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</row>
    <row r="149" customFormat="false" ht="15.75" hidden="false" customHeight="false" outlineLevel="0" collapsed="false">
      <c r="A149" s="11" t="n">
        <f aca="false">+A148+1</f>
        <v>148</v>
      </c>
      <c r="B149" s="12" t="s">
        <v>357</v>
      </c>
      <c r="C149" s="13" t="s">
        <v>358</v>
      </c>
      <c r="D149" s="14" t="s">
        <v>66</v>
      </c>
      <c r="E149" s="24"/>
      <c r="F149" s="24"/>
      <c r="G149" s="24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</row>
    <row r="150" customFormat="false" ht="15.75" hidden="false" customHeight="false" outlineLevel="0" collapsed="false">
      <c r="A150" s="11" t="n">
        <f aca="false">+A149+1</f>
        <v>149</v>
      </c>
      <c r="B150" s="12" t="s">
        <v>359</v>
      </c>
      <c r="C150" s="13" t="s">
        <v>360</v>
      </c>
      <c r="D150" s="14" t="s">
        <v>66</v>
      </c>
      <c r="E150" s="24"/>
      <c r="F150" s="24"/>
      <c r="G150" s="24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</row>
    <row r="151" customFormat="false" ht="15.75" hidden="false" customHeight="false" outlineLevel="0" collapsed="false">
      <c r="A151" s="11" t="n">
        <f aca="false">+A150+1</f>
        <v>150</v>
      </c>
      <c r="B151" s="12" t="s">
        <v>361</v>
      </c>
      <c r="C151" s="13" t="s">
        <v>362</v>
      </c>
      <c r="D151" s="14" t="s">
        <v>66</v>
      </c>
      <c r="E151" s="24"/>
      <c r="F151" s="24"/>
      <c r="G151" s="2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</row>
    <row r="152" customFormat="false" ht="15.75" hidden="false" customHeight="false" outlineLevel="0" collapsed="false">
      <c r="A152" s="11" t="n">
        <f aca="false">+A151+1</f>
        <v>151</v>
      </c>
      <c r="B152" s="12" t="s">
        <v>363</v>
      </c>
      <c r="C152" s="13" t="s">
        <v>364</v>
      </c>
      <c r="D152" s="14" t="s">
        <v>66</v>
      </c>
      <c r="E152" s="24"/>
      <c r="F152" s="24"/>
      <c r="G152" s="24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</row>
    <row r="153" customFormat="false" ht="15.75" hidden="false" customHeight="false" outlineLevel="0" collapsed="false">
      <c r="A153" s="11" t="n">
        <f aca="false">+A152+1</f>
        <v>152</v>
      </c>
      <c r="B153" s="12" t="s">
        <v>365</v>
      </c>
      <c r="C153" s="13" t="s">
        <v>366</v>
      </c>
      <c r="D153" s="14" t="s">
        <v>66</v>
      </c>
      <c r="E153" s="24"/>
      <c r="F153" s="24"/>
      <c r="G153" s="24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</row>
    <row r="154" customFormat="false" ht="15.75" hidden="false" customHeight="false" outlineLevel="0" collapsed="false">
      <c r="A154" s="11" t="n">
        <f aca="false">+A153+1</f>
        <v>153</v>
      </c>
      <c r="B154" s="12" t="s">
        <v>367</v>
      </c>
      <c r="C154" s="13" t="s">
        <v>368</v>
      </c>
      <c r="D154" s="14" t="s">
        <v>66</v>
      </c>
      <c r="E154" s="24"/>
      <c r="F154" s="24"/>
      <c r="G154" s="24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</row>
    <row r="155" customFormat="false" ht="15.75" hidden="false" customHeight="false" outlineLevel="0" collapsed="false">
      <c r="A155" s="11" t="n">
        <f aca="false">+A154+1</f>
        <v>154</v>
      </c>
      <c r="B155" s="12" t="s">
        <v>369</v>
      </c>
      <c r="C155" s="13" t="s">
        <v>370</v>
      </c>
      <c r="D155" s="14" t="s">
        <v>66</v>
      </c>
      <c r="E155" s="24"/>
      <c r="F155" s="24"/>
      <c r="G155" s="24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</row>
    <row r="156" customFormat="false" ht="15.75" hidden="false" customHeight="false" outlineLevel="0" collapsed="false">
      <c r="A156" s="11" t="n">
        <f aca="false">+A155+1</f>
        <v>155</v>
      </c>
      <c r="B156" s="12" t="s">
        <v>371</v>
      </c>
      <c r="C156" s="13" t="s">
        <v>372</v>
      </c>
      <c r="D156" s="14" t="s">
        <v>66</v>
      </c>
      <c r="E156" s="24"/>
      <c r="F156" s="24"/>
      <c r="G156" s="24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</row>
    <row r="157" customFormat="false" ht="15.75" hidden="false" customHeight="false" outlineLevel="0" collapsed="false">
      <c r="A157" s="11" t="n">
        <f aca="false">+A156+1</f>
        <v>156</v>
      </c>
      <c r="B157" s="12" t="s">
        <v>373</v>
      </c>
      <c r="C157" s="13" t="s">
        <v>374</v>
      </c>
      <c r="D157" s="14" t="s">
        <v>66</v>
      </c>
      <c r="E157" s="24"/>
      <c r="F157" s="24"/>
      <c r="G157" s="24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</row>
    <row r="158" customFormat="false" ht="15.75" hidden="false" customHeight="false" outlineLevel="0" collapsed="false">
      <c r="A158" s="11" t="n">
        <f aca="false">+A157+1</f>
        <v>157</v>
      </c>
      <c r="B158" s="12" t="s">
        <v>375</v>
      </c>
      <c r="C158" s="13" t="s">
        <v>376</v>
      </c>
      <c r="D158" s="14" t="s">
        <v>66</v>
      </c>
      <c r="E158" s="24"/>
      <c r="F158" s="24"/>
      <c r="G158" s="24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</row>
    <row r="159" customFormat="false" ht="15.75" hidden="false" customHeight="false" outlineLevel="0" collapsed="false">
      <c r="A159" s="11" t="n">
        <f aca="false">+A158+1</f>
        <v>158</v>
      </c>
      <c r="B159" s="12" t="s">
        <v>377</v>
      </c>
      <c r="C159" s="13" t="s">
        <v>378</v>
      </c>
      <c r="D159" s="14" t="s">
        <v>66</v>
      </c>
      <c r="E159" s="24"/>
      <c r="F159" s="24"/>
      <c r="G159" s="24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</row>
    <row r="160" customFormat="false" ht="15.75" hidden="false" customHeight="false" outlineLevel="0" collapsed="false">
      <c r="A160" s="11" t="n">
        <f aca="false">+A159+1</f>
        <v>159</v>
      </c>
      <c r="B160" s="12" t="s">
        <v>379</v>
      </c>
      <c r="C160" s="13" t="s">
        <v>380</v>
      </c>
      <c r="D160" s="14" t="s">
        <v>66</v>
      </c>
      <c r="E160" s="24"/>
      <c r="F160" s="24"/>
      <c r="G160" s="24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</row>
    <row r="161" customFormat="false" ht="15.75" hidden="false" customHeight="false" outlineLevel="0" collapsed="false">
      <c r="A161" s="11" t="n">
        <f aca="false">+A160+1</f>
        <v>160</v>
      </c>
      <c r="B161" s="12" t="s">
        <v>381</v>
      </c>
      <c r="C161" s="13" t="s">
        <v>382</v>
      </c>
      <c r="D161" s="14" t="s">
        <v>66</v>
      </c>
      <c r="E161" s="24"/>
      <c r="F161" s="24"/>
      <c r="G161" s="24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</row>
    <row r="162" customFormat="false" ht="15.75" hidden="false" customHeight="false" outlineLevel="0" collapsed="false">
      <c r="A162" s="11" t="n">
        <f aca="false">+A161+1</f>
        <v>161</v>
      </c>
      <c r="B162" s="12" t="s">
        <v>383</v>
      </c>
      <c r="C162" s="13" t="s">
        <v>384</v>
      </c>
      <c r="D162" s="14" t="s">
        <v>66</v>
      </c>
      <c r="E162" s="24"/>
      <c r="F162" s="24"/>
      <c r="G162" s="24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</row>
    <row r="163" customFormat="false" ht="15.75" hidden="false" customHeight="false" outlineLevel="0" collapsed="false">
      <c r="A163" s="11" t="n">
        <f aca="false">+A162+1</f>
        <v>162</v>
      </c>
      <c r="B163" s="12" t="s">
        <v>385</v>
      </c>
      <c r="C163" s="13" t="s">
        <v>386</v>
      </c>
      <c r="D163" s="14" t="s">
        <v>66</v>
      </c>
      <c r="E163" s="24"/>
      <c r="F163" s="24"/>
      <c r="G163" s="24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</row>
    <row r="164" customFormat="false" ht="15.75" hidden="false" customHeight="false" outlineLevel="0" collapsed="false">
      <c r="A164" s="11" t="n">
        <f aca="false">+A163+1</f>
        <v>163</v>
      </c>
      <c r="B164" s="12" t="s">
        <v>387</v>
      </c>
      <c r="C164" s="13" t="s">
        <v>388</v>
      </c>
      <c r="D164" s="14" t="s">
        <v>66</v>
      </c>
      <c r="E164" s="24"/>
      <c r="F164" s="24"/>
      <c r="G164" s="24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</row>
    <row r="165" customFormat="false" ht="15.75" hidden="false" customHeight="false" outlineLevel="0" collapsed="false">
      <c r="A165" s="11" t="n">
        <f aca="false">+A164+1</f>
        <v>164</v>
      </c>
      <c r="B165" s="12" t="s">
        <v>389</v>
      </c>
      <c r="C165" s="13" t="s">
        <v>390</v>
      </c>
      <c r="D165" s="14" t="s">
        <v>66</v>
      </c>
      <c r="E165" s="24"/>
      <c r="F165" s="24"/>
      <c r="G165" s="2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</row>
    <row r="166" customFormat="false" ht="15.75" hidden="false" customHeight="false" outlineLevel="0" collapsed="false">
      <c r="A166" s="11" t="n">
        <f aca="false">+A165+1</f>
        <v>165</v>
      </c>
      <c r="B166" s="12" t="s">
        <v>391</v>
      </c>
      <c r="C166" s="13" t="s">
        <v>392</v>
      </c>
      <c r="D166" s="14" t="s">
        <v>66</v>
      </c>
      <c r="E166" s="24"/>
      <c r="F166" s="24"/>
      <c r="G166" s="24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</row>
    <row r="167" customFormat="false" ht="15.75" hidden="false" customHeight="false" outlineLevel="0" collapsed="false">
      <c r="A167" s="11" t="n">
        <f aca="false">+A166+1</f>
        <v>166</v>
      </c>
      <c r="B167" s="12" t="s">
        <v>393</v>
      </c>
      <c r="C167" s="13" t="s">
        <v>394</v>
      </c>
      <c r="D167" s="14" t="s">
        <v>66</v>
      </c>
      <c r="E167" s="24"/>
      <c r="F167" s="24"/>
      <c r="G167" s="2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</row>
    <row r="168" customFormat="false" ht="15.75" hidden="false" customHeight="false" outlineLevel="0" collapsed="false">
      <c r="A168" s="11" t="n">
        <f aca="false">+A167+1</f>
        <v>167</v>
      </c>
      <c r="B168" s="12" t="s">
        <v>395</v>
      </c>
      <c r="C168" s="13" t="s">
        <v>396</v>
      </c>
      <c r="D168" s="14" t="s">
        <v>66</v>
      </c>
      <c r="E168" s="24"/>
      <c r="F168" s="24"/>
      <c r="G168" s="2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</row>
    <row r="169" customFormat="false" ht="15.75" hidden="false" customHeight="false" outlineLevel="0" collapsed="false">
      <c r="A169" s="11" t="n">
        <f aca="false">+A168+1</f>
        <v>168</v>
      </c>
      <c r="B169" s="12" t="s">
        <v>397</v>
      </c>
      <c r="C169" s="13" t="s">
        <v>398</v>
      </c>
      <c r="D169" s="14" t="s">
        <v>66</v>
      </c>
      <c r="E169" s="24"/>
      <c r="F169" s="24"/>
      <c r="G169" s="24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</row>
    <row r="170" customFormat="false" ht="15.75" hidden="false" customHeight="false" outlineLevel="0" collapsed="false">
      <c r="A170" s="11" t="n">
        <f aca="false">+A169+1</f>
        <v>169</v>
      </c>
      <c r="B170" s="12" t="s">
        <v>399</v>
      </c>
      <c r="C170" s="13" t="s">
        <v>400</v>
      </c>
      <c r="D170" s="14" t="s">
        <v>66</v>
      </c>
      <c r="E170" s="24"/>
      <c r="F170" s="24"/>
      <c r="G170" s="24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</row>
    <row r="171" customFormat="false" ht="15.75" hidden="false" customHeight="false" outlineLevel="0" collapsed="false">
      <c r="A171" s="11" t="n">
        <f aca="false">+A170+1</f>
        <v>170</v>
      </c>
      <c r="B171" s="12" t="s">
        <v>401</v>
      </c>
      <c r="C171" s="13" t="s">
        <v>402</v>
      </c>
      <c r="D171" s="14" t="s">
        <v>66</v>
      </c>
      <c r="E171" s="24"/>
      <c r="F171" s="24"/>
      <c r="G171" s="24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</row>
    <row r="172" customFormat="false" ht="15.75" hidden="false" customHeight="false" outlineLevel="0" collapsed="false">
      <c r="A172" s="11" t="n">
        <f aca="false">+A171+1</f>
        <v>171</v>
      </c>
      <c r="B172" s="12" t="s">
        <v>403</v>
      </c>
      <c r="C172" s="13" t="s">
        <v>404</v>
      </c>
      <c r="D172" s="14" t="s">
        <v>66</v>
      </c>
      <c r="E172" s="24"/>
      <c r="F172" s="24"/>
      <c r="G172" s="24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</row>
    <row r="173" customFormat="false" ht="15.75" hidden="false" customHeight="false" outlineLevel="0" collapsed="false">
      <c r="A173" s="11" t="n">
        <f aca="false">+A172+1</f>
        <v>172</v>
      </c>
      <c r="B173" s="12" t="s">
        <v>405</v>
      </c>
      <c r="C173" s="13" t="s">
        <v>406</v>
      </c>
      <c r="D173" s="14" t="s">
        <v>66</v>
      </c>
      <c r="E173" s="24"/>
      <c r="F173" s="24"/>
      <c r="G173" s="24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</row>
    <row r="174" customFormat="false" ht="15.75" hidden="false" customHeight="false" outlineLevel="0" collapsed="false">
      <c r="A174" s="11" t="n">
        <f aca="false">+A173+1</f>
        <v>173</v>
      </c>
      <c r="B174" s="12" t="s">
        <v>407</v>
      </c>
      <c r="C174" s="13" t="s">
        <v>408</v>
      </c>
      <c r="D174" s="14" t="s">
        <v>66</v>
      </c>
      <c r="E174" s="24"/>
      <c r="F174" s="24"/>
      <c r="G174" s="24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</row>
    <row r="175" customFormat="false" ht="15.75" hidden="false" customHeight="false" outlineLevel="0" collapsed="false">
      <c r="A175" s="11" t="n">
        <f aca="false">+A174+1</f>
        <v>174</v>
      </c>
      <c r="B175" s="12" t="s">
        <v>409</v>
      </c>
      <c r="C175" s="13" t="s">
        <v>410</v>
      </c>
      <c r="D175" s="14" t="s">
        <v>66</v>
      </c>
      <c r="E175" s="24"/>
      <c r="F175" s="24"/>
      <c r="G175" s="24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</row>
    <row r="176" customFormat="false" ht="15.75" hidden="false" customHeight="false" outlineLevel="0" collapsed="false">
      <c r="A176" s="11" t="n">
        <f aca="false">+A175+1</f>
        <v>175</v>
      </c>
      <c r="B176" s="12" t="s">
        <v>411</v>
      </c>
      <c r="C176" s="13" t="s">
        <v>412</v>
      </c>
      <c r="D176" s="14" t="s">
        <v>66</v>
      </c>
      <c r="E176" s="24"/>
      <c r="F176" s="24"/>
      <c r="G176" s="24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</row>
    <row r="177" customFormat="false" ht="15.75" hidden="false" customHeight="false" outlineLevel="0" collapsed="false">
      <c r="A177" s="11" t="n">
        <f aca="false">+A176+1</f>
        <v>176</v>
      </c>
      <c r="B177" s="12" t="s">
        <v>413</v>
      </c>
      <c r="C177" s="13" t="s">
        <v>414</v>
      </c>
      <c r="D177" s="14" t="s">
        <v>66</v>
      </c>
      <c r="E177" s="24"/>
      <c r="F177" s="24"/>
      <c r="G177" s="24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</row>
    <row r="178" customFormat="false" ht="15.75" hidden="false" customHeight="false" outlineLevel="0" collapsed="false">
      <c r="A178" s="11" t="n">
        <f aca="false">+A177+1</f>
        <v>177</v>
      </c>
      <c r="B178" s="12" t="s">
        <v>415</v>
      </c>
      <c r="C178" s="13" t="s">
        <v>416</v>
      </c>
      <c r="D178" s="14" t="s">
        <v>66</v>
      </c>
      <c r="E178" s="24"/>
      <c r="F178" s="24"/>
      <c r="G178" s="24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</row>
    <row r="179" customFormat="false" ht="15.75" hidden="false" customHeight="false" outlineLevel="0" collapsed="false">
      <c r="A179" s="11" t="n">
        <f aca="false">+A178+1</f>
        <v>178</v>
      </c>
      <c r="B179" s="12" t="s">
        <v>417</v>
      </c>
      <c r="C179" s="13" t="s">
        <v>418</v>
      </c>
      <c r="D179" s="14" t="s">
        <v>66</v>
      </c>
      <c r="E179" s="24"/>
      <c r="F179" s="24"/>
      <c r="G179" s="24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</row>
    <row r="180" customFormat="false" ht="15.75" hidden="false" customHeight="false" outlineLevel="0" collapsed="false">
      <c r="A180" s="11" t="n">
        <f aca="false">+A179+1</f>
        <v>179</v>
      </c>
      <c r="B180" s="12" t="s">
        <v>419</v>
      </c>
      <c r="C180" s="13" t="s">
        <v>420</v>
      </c>
      <c r="D180" s="14" t="s">
        <v>66</v>
      </c>
      <c r="E180" s="24"/>
      <c r="F180" s="24"/>
      <c r="G180" s="24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</row>
    <row r="181" customFormat="false" ht="15.75" hidden="false" customHeight="false" outlineLevel="0" collapsed="false">
      <c r="A181" s="11" t="n">
        <f aca="false">+A180+1</f>
        <v>180</v>
      </c>
      <c r="B181" s="12" t="s">
        <v>421</v>
      </c>
      <c r="C181" s="13" t="s">
        <v>422</v>
      </c>
      <c r="D181" s="14" t="s">
        <v>66</v>
      </c>
      <c r="E181" s="24"/>
      <c r="F181" s="24"/>
      <c r="G181" s="24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</row>
    <row r="182" customFormat="false" ht="15.75" hidden="false" customHeight="false" outlineLevel="0" collapsed="false">
      <c r="A182" s="11" t="n">
        <f aca="false">+A181+1</f>
        <v>181</v>
      </c>
      <c r="B182" s="12" t="s">
        <v>423</v>
      </c>
      <c r="C182" s="13" t="s">
        <v>424</v>
      </c>
      <c r="D182" s="14" t="s">
        <v>66</v>
      </c>
      <c r="E182" s="24"/>
      <c r="F182" s="24"/>
      <c r="G182" s="24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</row>
    <row r="183" customFormat="false" ht="15.75" hidden="false" customHeight="false" outlineLevel="0" collapsed="false">
      <c r="A183" s="11" t="n">
        <f aca="false">+A182+1</f>
        <v>182</v>
      </c>
      <c r="B183" s="12" t="s">
        <v>425</v>
      </c>
      <c r="C183" s="13" t="s">
        <v>426</v>
      </c>
      <c r="D183" s="14" t="s">
        <v>66</v>
      </c>
      <c r="E183" s="24"/>
      <c r="F183" s="24"/>
      <c r="G183" s="24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</row>
    <row r="184" customFormat="false" ht="15.75" hidden="false" customHeight="false" outlineLevel="0" collapsed="false">
      <c r="A184" s="11" t="n">
        <f aca="false">+A183+1</f>
        <v>183</v>
      </c>
      <c r="B184" s="12" t="s">
        <v>427</v>
      </c>
      <c r="C184" s="13" t="s">
        <v>428</v>
      </c>
      <c r="D184" s="14" t="s">
        <v>66</v>
      </c>
      <c r="E184" s="24"/>
      <c r="F184" s="24"/>
      <c r="G184" s="24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</row>
    <row r="185" customFormat="false" ht="15.75" hidden="false" customHeight="false" outlineLevel="0" collapsed="false">
      <c r="A185" s="11" t="n">
        <f aca="false">+A184+1</f>
        <v>184</v>
      </c>
      <c r="B185" s="12" t="s">
        <v>429</v>
      </c>
      <c r="C185" s="13" t="s">
        <v>430</v>
      </c>
      <c r="D185" s="14" t="s">
        <v>66</v>
      </c>
      <c r="E185" s="24"/>
      <c r="F185" s="24"/>
      <c r="G185" s="24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9"/>
      <c r="II185" s="19"/>
      <c r="IJ185" s="19"/>
      <c r="IK185" s="19"/>
      <c r="IL185" s="19"/>
      <c r="IM185" s="19"/>
    </row>
    <row r="186" customFormat="false" ht="15.75" hidden="false" customHeight="false" outlineLevel="0" collapsed="false">
      <c r="A186" s="11" t="n">
        <f aca="false">+A185+1</f>
        <v>185</v>
      </c>
      <c r="B186" s="12" t="s">
        <v>431</v>
      </c>
      <c r="C186" s="13" t="s">
        <v>432</v>
      </c>
      <c r="D186" s="14" t="s">
        <v>66</v>
      </c>
      <c r="E186" s="24"/>
      <c r="F186" s="24"/>
      <c r="G186" s="24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9"/>
      <c r="II186" s="19"/>
      <c r="IJ186" s="19"/>
      <c r="IK186" s="19"/>
      <c r="IL186" s="19"/>
      <c r="IM186" s="19"/>
    </row>
    <row r="187" customFormat="false" ht="15.75" hidden="false" customHeight="false" outlineLevel="0" collapsed="false">
      <c r="A187" s="11" t="n">
        <f aca="false">+A186+1</f>
        <v>186</v>
      </c>
      <c r="B187" s="12" t="s">
        <v>433</v>
      </c>
      <c r="C187" s="13" t="s">
        <v>434</v>
      </c>
      <c r="D187" s="14" t="s">
        <v>66</v>
      </c>
      <c r="E187" s="24"/>
      <c r="F187" s="24"/>
      <c r="G187" s="24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9"/>
      <c r="II187" s="19"/>
      <c r="IJ187" s="19"/>
      <c r="IK187" s="19"/>
      <c r="IL187" s="19"/>
      <c r="IM187" s="19"/>
    </row>
    <row r="188" customFormat="false" ht="15.75" hidden="false" customHeight="false" outlineLevel="0" collapsed="false">
      <c r="A188" s="11" t="n">
        <f aca="false">+A187+1</f>
        <v>187</v>
      </c>
      <c r="B188" s="12" t="s">
        <v>435</v>
      </c>
      <c r="C188" s="13" t="s">
        <v>436</v>
      </c>
      <c r="D188" s="14" t="s">
        <v>66</v>
      </c>
      <c r="E188" s="24"/>
      <c r="F188" s="24"/>
      <c r="G188" s="24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9"/>
      <c r="II188" s="19"/>
      <c r="IJ188" s="19"/>
      <c r="IK188" s="19"/>
      <c r="IL188" s="19"/>
      <c r="IM188" s="19"/>
    </row>
    <row r="189" customFormat="false" ht="15.75" hidden="false" customHeight="false" outlineLevel="0" collapsed="false">
      <c r="A189" s="11" t="n">
        <f aca="false">+A188+1</f>
        <v>188</v>
      </c>
      <c r="B189" s="12" t="s">
        <v>437</v>
      </c>
      <c r="C189" s="13" t="s">
        <v>438</v>
      </c>
      <c r="D189" s="14" t="s">
        <v>66</v>
      </c>
      <c r="E189" s="24"/>
      <c r="F189" s="24"/>
      <c r="G189" s="24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9"/>
      <c r="II189" s="19"/>
      <c r="IJ189" s="19"/>
      <c r="IK189" s="19"/>
      <c r="IL189" s="19"/>
      <c r="IM189" s="19"/>
    </row>
    <row r="190" customFormat="false" ht="15.75" hidden="false" customHeight="false" outlineLevel="0" collapsed="false">
      <c r="A190" s="11" t="n">
        <f aca="false">+A189+1</f>
        <v>189</v>
      </c>
      <c r="B190" s="12" t="s">
        <v>439</v>
      </c>
      <c r="C190" s="13" t="s">
        <v>440</v>
      </c>
      <c r="D190" s="14" t="s">
        <v>66</v>
      </c>
      <c r="E190" s="24"/>
      <c r="F190" s="24"/>
      <c r="G190" s="24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9"/>
      <c r="II190" s="19"/>
      <c r="IJ190" s="19"/>
      <c r="IK190" s="19"/>
      <c r="IL190" s="19"/>
      <c r="IM190" s="19"/>
    </row>
    <row r="191" customFormat="false" ht="15.75" hidden="false" customHeight="false" outlineLevel="0" collapsed="false">
      <c r="A191" s="11" t="n">
        <f aca="false">+A190+1</f>
        <v>190</v>
      </c>
      <c r="B191" s="12" t="s">
        <v>441</v>
      </c>
      <c r="C191" s="13" t="s">
        <v>442</v>
      </c>
      <c r="D191" s="14" t="s">
        <v>66</v>
      </c>
      <c r="E191" s="24"/>
      <c r="F191" s="24"/>
      <c r="G191" s="24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9"/>
      <c r="II191" s="19"/>
      <c r="IJ191" s="19"/>
      <c r="IK191" s="19"/>
      <c r="IL191" s="19"/>
      <c r="IM191" s="19"/>
    </row>
    <row r="192" customFormat="false" ht="15.75" hidden="false" customHeight="false" outlineLevel="0" collapsed="false">
      <c r="A192" s="11" t="n">
        <f aca="false">+A191+1</f>
        <v>191</v>
      </c>
      <c r="B192" s="12" t="s">
        <v>443</v>
      </c>
      <c r="C192" s="13" t="s">
        <v>444</v>
      </c>
      <c r="D192" s="14" t="s">
        <v>66</v>
      </c>
      <c r="E192" s="24"/>
      <c r="F192" s="24"/>
      <c r="G192" s="24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9"/>
      <c r="II192" s="19"/>
      <c r="IJ192" s="19"/>
      <c r="IK192" s="19"/>
      <c r="IL192" s="19"/>
      <c r="IM192" s="19"/>
    </row>
    <row r="193" customFormat="false" ht="15.75" hidden="false" customHeight="false" outlineLevel="0" collapsed="false">
      <c r="A193" s="11" t="n">
        <f aca="false">+A192+1</f>
        <v>192</v>
      </c>
      <c r="B193" s="12" t="s">
        <v>445</v>
      </c>
      <c r="C193" s="13" t="s">
        <v>446</v>
      </c>
      <c r="D193" s="14" t="s">
        <v>66</v>
      </c>
      <c r="E193" s="24"/>
      <c r="F193" s="24"/>
      <c r="G193" s="24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9"/>
      <c r="II193" s="19"/>
      <c r="IJ193" s="19"/>
      <c r="IK193" s="19"/>
      <c r="IL193" s="19"/>
      <c r="IM193" s="19"/>
    </row>
    <row r="194" customFormat="false" ht="15.75" hidden="false" customHeight="false" outlineLevel="0" collapsed="false">
      <c r="A194" s="11" t="n">
        <f aca="false">+A193+1</f>
        <v>193</v>
      </c>
      <c r="B194" s="12" t="s">
        <v>447</v>
      </c>
      <c r="C194" s="13" t="s">
        <v>448</v>
      </c>
      <c r="D194" s="14" t="s">
        <v>66</v>
      </c>
      <c r="E194" s="24"/>
      <c r="F194" s="24"/>
      <c r="G194" s="24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9"/>
      <c r="II194" s="19"/>
      <c r="IJ194" s="19"/>
      <c r="IK194" s="19"/>
      <c r="IL194" s="19"/>
      <c r="IM194" s="19"/>
    </row>
    <row r="195" customFormat="false" ht="15.75" hidden="false" customHeight="false" outlineLevel="0" collapsed="false">
      <c r="A195" s="11" t="n">
        <f aca="false">+A194+1</f>
        <v>194</v>
      </c>
      <c r="B195" s="12" t="s">
        <v>449</v>
      </c>
      <c r="C195" s="13" t="s">
        <v>450</v>
      </c>
      <c r="D195" s="14" t="s">
        <v>66</v>
      </c>
      <c r="E195" s="24"/>
      <c r="F195" s="24"/>
      <c r="G195" s="24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9"/>
      <c r="II195" s="19"/>
      <c r="IJ195" s="19"/>
      <c r="IK195" s="19"/>
      <c r="IL195" s="19"/>
      <c r="IM195" s="19"/>
    </row>
    <row r="196" customFormat="false" ht="15.75" hidden="false" customHeight="false" outlineLevel="0" collapsed="false">
      <c r="A196" s="11" t="n">
        <f aca="false">+A195+1</f>
        <v>195</v>
      </c>
      <c r="B196" s="12" t="s">
        <v>451</v>
      </c>
      <c r="C196" s="13" t="s">
        <v>452</v>
      </c>
      <c r="D196" s="14" t="s">
        <v>66</v>
      </c>
      <c r="E196" s="24"/>
      <c r="F196" s="24"/>
      <c r="G196" s="24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9"/>
      <c r="II196" s="19"/>
      <c r="IJ196" s="19"/>
      <c r="IK196" s="19"/>
      <c r="IL196" s="19"/>
      <c r="IM196" s="19"/>
    </row>
    <row r="197" customFormat="false" ht="15.75" hidden="false" customHeight="false" outlineLevel="0" collapsed="false">
      <c r="A197" s="11" t="n">
        <f aca="false">+A196+1</f>
        <v>196</v>
      </c>
      <c r="B197" s="12" t="s">
        <v>453</v>
      </c>
      <c r="C197" s="13" t="s">
        <v>454</v>
      </c>
      <c r="D197" s="14" t="s">
        <v>66</v>
      </c>
      <c r="E197" s="24"/>
      <c r="F197" s="24"/>
      <c r="G197" s="24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9"/>
      <c r="II197" s="19"/>
      <c r="IJ197" s="19"/>
      <c r="IK197" s="19"/>
      <c r="IL197" s="19"/>
      <c r="IM197" s="19"/>
    </row>
    <row r="198" customFormat="false" ht="15.75" hidden="false" customHeight="false" outlineLevel="0" collapsed="false">
      <c r="A198" s="11" t="n">
        <f aca="false">+A197+1</f>
        <v>197</v>
      </c>
      <c r="B198" s="12" t="s">
        <v>455</v>
      </c>
      <c r="C198" s="13" t="s">
        <v>456</v>
      </c>
      <c r="D198" s="14" t="s">
        <v>66</v>
      </c>
      <c r="E198" s="24"/>
      <c r="F198" s="24"/>
      <c r="G198" s="24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9"/>
      <c r="II198" s="19"/>
      <c r="IJ198" s="19"/>
      <c r="IK198" s="19"/>
      <c r="IL198" s="19"/>
      <c r="IM198" s="19"/>
    </row>
    <row r="199" customFormat="false" ht="15.75" hidden="false" customHeight="false" outlineLevel="0" collapsed="false">
      <c r="A199" s="11" t="n">
        <f aca="false">+A198+1</f>
        <v>198</v>
      </c>
      <c r="B199" s="12" t="s">
        <v>457</v>
      </c>
      <c r="C199" s="13" t="s">
        <v>458</v>
      </c>
      <c r="D199" s="14" t="s">
        <v>66</v>
      </c>
      <c r="E199" s="24"/>
      <c r="F199" s="24"/>
      <c r="G199" s="24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9"/>
      <c r="II199" s="19"/>
      <c r="IJ199" s="19"/>
      <c r="IK199" s="19"/>
      <c r="IL199" s="19"/>
      <c r="IM199" s="19"/>
    </row>
    <row r="200" customFormat="false" ht="15.75" hidden="false" customHeight="false" outlineLevel="0" collapsed="false">
      <c r="A200" s="11" t="n">
        <f aca="false">+A199+1</f>
        <v>199</v>
      </c>
      <c r="B200" s="12" t="s">
        <v>459</v>
      </c>
      <c r="C200" s="13" t="s">
        <v>460</v>
      </c>
      <c r="D200" s="14" t="s">
        <v>66</v>
      </c>
      <c r="E200" s="24"/>
      <c r="F200" s="24"/>
      <c r="G200" s="24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9"/>
      <c r="II200" s="19"/>
      <c r="IJ200" s="19"/>
      <c r="IK200" s="19"/>
      <c r="IL200" s="19"/>
      <c r="IM200" s="19"/>
    </row>
    <row r="201" customFormat="false" ht="15.75" hidden="false" customHeight="false" outlineLevel="0" collapsed="false">
      <c r="A201" s="11" t="n">
        <f aca="false">+A200+1</f>
        <v>200</v>
      </c>
      <c r="B201" s="12" t="s">
        <v>461</v>
      </c>
      <c r="C201" s="13" t="s">
        <v>462</v>
      </c>
      <c r="D201" s="14" t="s">
        <v>66</v>
      </c>
      <c r="E201" s="24"/>
      <c r="F201" s="24"/>
      <c r="G201" s="24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9"/>
      <c r="II201" s="19"/>
      <c r="IJ201" s="19"/>
      <c r="IK201" s="19"/>
      <c r="IL201" s="19"/>
      <c r="IM201" s="19"/>
    </row>
    <row r="202" customFormat="false" ht="15.75" hidden="false" customHeight="false" outlineLevel="0" collapsed="false">
      <c r="A202" s="11" t="n">
        <f aca="false">+A201+1</f>
        <v>201</v>
      </c>
      <c r="B202" s="12" t="s">
        <v>463</v>
      </c>
      <c r="C202" s="13" t="s">
        <v>464</v>
      </c>
      <c r="D202" s="14" t="s">
        <v>66</v>
      </c>
      <c r="E202" s="24"/>
      <c r="F202" s="24"/>
      <c r="G202" s="24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9"/>
      <c r="II202" s="19"/>
      <c r="IJ202" s="19"/>
      <c r="IK202" s="19"/>
      <c r="IL202" s="19"/>
      <c r="IM202" s="19"/>
    </row>
    <row r="203" customFormat="false" ht="15.75" hidden="false" customHeight="false" outlineLevel="0" collapsed="false">
      <c r="A203" s="11" t="n">
        <f aca="false">+A202+1</f>
        <v>202</v>
      </c>
      <c r="B203" s="12" t="s">
        <v>465</v>
      </c>
      <c r="C203" s="13" t="s">
        <v>466</v>
      </c>
      <c r="D203" s="25" t="s">
        <v>66</v>
      </c>
      <c r="E203" s="24"/>
      <c r="F203" s="24"/>
      <c r="G203" s="24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9"/>
      <c r="II203" s="19"/>
      <c r="IJ203" s="19"/>
      <c r="IK203" s="19"/>
      <c r="IL203" s="19"/>
      <c r="IM203" s="19"/>
    </row>
    <row r="204" customFormat="false" ht="15.75" hidden="false" customHeight="false" outlineLevel="0" collapsed="false">
      <c r="A204" s="11" t="n">
        <f aca="false">+A203+1</f>
        <v>203</v>
      </c>
      <c r="B204" s="12" t="s">
        <v>467</v>
      </c>
      <c r="C204" s="13" t="s">
        <v>468</v>
      </c>
      <c r="D204" s="14" t="s">
        <v>66</v>
      </c>
      <c r="E204" s="24"/>
      <c r="F204" s="24"/>
      <c r="G204" s="24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9"/>
      <c r="II204" s="19"/>
      <c r="IJ204" s="19"/>
      <c r="IK204" s="19"/>
      <c r="IL204" s="19"/>
      <c r="IM204" s="19"/>
    </row>
    <row r="205" customFormat="false" ht="15.75" hidden="false" customHeight="false" outlineLevel="0" collapsed="false">
      <c r="A205" s="11" t="n">
        <f aca="false">+A204+1</f>
        <v>204</v>
      </c>
      <c r="B205" s="12" t="s">
        <v>469</v>
      </c>
      <c r="C205" s="13" t="s">
        <v>470</v>
      </c>
      <c r="D205" s="25" t="s">
        <v>66</v>
      </c>
      <c r="E205" s="24"/>
      <c r="F205" s="24"/>
      <c r="G205" s="24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9"/>
      <c r="II205" s="19"/>
      <c r="IJ205" s="19"/>
      <c r="IK205" s="19"/>
      <c r="IL205" s="19"/>
      <c r="IM205" s="19"/>
    </row>
    <row r="206" customFormat="false" ht="15.75" hidden="false" customHeight="false" outlineLevel="0" collapsed="false">
      <c r="A206" s="11" t="n">
        <f aca="false">+A205+1</f>
        <v>205</v>
      </c>
      <c r="B206" s="12" t="s">
        <v>471</v>
      </c>
      <c r="C206" s="13" t="s">
        <v>472</v>
      </c>
      <c r="D206" s="25" t="s">
        <v>66</v>
      </c>
      <c r="E206" s="24"/>
      <c r="F206" s="24"/>
      <c r="G206" s="24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</row>
    <row r="207" customFormat="false" ht="15.75" hidden="false" customHeight="false" outlineLevel="0" collapsed="false">
      <c r="A207" s="11" t="n">
        <f aca="false">+A206+1</f>
        <v>206</v>
      </c>
      <c r="B207" s="12" t="s">
        <v>473</v>
      </c>
      <c r="C207" s="13" t="s">
        <v>474</v>
      </c>
      <c r="D207" s="25" t="s">
        <v>66</v>
      </c>
      <c r="E207" s="24"/>
      <c r="F207" s="24"/>
      <c r="G207" s="24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9"/>
      <c r="II207" s="19"/>
      <c r="IJ207" s="19"/>
      <c r="IK207" s="19"/>
      <c r="IL207" s="19"/>
      <c r="IM207" s="19"/>
    </row>
    <row r="208" customFormat="false" ht="15.75" hidden="false" customHeight="false" outlineLevel="0" collapsed="false">
      <c r="A208" s="11" t="n">
        <f aca="false">+A207+1</f>
        <v>207</v>
      </c>
      <c r="B208" s="12" t="s">
        <v>475</v>
      </c>
      <c r="C208" s="13" t="s">
        <v>476</v>
      </c>
      <c r="D208" s="25" t="s">
        <v>66</v>
      </c>
      <c r="E208" s="24"/>
      <c r="F208" s="24"/>
      <c r="G208" s="24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9"/>
      <c r="II208" s="19"/>
      <c r="IJ208" s="19"/>
      <c r="IK208" s="19"/>
      <c r="IL208" s="19"/>
      <c r="IM208" s="19"/>
    </row>
    <row r="209" customFormat="false" ht="15.75" hidden="false" customHeight="false" outlineLevel="0" collapsed="false">
      <c r="A209" s="11" t="n">
        <f aca="false">+A208+1</f>
        <v>208</v>
      </c>
      <c r="B209" s="12" t="s">
        <v>477</v>
      </c>
      <c r="C209" s="13" t="s">
        <v>478</v>
      </c>
      <c r="D209" s="25" t="s">
        <v>66</v>
      </c>
      <c r="E209" s="24"/>
      <c r="F209" s="24"/>
      <c r="G209" s="24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9"/>
      <c r="II209" s="19"/>
      <c r="IJ209" s="19"/>
      <c r="IK209" s="19"/>
      <c r="IL209" s="19"/>
      <c r="IM209" s="19"/>
    </row>
    <row r="210" customFormat="false" ht="15.75" hidden="false" customHeight="false" outlineLevel="0" collapsed="false">
      <c r="A210" s="11" t="n">
        <f aca="false">+A209+1</f>
        <v>209</v>
      </c>
      <c r="B210" s="12" t="s">
        <v>479</v>
      </c>
      <c r="C210" s="13" t="s">
        <v>480</v>
      </c>
      <c r="D210" s="25" t="s">
        <v>66</v>
      </c>
      <c r="E210" s="24"/>
      <c r="F210" s="24"/>
      <c r="G210" s="24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9"/>
      <c r="II210" s="19"/>
      <c r="IJ210" s="19"/>
      <c r="IK210" s="19"/>
      <c r="IL210" s="19"/>
      <c r="IM210" s="19"/>
    </row>
    <row r="211" customFormat="false" ht="15.75" hidden="false" customHeight="false" outlineLevel="0" collapsed="false">
      <c r="A211" s="11" t="n">
        <f aca="false">+A210+1</f>
        <v>210</v>
      </c>
      <c r="B211" s="12" t="s">
        <v>481</v>
      </c>
      <c r="C211" s="13" t="s">
        <v>482</v>
      </c>
      <c r="D211" s="25" t="s">
        <v>66</v>
      </c>
      <c r="E211" s="24"/>
      <c r="F211" s="24"/>
      <c r="G211" s="24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</row>
    <row r="212" customFormat="false" ht="15.75" hidden="false" customHeight="false" outlineLevel="0" collapsed="false">
      <c r="A212" s="11" t="n">
        <f aca="false">+A211+1</f>
        <v>211</v>
      </c>
      <c r="B212" s="12" t="s">
        <v>483</v>
      </c>
      <c r="C212" s="13" t="s">
        <v>484</v>
      </c>
      <c r="D212" s="25" t="s">
        <v>66</v>
      </c>
      <c r="E212" s="24"/>
      <c r="F212" s="24"/>
      <c r="G212" s="24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9"/>
      <c r="II212" s="19"/>
      <c r="IJ212" s="19"/>
      <c r="IK212" s="19"/>
      <c r="IL212" s="19"/>
      <c r="IM212" s="19"/>
    </row>
    <row r="213" customFormat="false" ht="15.75" hidden="false" customHeight="false" outlineLevel="0" collapsed="false">
      <c r="A213" s="11" t="n">
        <f aca="false">+A212+1</f>
        <v>212</v>
      </c>
      <c r="B213" s="12" t="s">
        <v>485</v>
      </c>
      <c r="C213" s="13" t="s">
        <v>486</v>
      </c>
      <c r="D213" s="25" t="s">
        <v>66</v>
      </c>
      <c r="E213" s="24"/>
      <c r="F213" s="24"/>
      <c r="G213" s="24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9"/>
      <c r="II213" s="19"/>
      <c r="IJ213" s="19"/>
      <c r="IK213" s="19"/>
      <c r="IL213" s="19"/>
      <c r="IM213" s="19"/>
    </row>
    <row r="214" customFormat="false" ht="15.75" hidden="false" customHeight="false" outlineLevel="0" collapsed="false">
      <c r="A214" s="11" t="n">
        <f aca="false">+A213+1</f>
        <v>213</v>
      </c>
      <c r="B214" s="12" t="s">
        <v>487</v>
      </c>
      <c r="C214" s="13" t="s">
        <v>488</v>
      </c>
      <c r="D214" s="14" t="s">
        <v>66</v>
      </c>
      <c r="E214" s="24"/>
      <c r="F214" s="24"/>
      <c r="G214" s="24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9"/>
      <c r="II214" s="19"/>
      <c r="IJ214" s="19"/>
      <c r="IK214" s="19"/>
      <c r="IL214" s="19"/>
      <c r="IM214" s="19"/>
    </row>
    <row r="215" customFormat="false" ht="15.75" hidden="false" customHeight="false" outlineLevel="0" collapsed="false">
      <c r="A215" s="11" t="n">
        <f aca="false">+A214+1</f>
        <v>214</v>
      </c>
      <c r="B215" s="12" t="s">
        <v>489</v>
      </c>
      <c r="C215" s="13" t="s">
        <v>490</v>
      </c>
      <c r="D215" s="14" t="s">
        <v>66</v>
      </c>
      <c r="E215" s="24"/>
      <c r="F215" s="24"/>
      <c r="G215" s="24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9"/>
      <c r="II215" s="19"/>
      <c r="IJ215" s="19"/>
      <c r="IK215" s="19"/>
      <c r="IL215" s="19"/>
      <c r="IM215" s="19"/>
    </row>
    <row r="216" customFormat="false" ht="15.75" hidden="false" customHeight="false" outlineLevel="0" collapsed="false">
      <c r="A216" s="11" t="n">
        <f aca="false">+A215+1</f>
        <v>215</v>
      </c>
      <c r="B216" s="12" t="s">
        <v>491</v>
      </c>
      <c r="C216" s="13" t="s">
        <v>492</v>
      </c>
      <c r="D216" s="14" t="s">
        <v>66</v>
      </c>
      <c r="E216" s="24"/>
      <c r="F216" s="24"/>
      <c r="G216" s="24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9"/>
      <c r="II216" s="19"/>
      <c r="IJ216" s="19"/>
      <c r="IK216" s="19"/>
      <c r="IL216" s="19"/>
      <c r="IM216" s="19"/>
    </row>
    <row r="217" customFormat="false" ht="15.75" hidden="false" customHeight="false" outlineLevel="0" collapsed="false">
      <c r="A217" s="11" t="n">
        <f aca="false">+A216+1</f>
        <v>216</v>
      </c>
      <c r="B217" s="12" t="s">
        <v>493</v>
      </c>
      <c r="C217" s="13" t="s">
        <v>494</v>
      </c>
      <c r="D217" s="14" t="s">
        <v>66</v>
      </c>
      <c r="E217" s="24"/>
      <c r="F217" s="24"/>
      <c r="G217" s="24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9"/>
      <c r="II217" s="19"/>
      <c r="IJ217" s="19"/>
      <c r="IK217" s="19"/>
      <c r="IL217" s="19"/>
      <c r="IM217" s="19"/>
    </row>
    <row r="218" customFormat="false" ht="15.75" hidden="false" customHeight="false" outlineLevel="0" collapsed="false">
      <c r="A218" s="11" t="n">
        <f aca="false">+A217+1</f>
        <v>217</v>
      </c>
      <c r="B218" s="12" t="s">
        <v>495</v>
      </c>
      <c r="C218" s="13" t="s">
        <v>496</v>
      </c>
      <c r="D218" s="14" t="s">
        <v>66</v>
      </c>
      <c r="E218" s="24"/>
      <c r="F218" s="24"/>
      <c r="G218" s="24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9"/>
      <c r="II218" s="19"/>
      <c r="IJ218" s="19"/>
      <c r="IK218" s="19"/>
      <c r="IL218" s="19"/>
      <c r="IM218" s="19"/>
    </row>
    <row r="219" customFormat="false" ht="15.75" hidden="false" customHeight="false" outlineLevel="0" collapsed="false">
      <c r="A219" s="11" t="n">
        <f aca="false">+A218+1</f>
        <v>218</v>
      </c>
      <c r="B219" s="12" t="s">
        <v>497</v>
      </c>
      <c r="C219" s="13" t="s">
        <v>498</v>
      </c>
      <c r="D219" s="14" t="s">
        <v>66</v>
      </c>
      <c r="E219" s="24"/>
      <c r="F219" s="24"/>
      <c r="G219" s="24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</row>
    <row r="220" customFormat="false" ht="15.75" hidden="false" customHeight="false" outlineLevel="0" collapsed="false">
      <c r="A220" s="11" t="n">
        <f aca="false">+A219+1</f>
        <v>219</v>
      </c>
      <c r="B220" s="12" t="s">
        <v>499</v>
      </c>
      <c r="C220" s="13" t="s">
        <v>500</v>
      </c>
      <c r="D220" s="14" t="s">
        <v>66</v>
      </c>
      <c r="E220" s="24"/>
      <c r="F220" s="24"/>
      <c r="G220" s="24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</row>
    <row r="221" customFormat="false" ht="15.75" hidden="false" customHeight="false" outlineLevel="0" collapsed="false">
      <c r="A221" s="11" t="n">
        <f aca="false">+A220+1</f>
        <v>220</v>
      </c>
      <c r="B221" s="12" t="s">
        <v>501</v>
      </c>
      <c r="C221" s="13" t="s">
        <v>502</v>
      </c>
      <c r="D221" s="14" t="s">
        <v>66</v>
      </c>
      <c r="E221" s="24"/>
      <c r="F221" s="24"/>
      <c r="G221" s="24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9"/>
      <c r="II221" s="19"/>
      <c r="IJ221" s="19"/>
      <c r="IK221" s="19"/>
      <c r="IL221" s="19"/>
      <c r="IM221" s="19"/>
    </row>
    <row r="222" customFormat="false" ht="15.75" hidden="false" customHeight="false" outlineLevel="0" collapsed="false">
      <c r="A222" s="11" t="n">
        <f aca="false">+A221+1</f>
        <v>221</v>
      </c>
      <c r="B222" s="12"/>
      <c r="C222" s="13"/>
      <c r="D222" s="14"/>
      <c r="E222" s="24"/>
      <c r="F222" s="24"/>
      <c r="G222" s="24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9"/>
      <c r="II222" s="19"/>
      <c r="IJ222" s="19"/>
      <c r="IK222" s="19"/>
      <c r="IL222" s="19"/>
      <c r="IM222" s="19"/>
    </row>
    <row r="223" customFormat="false" ht="15.75" hidden="false" customHeight="false" outlineLevel="0" collapsed="false">
      <c r="A223" s="11" t="n">
        <f aca="false">+A222+1</f>
        <v>222</v>
      </c>
      <c r="B223" s="12"/>
      <c r="C223" s="13"/>
      <c r="D223" s="14"/>
      <c r="E223" s="24"/>
      <c r="F223" s="24"/>
      <c r="G223" s="24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9"/>
      <c r="II223" s="19"/>
      <c r="IJ223" s="19"/>
      <c r="IK223" s="19"/>
      <c r="IL223" s="19"/>
      <c r="IM223" s="19"/>
    </row>
    <row r="224" customFormat="false" ht="15.75" hidden="false" customHeight="false" outlineLevel="0" collapsed="false">
      <c r="A224" s="11" t="n">
        <f aca="false">+A223+1</f>
        <v>223</v>
      </c>
      <c r="B224" s="12"/>
      <c r="C224" s="13"/>
      <c r="D224" s="14"/>
      <c r="E224" s="24"/>
      <c r="F224" s="24"/>
      <c r="G224" s="24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9"/>
      <c r="II224" s="19"/>
      <c r="IJ224" s="19"/>
      <c r="IK224" s="19"/>
      <c r="IL224" s="19"/>
      <c r="IM224" s="19"/>
    </row>
    <row r="225" customFormat="false" ht="15.75" hidden="false" customHeight="false" outlineLevel="0" collapsed="false">
      <c r="A225" s="11" t="n">
        <f aca="false">+A224+1</f>
        <v>224</v>
      </c>
      <c r="B225" s="12"/>
      <c r="C225" s="13"/>
      <c r="D225" s="14"/>
      <c r="E225" s="24"/>
      <c r="F225" s="24"/>
      <c r="G225" s="2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9"/>
      <c r="II225" s="19"/>
      <c r="IJ225" s="19"/>
      <c r="IK225" s="19"/>
      <c r="IL225" s="19"/>
      <c r="IM225" s="19"/>
    </row>
    <row r="226" customFormat="false" ht="15.75" hidden="false" customHeight="false" outlineLevel="0" collapsed="false">
      <c r="A226" s="11" t="n">
        <f aca="false">+A225+1</f>
        <v>225</v>
      </c>
      <c r="B226" s="12"/>
      <c r="C226" s="13"/>
      <c r="D226" s="14"/>
      <c r="E226" s="24"/>
      <c r="F226" s="24"/>
      <c r="G226" s="2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9"/>
      <c r="II226" s="19"/>
      <c r="IJ226" s="19"/>
      <c r="IK226" s="19"/>
      <c r="IL226" s="19"/>
      <c r="IM226" s="19"/>
    </row>
  </sheetData>
  <autoFilter ref="A1:L60"/>
  <printOptions headings="false" gridLines="false" gridLinesSet="true" horizontalCentered="false" verticalCentered="false"/>
  <pageMargins left="0.75" right="0.75" top="0.390277777777778" bottom="0.159722222222222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9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1.25" outlineLevelRow="0" outlineLevelCol="0"/>
  <cols>
    <col collapsed="false" customWidth="true" hidden="false" outlineLevel="0" max="1" min="1" style="26" width="9"/>
    <col collapsed="false" customWidth="true" hidden="false" outlineLevel="0" max="2" min="2" style="27" width="9.42"/>
    <col collapsed="false" customWidth="true" hidden="false" outlineLevel="0" max="3" min="3" style="28" width="4.14"/>
    <col collapsed="false" customWidth="true" hidden="false" outlineLevel="0" max="4" min="4" style="28" width="4.57"/>
    <col collapsed="false" customWidth="true" hidden="false" outlineLevel="0" max="5" min="5" style="29" width="9.85"/>
    <col collapsed="false" customWidth="true" hidden="false" outlineLevel="0" max="6" min="6" style="30" width="4.57"/>
    <col collapsed="false" customWidth="true" hidden="false" outlineLevel="0" max="7" min="7" style="31" width="31.01"/>
    <col collapsed="false" customWidth="true" hidden="false" outlineLevel="0" max="8" min="8" style="32" width="11.99"/>
    <col collapsed="false" customWidth="true" hidden="false" outlineLevel="0" max="9" min="9" style="32" width="5.01"/>
    <col collapsed="false" customWidth="true" hidden="false" outlineLevel="0" max="11" min="10" style="33" width="9"/>
    <col collapsed="false" customWidth="true" hidden="false" outlineLevel="0" max="12" min="12" style="33" width="8.71"/>
    <col collapsed="false" customWidth="true" hidden="false" outlineLevel="0" max="13" min="13" style="33" width="12.29"/>
    <col collapsed="false" customWidth="true" hidden="false" outlineLevel="0" max="14" min="14" style="33" width="9.29"/>
    <col collapsed="false" customWidth="true" hidden="false" outlineLevel="0" max="15" min="15" style="33" width="7.29"/>
    <col collapsed="false" customWidth="true" hidden="false" outlineLevel="0" max="16" min="16" style="33" width="8.14"/>
    <col collapsed="false" customWidth="true" hidden="false" outlineLevel="0" max="17" min="17" style="33" width="7.15"/>
    <col collapsed="false" customWidth="true" hidden="false" outlineLevel="0" max="18" min="18" style="33" width="10.14"/>
    <col collapsed="false" customWidth="true" hidden="false" outlineLevel="0" max="20" min="19" style="33" width="10.42"/>
    <col collapsed="false" customWidth="true" hidden="false" outlineLevel="0" max="1025" min="21" style="28" width="11.42"/>
  </cols>
  <sheetData>
    <row r="1" customFormat="false" ht="24.75" hidden="false" customHeight="true" outlineLevel="0" collapsed="false">
      <c r="A1" s="34" t="s">
        <v>503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5" t="s">
        <v>504</v>
      </c>
      <c r="T1" s="36" t="s">
        <v>505</v>
      </c>
    </row>
    <row r="2" s="26" customFormat="true" ht="24" hidden="false" customHeight="true" outlineLevel="0" collapsed="false">
      <c r="A2" s="36" t="s">
        <v>506</v>
      </c>
      <c r="B2" s="36"/>
      <c r="C2" s="36"/>
      <c r="D2" s="36"/>
      <c r="E2" s="36"/>
      <c r="F2" s="37" t="s">
        <v>507</v>
      </c>
      <c r="G2" s="37"/>
      <c r="H2" s="37"/>
      <c r="I2" s="37"/>
      <c r="J2" s="37"/>
      <c r="K2" s="37"/>
      <c r="L2" s="37"/>
      <c r="M2" s="37"/>
      <c r="N2" s="38" t="s">
        <v>508</v>
      </c>
      <c r="O2" s="38"/>
      <c r="P2" s="38"/>
      <c r="Q2" s="38"/>
      <c r="R2" s="38"/>
      <c r="S2" s="38"/>
    </row>
    <row r="3" customFormat="false" ht="8.25" hidden="false" customHeight="true" outlineLevel="0" collapsed="false">
      <c r="B3" s="39"/>
      <c r="C3" s="39"/>
      <c r="D3" s="26"/>
      <c r="E3" s="40"/>
      <c r="F3" s="41"/>
      <c r="G3" s="41"/>
    </row>
    <row r="4" customFormat="false" ht="39.75" hidden="false" customHeight="true" outlineLevel="0" collapsed="false">
      <c r="A4" s="42" t="s">
        <v>509</v>
      </c>
      <c r="B4" s="43" t="s">
        <v>510</v>
      </c>
      <c r="C4" s="44" t="s">
        <v>511</v>
      </c>
      <c r="D4" s="45"/>
      <c r="E4" s="46"/>
      <c r="F4" s="47" t="s">
        <v>512</v>
      </c>
      <c r="G4" s="47" t="s">
        <v>513</v>
      </c>
      <c r="H4" s="48" t="s">
        <v>514</v>
      </c>
      <c r="I4" s="49" t="s">
        <v>515</v>
      </c>
      <c r="J4" s="50" t="s">
        <v>516</v>
      </c>
      <c r="K4" s="50" t="s">
        <v>517</v>
      </c>
      <c r="L4" s="50" t="s">
        <v>518</v>
      </c>
      <c r="M4" s="50" t="s">
        <v>519</v>
      </c>
      <c r="N4" s="50" t="s">
        <v>520</v>
      </c>
      <c r="O4" s="50" t="s">
        <v>521</v>
      </c>
      <c r="P4" s="51" t="s">
        <v>522</v>
      </c>
      <c r="Q4" s="50" t="s">
        <v>523</v>
      </c>
      <c r="R4" s="50" t="s">
        <v>524</v>
      </c>
      <c r="S4" s="50" t="s">
        <v>525</v>
      </c>
      <c r="T4" s="52" t="s">
        <v>526</v>
      </c>
    </row>
    <row r="5" customFormat="false" ht="15.75" hidden="false" customHeight="true" outlineLevel="0" collapsed="false">
      <c r="A5" s="42"/>
      <c r="B5" s="43"/>
      <c r="C5" s="44"/>
      <c r="D5" s="53" t="s">
        <v>527</v>
      </c>
      <c r="E5" s="54" t="s">
        <v>528</v>
      </c>
      <c r="F5" s="47"/>
      <c r="G5" s="47"/>
      <c r="H5" s="48"/>
      <c r="I5" s="49"/>
      <c r="J5" s="50"/>
      <c r="K5" s="50"/>
      <c r="L5" s="50"/>
      <c r="M5" s="50"/>
      <c r="N5" s="50"/>
      <c r="O5" s="50"/>
      <c r="P5" s="51"/>
      <c r="Q5" s="50"/>
      <c r="R5" s="50"/>
      <c r="S5" s="50"/>
      <c r="T5" s="52"/>
    </row>
    <row r="6" customFormat="false" ht="10.5" hidden="false" customHeight="true" outlineLevel="0" collapsed="false">
      <c r="A6" s="42"/>
      <c r="B6" s="43"/>
      <c r="C6" s="44"/>
      <c r="D6" s="55"/>
      <c r="E6" s="56"/>
      <c r="F6" s="47"/>
      <c r="G6" s="47"/>
      <c r="H6" s="48"/>
      <c r="I6" s="49"/>
      <c r="J6" s="50"/>
      <c r="K6" s="50"/>
      <c r="L6" s="50"/>
      <c r="M6" s="50"/>
      <c r="N6" s="50"/>
      <c r="O6" s="50"/>
      <c r="P6" s="51"/>
      <c r="Q6" s="50"/>
      <c r="R6" s="50"/>
      <c r="S6" s="50"/>
      <c r="T6" s="52"/>
    </row>
    <row r="7" s="70" customFormat="true" ht="11.25" hidden="false" customHeight="false" outlineLevel="0" collapsed="false">
      <c r="A7" s="57" t="n">
        <v>43223</v>
      </c>
      <c r="B7" s="58" t="s">
        <v>529</v>
      </c>
      <c r="C7" s="59" t="s">
        <v>530</v>
      </c>
      <c r="D7" s="60" t="s">
        <v>531</v>
      </c>
      <c r="E7" s="60" t="s">
        <v>532</v>
      </c>
      <c r="F7" s="61" t="n">
        <v>217</v>
      </c>
      <c r="G7" s="62" t="str">
        <f aca="false">VLOOKUP($F7,proveedores!$A$2:$E$488,2,0)</f>
        <v>NSQNP SA</v>
      </c>
      <c r="H7" s="63" t="str">
        <f aca="false">VLOOKUP($F7,proveedores!$A$2:$E$488,3,0)</f>
        <v>30-71494769-5</v>
      </c>
      <c r="I7" s="63" t="str">
        <f aca="false">VLOOKUP($F7,proveedores!$A$2:$E$488,4,0)</f>
        <v>RI</v>
      </c>
      <c r="J7" s="64"/>
      <c r="K7" s="65" t="n">
        <v>4029.75</v>
      </c>
      <c r="L7" s="64"/>
      <c r="M7" s="64" t="n">
        <f aca="false">J7*0.105</f>
        <v>0</v>
      </c>
      <c r="N7" s="64" t="n">
        <f aca="false">K7*0.21</f>
        <v>846.2475</v>
      </c>
      <c r="O7" s="64" t="n">
        <f aca="false">L7*0.27</f>
        <v>0</v>
      </c>
      <c r="P7" s="66"/>
      <c r="Q7" s="66"/>
      <c r="R7" s="66"/>
      <c r="S7" s="67"/>
      <c r="T7" s="68" t="n">
        <f aca="false">SUM(J7:S7)</f>
        <v>4875.9975</v>
      </c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customFormat="false" ht="11.25" hidden="false" customHeight="false" outlineLevel="0" collapsed="false">
      <c r="A8" s="71" t="n">
        <v>43223</v>
      </c>
      <c r="B8" s="72" t="s">
        <v>529</v>
      </c>
      <c r="C8" s="73" t="s">
        <v>530</v>
      </c>
      <c r="D8" s="74" t="s">
        <v>533</v>
      </c>
      <c r="E8" s="74" t="s">
        <v>534</v>
      </c>
      <c r="F8" s="75" t="n">
        <v>26</v>
      </c>
      <c r="G8" s="76" t="str">
        <f aca="false">VLOOKUP($F8,proveedores!$A$2:$E$488,2,0)</f>
        <v>PC ARTS Argentina S.A.</v>
      </c>
      <c r="H8" s="77" t="str">
        <f aca="false">VLOOKUP($F8,proveedores!$A$2:$E$488,3,0)</f>
        <v>30-70860230-9</v>
      </c>
      <c r="I8" s="77" t="str">
        <f aca="false">VLOOKUP($F8,proveedores!$A$2:$E$488,4,0)</f>
        <v>RI</v>
      </c>
      <c r="J8" s="66" t="n">
        <v>31434.64</v>
      </c>
      <c r="K8" s="66" t="n">
        <v>6290.11</v>
      </c>
      <c r="L8" s="66"/>
      <c r="M8" s="64" t="n">
        <f aca="false">J8*0.105</f>
        <v>3300.6372</v>
      </c>
      <c r="N8" s="64" t="n">
        <f aca="false">K8*0.21</f>
        <v>1320.9231</v>
      </c>
      <c r="O8" s="64" t="n">
        <f aca="false">L8*0.27</f>
        <v>0</v>
      </c>
      <c r="P8" s="66"/>
      <c r="Q8" s="66"/>
      <c r="R8" s="66" t="n">
        <f aca="false">(J8*0.035)+(K8*0.035)</f>
        <v>1320.36625</v>
      </c>
      <c r="S8" s="67" t="n">
        <f aca="false">(J8*0.03)+(K8*0.03)</f>
        <v>1131.7425</v>
      </c>
      <c r="T8" s="68" t="n">
        <f aca="false">SUM(J8:S8)</f>
        <v>44798.41905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</row>
    <row r="9" customFormat="false" ht="11.25" hidden="false" customHeight="false" outlineLevel="0" collapsed="false">
      <c r="A9" s="71" t="n">
        <v>43251</v>
      </c>
      <c r="B9" s="72" t="s">
        <v>529</v>
      </c>
      <c r="C9" s="73" t="s">
        <v>530</v>
      </c>
      <c r="D9" s="74" t="s">
        <v>533</v>
      </c>
      <c r="E9" s="74" t="s">
        <v>535</v>
      </c>
      <c r="F9" s="75" t="n">
        <v>26</v>
      </c>
      <c r="G9" s="76" t="str">
        <f aca="false">VLOOKUP($F9,proveedores!$A$2:$E$488,2,0)</f>
        <v>PC ARTS Argentina S.A.</v>
      </c>
      <c r="H9" s="77" t="str">
        <f aca="false">VLOOKUP($F9,proveedores!$A$2:$E$488,3,0)</f>
        <v>30-70860230-9</v>
      </c>
      <c r="I9" s="77" t="str">
        <f aca="false">VLOOKUP($F9,proveedores!$A$2:$E$488,4,0)</f>
        <v>RI</v>
      </c>
      <c r="J9" s="66" t="n">
        <v>17989.69</v>
      </c>
      <c r="K9" s="66" t="n">
        <v>38057.31</v>
      </c>
      <c r="L9" s="66"/>
      <c r="M9" s="64" t="n">
        <f aca="false">J9*0.105</f>
        <v>1888.91745</v>
      </c>
      <c r="N9" s="64" t="n">
        <f aca="false">K9*0.21</f>
        <v>7992.0351</v>
      </c>
      <c r="O9" s="64" t="n">
        <f aca="false">L9*0.27</f>
        <v>0</v>
      </c>
      <c r="P9" s="66"/>
      <c r="Q9" s="66"/>
      <c r="R9" s="66" t="n">
        <f aca="false">(J9*0.035)+(K9*0.035)</f>
        <v>1961.645</v>
      </c>
      <c r="S9" s="67" t="n">
        <f aca="false">(J9*0.03)+(K9*0.03)</f>
        <v>1681.41</v>
      </c>
      <c r="T9" s="68" t="n">
        <f aca="false">SUM(J9:S9)</f>
        <v>69571.00755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</row>
    <row r="10" customFormat="false" ht="11.25" hidden="false" customHeight="false" outlineLevel="0" collapsed="false">
      <c r="A10" s="71" t="n">
        <v>43251</v>
      </c>
      <c r="B10" s="72" t="s">
        <v>529</v>
      </c>
      <c r="C10" s="73" t="s">
        <v>530</v>
      </c>
      <c r="D10" s="74" t="s">
        <v>536</v>
      </c>
      <c r="E10" s="74" t="s">
        <v>537</v>
      </c>
      <c r="F10" s="75" t="n">
        <v>3</v>
      </c>
      <c r="G10" s="76" t="str">
        <f aca="false">VLOOKUP($F10,proveedores!$A$2:$E$488,2,0)</f>
        <v>CORCISA S.A.</v>
      </c>
      <c r="H10" s="77" t="str">
        <f aca="false">VLOOKUP($F10,proveedores!$A$2:$E$488,3,0)</f>
        <v>30-69609053-6</v>
      </c>
      <c r="I10" s="77" t="str">
        <f aca="false">VLOOKUP($F10,proveedores!$A$2:$E$488,4,0)</f>
        <v>RI</v>
      </c>
      <c r="J10" s="66"/>
      <c r="K10" s="66" t="n">
        <v>11506.2</v>
      </c>
      <c r="L10" s="66"/>
      <c r="M10" s="64" t="n">
        <f aca="false">J10*0.105</f>
        <v>0</v>
      </c>
      <c r="N10" s="64" t="n">
        <f aca="false">K10*0.21</f>
        <v>2416.302</v>
      </c>
      <c r="O10" s="64" t="n">
        <f aca="false">L10*0.27</f>
        <v>0</v>
      </c>
      <c r="P10" s="66"/>
      <c r="Q10" s="78"/>
      <c r="R10" s="66"/>
      <c r="S10" s="67" t="n">
        <f aca="false">(J10*0.03)+(K10*0.03)</f>
        <v>345.186</v>
      </c>
      <c r="T10" s="68" t="n">
        <f aca="false">SUM(J10:S10)</f>
        <v>14267.688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</row>
    <row r="11" customFormat="false" ht="11.25" hidden="false" customHeight="false" outlineLevel="0" collapsed="false">
      <c r="A11" s="71" t="n">
        <v>43251</v>
      </c>
      <c r="B11" s="72" t="s">
        <v>529</v>
      </c>
      <c r="C11" s="73" t="s">
        <v>530</v>
      </c>
      <c r="D11" s="74" t="s">
        <v>536</v>
      </c>
      <c r="E11" s="74" t="s">
        <v>538</v>
      </c>
      <c r="F11" s="75" t="n">
        <v>3</v>
      </c>
      <c r="G11" s="76" t="str">
        <f aca="false">VLOOKUP($F11,proveedores!$A$2:$E$488,2,0)</f>
        <v>CORCISA S.A.</v>
      </c>
      <c r="H11" s="77" t="str">
        <f aca="false">VLOOKUP($F11,proveedores!$A$2:$E$488,3,0)</f>
        <v>30-69609053-6</v>
      </c>
      <c r="I11" s="77" t="str">
        <f aca="false">VLOOKUP($F11,proveedores!$A$2:$E$488,4,0)</f>
        <v>RI</v>
      </c>
      <c r="J11" s="66"/>
      <c r="K11" s="66" t="n">
        <v>7620</v>
      </c>
      <c r="L11" s="66"/>
      <c r="M11" s="64" t="n">
        <f aca="false">J11*0.105</f>
        <v>0</v>
      </c>
      <c r="N11" s="64" t="n">
        <f aca="false">K11*0.21</f>
        <v>1600.2</v>
      </c>
      <c r="O11" s="64" t="n">
        <f aca="false">L11*0.27</f>
        <v>0</v>
      </c>
      <c r="P11" s="66"/>
      <c r="Q11" s="78"/>
      <c r="R11" s="66"/>
      <c r="S11" s="67" t="n">
        <f aca="false">(J11*0.03)+(K11*0.03)</f>
        <v>228.6</v>
      </c>
      <c r="T11" s="68" t="n">
        <f aca="false">SUM(J11:S11)</f>
        <v>9448.8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</row>
    <row r="12" customFormat="false" ht="12.8" hidden="false" customHeight="false" outlineLevel="0" collapsed="false">
      <c r="A12" s="71" t="n">
        <v>43251</v>
      </c>
      <c r="B12" s="72" t="s">
        <v>529</v>
      </c>
      <c r="C12" s="73" t="s">
        <v>530</v>
      </c>
      <c r="D12" s="74"/>
      <c r="E12" s="74" t="s">
        <v>539</v>
      </c>
      <c r="F12" s="75" t="n">
        <v>218</v>
      </c>
      <c r="G12" s="76" t="str">
        <f aca="false">VLOOKUP($F12,proveedores!$A$2:$E$488,2,0)</f>
        <v>BOSTON SEGUROS</v>
      </c>
      <c r="H12" s="77" t="str">
        <f aca="false">VLOOKUP($F12,proveedores!$A$2:$E$488,3,0)</f>
        <v>30-50000111-5</v>
      </c>
      <c r="I12" s="77" t="str">
        <f aca="false">VLOOKUP($F12,proveedores!$A$2:$E$488,4,0)</f>
        <v>RI</v>
      </c>
      <c r="J12" s="66"/>
      <c r="K12" s="66" t="n">
        <v>3890</v>
      </c>
      <c r="L12" s="66"/>
      <c r="M12" s="64" t="n">
        <f aca="false">J12*0.105</f>
        <v>0</v>
      </c>
      <c r="N12" s="64" t="n">
        <f aca="false">K12*0.21</f>
        <v>816.9</v>
      </c>
      <c r="O12" s="64" t="n">
        <f aca="false">L12*0.27</f>
        <v>0</v>
      </c>
      <c r="P12" s="66" t="n">
        <v>124.48</v>
      </c>
      <c r="Q12" s="78" t="n">
        <v>116.7</v>
      </c>
      <c r="R12" s="66"/>
      <c r="S12" s="67" t="n">
        <v>120.43</v>
      </c>
      <c r="T12" s="68" t="n">
        <f aca="false">SUM(J12:S12)</f>
        <v>5068.51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</row>
    <row r="13" customFormat="false" ht="11.25" hidden="false" customHeight="false" outlineLevel="0" collapsed="false">
      <c r="A13" s="71" t="n">
        <v>43250</v>
      </c>
      <c r="B13" s="72" t="s">
        <v>529</v>
      </c>
      <c r="C13" s="73" t="s">
        <v>530</v>
      </c>
      <c r="D13" s="74" t="s">
        <v>533</v>
      </c>
      <c r="E13" s="74" t="s">
        <v>540</v>
      </c>
      <c r="F13" s="75" t="n">
        <v>26</v>
      </c>
      <c r="G13" s="76" t="str">
        <f aca="false">VLOOKUP($F13,proveedores!$A$2:$E$488,2,0)</f>
        <v>PC ARTS Argentina S.A.</v>
      </c>
      <c r="H13" s="77" t="str">
        <f aca="false">VLOOKUP($F13,proveedores!$A$2:$E$488,3,0)</f>
        <v>30-70860230-9</v>
      </c>
      <c r="I13" s="77" t="str">
        <f aca="false">VLOOKUP($F13,proveedores!$A$2:$E$488,4,0)</f>
        <v>RI</v>
      </c>
      <c r="J13" s="66" t="n">
        <v>55167.96</v>
      </c>
      <c r="K13" s="66" t="n">
        <v>10678.67</v>
      </c>
      <c r="L13" s="66"/>
      <c r="M13" s="64" t="n">
        <f aca="false">J13*0.105</f>
        <v>5792.6358</v>
      </c>
      <c r="N13" s="64" t="n">
        <f aca="false">K13*0.21</f>
        <v>2242.5207</v>
      </c>
      <c r="O13" s="64" t="n">
        <f aca="false">L13*0.27</f>
        <v>0</v>
      </c>
      <c r="P13" s="66"/>
      <c r="Q13" s="78"/>
      <c r="R13" s="66" t="n">
        <f aca="false">(J13*0.035)+(K13*0.035)</f>
        <v>2304.63205</v>
      </c>
      <c r="S13" s="67" t="n">
        <f aca="false">(J13*0.03)+(K13*0.03)</f>
        <v>1975.3989</v>
      </c>
      <c r="T13" s="68" t="n">
        <f aca="false">SUM(J13:S13)</f>
        <v>78161.81745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</row>
    <row r="14" customFormat="false" ht="11.25" hidden="false" customHeight="false" outlineLevel="0" collapsed="false">
      <c r="A14" s="71" t="n">
        <v>43250</v>
      </c>
      <c r="B14" s="72" t="s">
        <v>529</v>
      </c>
      <c r="C14" s="73" t="s">
        <v>530</v>
      </c>
      <c r="D14" s="74" t="s">
        <v>533</v>
      </c>
      <c r="E14" s="74" t="s">
        <v>541</v>
      </c>
      <c r="F14" s="75" t="n">
        <v>26</v>
      </c>
      <c r="G14" s="76" t="str">
        <f aca="false">VLOOKUP($F14,proveedores!$A$2:$E$488,2,0)</f>
        <v>PC ARTS Argentina S.A.</v>
      </c>
      <c r="H14" s="77" t="str">
        <f aca="false">VLOOKUP($F14,proveedores!$A$2:$E$488,3,0)</f>
        <v>30-70860230-9</v>
      </c>
      <c r="I14" s="77" t="str">
        <f aca="false">VLOOKUP($F14,proveedores!$A$2:$E$488,4,0)</f>
        <v>RI</v>
      </c>
      <c r="J14" s="66" t="n">
        <v>2049.92</v>
      </c>
      <c r="K14" s="66"/>
      <c r="L14" s="66"/>
      <c r="M14" s="64" t="n">
        <f aca="false">J14*0.105</f>
        <v>215.2416</v>
      </c>
      <c r="N14" s="64" t="n">
        <f aca="false">K14*0.21</f>
        <v>0</v>
      </c>
      <c r="O14" s="64" t="n">
        <f aca="false">L14*0.27</f>
        <v>0</v>
      </c>
      <c r="P14" s="66"/>
      <c r="Q14" s="78"/>
      <c r="R14" s="66" t="n">
        <f aca="false">(J14*0.035)+(K14*0.035)</f>
        <v>71.7472</v>
      </c>
      <c r="S14" s="67" t="n">
        <f aca="false">(J14*0.03)+(K14*0.03)</f>
        <v>61.4976</v>
      </c>
      <c r="T14" s="68" t="n">
        <f aca="false">SUM(J14:S14)</f>
        <v>2398.4064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</row>
    <row r="15" customFormat="false" ht="11.25" hidden="false" customHeight="false" outlineLevel="0" collapsed="false">
      <c r="A15" s="71" t="n">
        <v>43250</v>
      </c>
      <c r="B15" s="72" t="s">
        <v>529</v>
      </c>
      <c r="C15" s="73" t="s">
        <v>530</v>
      </c>
      <c r="D15" s="74" t="s">
        <v>542</v>
      </c>
      <c r="E15" s="74" t="s">
        <v>543</v>
      </c>
      <c r="F15" s="75" t="n">
        <v>15</v>
      </c>
      <c r="G15" s="76" t="str">
        <f aca="false">VLOOKUP($F15,proveedores!$A$2:$E$488,2,0)</f>
        <v>INVID COMPUTERS</v>
      </c>
      <c r="H15" s="77" t="str">
        <f aca="false">VLOOKUP($F15,proveedores!$A$2:$E$488,3,0)</f>
        <v>30-71010577-0</v>
      </c>
      <c r="I15" s="77" t="str">
        <f aca="false">VLOOKUP($F15,proveedores!$A$2:$E$488,4,0)</f>
        <v>RI</v>
      </c>
      <c r="J15" s="66" t="n">
        <v>12091.4</v>
      </c>
      <c r="K15" s="66"/>
      <c r="L15" s="66"/>
      <c r="M15" s="64" t="n">
        <f aca="false">J15*0.105</f>
        <v>1269.597</v>
      </c>
      <c r="N15" s="64" t="n">
        <f aca="false">K15*0.21</f>
        <v>0</v>
      </c>
      <c r="O15" s="64" t="n">
        <f aca="false">L15*0.27</f>
        <v>0</v>
      </c>
      <c r="P15" s="66"/>
      <c r="Q15" s="78"/>
      <c r="R15" s="66"/>
      <c r="S15" s="67" t="n">
        <f aca="false">(J15*0.03)+(K15*0.03)</f>
        <v>362.742</v>
      </c>
      <c r="T15" s="68" t="n">
        <f aca="false">SUM(J15:S15)</f>
        <v>13723.739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</row>
    <row r="16" customFormat="false" ht="11.25" hidden="false" customHeight="false" outlineLevel="0" collapsed="false">
      <c r="A16" s="71" t="n">
        <v>43249</v>
      </c>
      <c r="B16" s="72" t="s">
        <v>529</v>
      </c>
      <c r="C16" s="73" t="s">
        <v>530</v>
      </c>
      <c r="D16" s="74" t="s">
        <v>544</v>
      </c>
      <c r="E16" s="74" t="s">
        <v>545</v>
      </c>
      <c r="F16" s="75" t="n">
        <v>13</v>
      </c>
      <c r="G16" s="76" t="str">
        <f aca="false">VLOOKUP($F16,proveedores!$A$2:$E$488,2,0)</f>
        <v>G.A.T. INTERNACIONAL</v>
      </c>
      <c r="H16" s="77" t="str">
        <f aca="false">VLOOKUP($F16,proveedores!$A$2:$E$488,3,0)</f>
        <v>30-70829179-6</v>
      </c>
      <c r="I16" s="77" t="str">
        <f aca="false">VLOOKUP($F16,proveedores!$A$2:$E$488,4,0)</f>
        <v>RI</v>
      </c>
      <c r="J16" s="66"/>
      <c r="K16" s="66" t="n">
        <v>47768.6</v>
      </c>
      <c r="L16" s="66"/>
      <c r="M16" s="64" t="n">
        <f aca="false">J16*0.105</f>
        <v>0</v>
      </c>
      <c r="N16" s="64" t="n">
        <f aca="false">K16*0.21</f>
        <v>10031.406</v>
      </c>
      <c r="O16" s="64" t="n">
        <f aca="false">L16*0.27</f>
        <v>0</v>
      </c>
      <c r="P16" s="66"/>
      <c r="Q16" s="78"/>
      <c r="R16" s="66"/>
      <c r="S16" s="67"/>
      <c r="T16" s="68" t="n">
        <f aca="false">SUM(J16:S16)</f>
        <v>57800.006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</row>
    <row r="17" customFormat="false" ht="11.25" hidden="false" customHeight="false" outlineLevel="0" collapsed="false">
      <c r="A17" s="71" t="n">
        <v>43243</v>
      </c>
      <c r="B17" s="72" t="s">
        <v>529</v>
      </c>
      <c r="C17" s="73" t="s">
        <v>530</v>
      </c>
      <c r="D17" s="74" t="s">
        <v>544</v>
      </c>
      <c r="E17" s="74" t="s">
        <v>546</v>
      </c>
      <c r="F17" s="75" t="n">
        <v>13</v>
      </c>
      <c r="G17" s="76" t="str">
        <f aca="false">VLOOKUP($F17,proveedores!$A$2:$E$488,2,0)</f>
        <v>G.A.T. INTERNACIONAL</v>
      </c>
      <c r="H17" s="77" t="str">
        <f aca="false">VLOOKUP($F17,proveedores!$A$2:$E$488,3,0)</f>
        <v>30-70829179-6</v>
      </c>
      <c r="I17" s="77" t="str">
        <f aca="false">VLOOKUP($F17,proveedores!$A$2:$E$488,4,0)</f>
        <v>RI</v>
      </c>
      <c r="J17" s="66"/>
      <c r="K17" s="66" t="n">
        <v>88000</v>
      </c>
      <c r="L17" s="66"/>
      <c r="M17" s="64" t="n">
        <f aca="false">J17*0.105</f>
        <v>0</v>
      </c>
      <c r="N17" s="64" t="n">
        <f aca="false">K17*0.21</f>
        <v>18480</v>
      </c>
      <c r="O17" s="64" t="n">
        <f aca="false">L17*0.27</f>
        <v>0</v>
      </c>
      <c r="P17" s="66"/>
      <c r="Q17" s="78"/>
      <c r="R17" s="66"/>
      <c r="S17" s="67"/>
      <c r="T17" s="68" t="n">
        <f aca="false">SUM(J17:S17)</f>
        <v>106480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</row>
    <row r="18" customFormat="false" ht="11.25" hidden="false" customHeight="false" outlineLevel="0" collapsed="false">
      <c r="A18" s="71" t="n">
        <v>43243</v>
      </c>
      <c r="B18" s="72" t="s">
        <v>529</v>
      </c>
      <c r="C18" s="73" t="s">
        <v>530</v>
      </c>
      <c r="D18" s="74" t="s">
        <v>547</v>
      </c>
      <c r="E18" s="74" t="s">
        <v>548</v>
      </c>
      <c r="F18" s="75" t="n">
        <v>219</v>
      </c>
      <c r="G18" s="76" t="str">
        <f aca="false">VLOOKUP($F18,proveedores!$A$2:$E$488,2,0)</f>
        <v>MARKRAM SRL</v>
      </c>
      <c r="H18" s="77" t="str">
        <f aca="false">VLOOKUP($F18,proveedores!$A$2:$E$488,3,0)</f>
        <v>30-71437471-7</v>
      </c>
      <c r="I18" s="77" t="str">
        <f aca="false">VLOOKUP($F18,proveedores!$A$2:$E$488,4,0)</f>
        <v>RI</v>
      </c>
      <c r="J18" s="66"/>
      <c r="K18" s="66" t="n">
        <v>1685.95</v>
      </c>
      <c r="L18" s="66"/>
      <c r="M18" s="64" t="n">
        <f aca="false">J18*0.105</f>
        <v>0</v>
      </c>
      <c r="N18" s="64" t="n">
        <f aca="false">K18*0.21</f>
        <v>354.0495</v>
      </c>
      <c r="O18" s="64" t="n">
        <f aca="false">L18*0.27</f>
        <v>0</v>
      </c>
      <c r="P18" s="66"/>
      <c r="Q18" s="78"/>
      <c r="R18" s="66"/>
      <c r="S18" s="67"/>
      <c r="T18" s="68" t="n">
        <f aca="false">SUM(J18:S18)</f>
        <v>2039.9995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</row>
    <row r="19" customFormat="false" ht="11.25" hidden="false" customHeight="false" outlineLevel="0" collapsed="false">
      <c r="A19" s="71" t="n">
        <v>43235</v>
      </c>
      <c r="B19" s="72" t="s">
        <v>529</v>
      </c>
      <c r="C19" s="73" t="s">
        <v>530</v>
      </c>
      <c r="D19" s="74" t="s">
        <v>544</v>
      </c>
      <c r="E19" s="74" t="s">
        <v>549</v>
      </c>
      <c r="F19" s="75" t="n">
        <v>13</v>
      </c>
      <c r="G19" s="76" t="str">
        <f aca="false">VLOOKUP($F19,proveedores!$A$2:$E$488,2,0)</f>
        <v>G.A.T. INTERNACIONAL</v>
      </c>
      <c r="H19" s="77" t="str">
        <f aca="false">VLOOKUP($F19,proveedores!$A$2:$E$488,3,0)</f>
        <v>30-70829179-6</v>
      </c>
      <c r="I19" s="77" t="str">
        <f aca="false">VLOOKUP($F19,proveedores!$A$2:$E$488,4,0)</f>
        <v>RI</v>
      </c>
      <c r="J19" s="66"/>
      <c r="K19" s="66" t="n">
        <v>123966.94</v>
      </c>
      <c r="L19" s="66"/>
      <c r="M19" s="64" t="n">
        <f aca="false">J19*0.105</f>
        <v>0</v>
      </c>
      <c r="N19" s="64" t="n">
        <f aca="false">K19*0.21</f>
        <v>26033.0574</v>
      </c>
      <c r="O19" s="64" t="n">
        <f aca="false">L19*0.27</f>
        <v>0</v>
      </c>
      <c r="P19" s="66"/>
      <c r="Q19" s="78"/>
      <c r="R19" s="66"/>
      <c r="S19" s="67"/>
      <c r="T19" s="68" t="n">
        <f aca="false">SUM(J19:S19)</f>
        <v>149999.9974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</row>
    <row r="20" customFormat="false" ht="11.25" hidden="false" customHeight="false" outlineLevel="0" collapsed="false">
      <c r="A20" s="71" t="n">
        <v>43229</v>
      </c>
      <c r="B20" s="72" t="s">
        <v>529</v>
      </c>
      <c r="C20" s="73" t="s">
        <v>530</v>
      </c>
      <c r="D20" s="74" t="s">
        <v>533</v>
      </c>
      <c r="E20" s="74" t="s">
        <v>550</v>
      </c>
      <c r="F20" s="75" t="n">
        <v>26</v>
      </c>
      <c r="G20" s="76" t="str">
        <f aca="false">VLOOKUP($F20,proveedores!$A$2:$E$488,2,0)</f>
        <v>PC ARTS Argentina S.A.</v>
      </c>
      <c r="H20" s="77" t="str">
        <f aca="false">VLOOKUP($F20,proveedores!$A$2:$E$488,3,0)</f>
        <v>30-70860230-9</v>
      </c>
      <c r="I20" s="77" t="str">
        <f aca="false">VLOOKUP($F20,proveedores!$A$2:$E$488,4,0)</f>
        <v>RI</v>
      </c>
      <c r="J20" s="66" t="n">
        <v>7413.98</v>
      </c>
      <c r="K20" s="66" t="n">
        <v>3343</v>
      </c>
      <c r="L20" s="66"/>
      <c r="M20" s="64" t="n">
        <f aca="false">J20*0.105</f>
        <v>778.4679</v>
      </c>
      <c r="N20" s="64" t="n">
        <f aca="false">K20*0.21</f>
        <v>702.03</v>
      </c>
      <c r="O20" s="64" t="n">
        <f aca="false">L20*0.27</f>
        <v>0</v>
      </c>
      <c r="P20" s="66"/>
      <c r="Q20" s="78"/>
      <c r="R20" s="66" t="n">
        <f aca="false">(J20*0.035)+(K20*0.035)</f>
        <v>376.4943</v>
      </c>
      <c r="S20" s="67" t="n">
        <f aca="false">(J20*0.03)+(K20*0.03)</f>
        <v>322.7094</v>
      </c>
      <c r="T20" s="68" t="n">
        <f aca="false">SUM(J20:S20)</f>
        <v>12936.6816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</row>
    <row r="21" customFormat="false" ht="11.25" hidden="false" customHeight="false" outlineLevel="0" collapsed="false">
      <c r="A21" s="71" t="n">
        <v>43231</v>
      </c>
      <c r="B21" s="72" t="s">
        <v>529</v>
      </c>
      <c r="C21" s="73" t="s">
        <v>530</v>
      </c>
      <c r="D21" s="74" t="s">
        <v>536</v>
      </c>
      <c r="E21" s="74" t="s">
        <v>551</v>
      </c>
      <c r="F21" s="75" t="n">
        <v>3</v>
      </c>
      <c r="G21" s="76" t="str">
        <f aca="false">VLOOKUP($F21,proveedores!$A$2:$E$488,2,0)</f>
        <v>CORCISA S.A.</v>
      </c>
      <c r="H21" s="77" t="str">
        <f aca="false">VLOOKUP($F21,proveedores!$A$2:$E$488,3,0)</f>
        <v>30-69609053-6</v>
      </c>
      <c r="I21" s="77" t="str">
        <f aca="false">VLOOKUP($F21,proveedores!$A$2:$E$488,4,0)</f>
        <v>RI</v>
      </c>
      <c r="J21" s="66" t="n">
        <v>1771</v>
      </c>
      <c r="K21" s="66"/>
      <c r="L21" s="66"/>
      <c r="M21" s="64" t="n">
        <f aca="false">J21*0.105</f>
        <v>185.955</v>
      </c>
      <c r="N21" s="64" t="n">
        <f aca="false">K21*0.21</f>
        <v>0</v>
      </c>
      <c r="O21" s="64" t="n">
        <f aca="false">L21*0.27</f>
        <v>0</v>
      </c>
      <c r="P21" s="66"/>
      <c r="Q21" s="78"/>
      <c r="R21" s="66"/>
      <c r="S21" s="67" t="n">
        <f aca="false">(J21*0.03)+(K21*0.03)</f>
        <v>53.13</v>
      </c>
      <c r="T21" s="68" t="n">
        <f aca="false">SUM(J21:S21)</f>
        <v>2010.085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</row>
    <row r="22" customFormat="false" ht="11.25" hidden="false" customHeight="false" outlineLevel="0" collapsed="false">
      <c r="A22" s="71" t="n">
        <v>43231</v>
      </c>
      <c r="B22" s="72" t="s">
        <v>529</v>
      </c>
      <c r="C22" s="73" t="s">
        <v>530</v>
      </c>
      <c r="D22" s="74" t="s">
        <v>536</v>
      </c>
      <c r="E22" s="74" t="s">
        <v>552</v>
      </c>
      <c r="F22" s="75" t="n">
        <v>3</v>
      </c>
      <c r="G22" s="76" t="str">
        <f aca="false">VLOOKUP($F22,proveedores!$A$2:$E$488,2,0)</f>
        <v>CORCISA S.A.</v>
      </c>
      <c r="H22" s="77" t="str">
        <f aca="false">VLOOKUP($F22,proveedores!$A$2:$E$488,3,0)</f>
        <v>30-69609053-6</v>
      </c>
      <c r="I22" s="77" t="str">
        <f aca="false">VLOOKUP($F22,proveedores!$A$2:$E$488,4,0)</f>
        <v>RI</v>
      </c>
      <c r="J22" s="66" t="n">
        <v>1448.47</v>
      </c>
      <c r="K22" s="66"/>
      <c r="L22" s="66"/>
      <c r="M22" s="64" t="n">
        <f aca="false">J22*0.105</f>
        <v>152.08935</v>
      </c>
      <c r="N22" s="64" t="n">
        <f aca="false">K22*0.21</f>
        <v>0</v>
      </c>
      <c r="O22" s="64" t="n">
        <f aca="false">L22*0.27</f>
        <v>0</v>
      </c>
      <c r="P22" s="66"/>
      <c r="Q22" s="78"/>
      <c r="R22" s="66"/>
      <c r="S22" s="67" t="n">
        <f aca="false">(J22*0.03)+(K22*0.03)</f>
        <v>43.4541</v>
      </c>
      <c r="T22" s="68" t="n">
        <f aca="false">SUM(J22:S22)</f>
        <v>1644.01345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</row>
    <row r="23" customFormat="false" ht="11.25" hidden="false" customHeight="false" outlineLevel="0" collapsed="false">
      <c r="A23" s="71" t="n">
        <v>43228</v>
      </c>
      <c r="B23" s="72" t="s">
        <v>529</v>
      </c>
      <c r="C23" s="73" t="s">
        <v>530</v>
      </c>
      <c r="D23" s="74" t="s">
        <v>544</v>
      </c>
      <c r="E23" s="74" t="s">
        <v>553</v>
      </c>
      <c r="F23" s="75" t="n">
        <v>13</v>
      </c>
      <c r="G23" s="76" t="str">
        <f aca="false">VLOOKUP($F23,proveedores!$A$2:$E$488,2,0)</f>
        <v>G.A.T. INTERNACIONAL</v>
      </c>
      <c r="H23" s="77" t="str">
        <f aca="false">VLOOKUP($F23,proveedores!$A$2:$E$488,3,0)</f>
        <v>30-70829179-6</v>
      </c>
      <c r="I23" s="77" t="str">
        <f aca="false">VLOOKUP($F23,proveedores!$A$2:$E$488,4,0)</f>
        <v>RI</v>
      </c>
      <c r="J23" s="66" t="n">
        <v>5429.86</v>
      </c>
      <c r="K23" s="66" t="n">
        <v>2057.85</v>
      </c>
      <c r="L23" s="66"/>
      <c r="M23" s="64" t="n">
        <f aca="false">J23*0.105</f>
        <v>570.1353</v>
      </c>
      <c r="N23" s="64" t="n">
        <f aca="false">K23*0.21</f>
        <v>432.1485</v>
      </c>
      <c r="O23" s="64" t="n">
        <f aca="false">L23*0.27</f>
        <v>0</v>
      </c>
      <c r="P23" s="66"/>
      <c r="Q23" s="78"/>
      <c r="R23" s="66"/>
      <c r="S23" s="67"/>
      <c r="T23" s="68" t="n">
        <f aca="false">SUM(J23:S23)</f>
        <v>8489.9938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</row>
    <row r="24" customFormat="false" ht="11.25" hidden="false" customHeight="false" outlineLevel="0" collapsed="false">
      <c r="A24" s="71" t="n">
        <v>43227</v>
      </c>
      <c r="B24" s="72" t="s">
        <v>529</v>
      </c>
      <c r="C24" s="73" t="s">
        <v>530</v>
      </c>
      <c r="D24" s="74" t="s">
        <v>536</v>
      </c>
      <c r="E24" s="74" t="s">
        <v>554</v>
      </c>
      <c r="F24" s="75" t="n">
        <v>3</v>
      </c>
      <c r="G24" s="76" t="str">
        <f aca="false">VLOOKUP($F24,proveedores!$A$2:$E$488,2,0)</f>
        <v>CORCISA S.A.</v>
      </c>
      <c r="H24" s="77" t="str">
        <f aca="false">VLOOKUP($F24,proveedores!$A$2:$E$488,3,0)</f>
        <v>30-69609053-6</v>
      </c>
      <c r="I24" s="77" t="str">
        <f aca="false">VLOOKUP($F24,proveedores!$A$2:$E$488,4,0)</f>
        <v>RI</v>
      </c>
      <c r="J24" s="66" t="n">
        <v>25024</v>
      </c>
      <c r="K24" s="66"/>
      <c r="L24" s="66"/>
      <c r="M24" s="64" t="n">
        <f aca="false">J24*0.105</f>
        <v>2627.52</v>
      </c>
      <c r="N24" s="64" t="n">
        <f aca="false">K24*0.21</f>
        <v>0</v>
      </c>
      <c r="O24" s="64" t="n">
        <f aca="false">L24*0.27</f>
        <v>0</v>
      </c>
      <c r="P24" s="66"/>
      <c r="Q24" s="78"/>
      <c r="R24" s="66"/>
      <c r="S24" s="67" t="n">
        <f aca="false">(J24*0.03)+(K24*0.03)</f>
        <v>750.72</v>
      </c>
      <c r="T24" s="68" t="n">
        <f aca="false">SUM(J24:S24)</f>
        <v>28402.24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customFormat="false" ht="11.25" hidden="false" customHeight="false" outlineLevel="0" collapsed="false">
      <c r="A25" s="71" t="n">
        <v>43227</v>
      </c>
      <c r="B25" s="72" t="s">
        <v>529</v>
      </c>
      <c r="C25" s="73" t="s">
        <v>530</v>
      </c>
      <c r="D25" s="74" t="s">
        <v>544</v>
      </c>
      <c r="E25" s="74" t="s">
        <v>555</v>
      </c>
      <c r="F25" s="75" t="n">
        <v>13</v>
      </c>
      <c r="G25" s="76" t="str">
        <f aca="false">VLOOKUP($F25,proveedores!$A$2:$E$488,2,0)</f>
        <v>G.A.T. INTERNACIONAL</v>
      </c>
      <c r="H25" s="77" t="str">
        <f aca="false">VLOOKUP($F25,proveedores!$A$2:$E$488,3,0)</f>
        <v>30-70829179-6</v>
      </c>
      <c r="I25" s="77" t="str">
        <f aca="false">VLOOKUP($F25,proveedores!$A$2:$E$488,4,0)</f>
        <v>RI</v>
      </c>
      <c r="J25" s="66" t="n">
        <v>4886.88</v>
      </c>
      <c r="K25" s="66" t="n">
        <v>38512.4</v>
      </c>
      <c r="L25" s="66"/>
      <c r="M25" s="64" t="n">
        <f aca="false">J25*0.105</f>
        <v>513.1224</v>
      </c>
      <c r="N25" s="64" t="n">
        <f aca="false">K25*0.21</f>
        <v>8087.604</v>
      </c>
      <c r="O25" s="64" t="n">
        <f aca="false">L25*0.27</f>
        <v>0</v>
      </c>
      <c r="P25" s="66"/>
      <c r="Q25" s="78"/>
      <c r="R25" s="66"/>
      <c r="S25" s="67"/>
      <c r="T25" s="68" t="n">
        <f aca="false">SUM(J25:S25)</f>
        <v>52000.0064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="70" customFormat="true" ht="11.25" hidden="false" customHeight="false" outlineLevel="0" collapsed="false">
      <c r="A26" s="71" t="n">
        <v>43223</v>
      </c>
      <c r="B26" s="72" t="s">
        <v>529</v>
      </c>
      <c r="C26" s="73" t="s">
        <v>530</v>
      </c>
      <c r="D26" s="74" t="s">
        <v>544</v>
      </c>
      <c r="E26" s="74" t="s">
        <v>556</v>
      </c>
      <c r="F26" s="75" t="n">
        <v>220</v>
      </c>
      <c r="G26" s="76" t="str">
        <f aca="false">VLOOKUP($F26,proveedores!$A$2:$E$488,2,0)</f>
        <v>NECXUS Neg.Inform.SA</v>
      </c>
      <c r="H26" s="77" t="str">
        <f aca="false">VLOOKUP($F26,proveedores!$A$2:$E$488,3,0)</f>
        <v>30-70847714-8</v>
      </c>
      <c r="I26" s="77" t="str">
        <f aca="false">VLOOKUP($F26,proveedores!$A$2:$E$488,4,0)</f>
        <v>RI</v>
      </c>
      <c r="J26" s="66"/>
      <c r="K26" s="66" t="n">
        <v>14542.08</v>
      </c>
      <c r="L26" s="66"/>
      <c r="M26" s="64" t="n">
        <f aca="false">J26*0.105</f>
        <v>0</v>
      </c>
      <c r="N26" s="64" t="n">
        <f aca="false">K26*0.21</f>
        <v>3053.8368</v>
      </c>
      <c r="O26" s="64" t="n">
        <f aca="false">L26*0.27</f>
        <v>0</v>
      </c>
      <c r="P26" s="66"/>
      <c r="Q26" s="78"/>
      <c r="R26" s="66"/>
      <c r="S26" s="67"/>
      <c r="T26" s="68" t="n">
        <f aca="false">SUM(J26:S26)</f>
        <v>17595.9168</v>
      </c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</row>
    <row r="27" customFormat="false" ht="11.25" hidden="false" customHeight="false" outlineLevel="0" collapsed="false">
      <c r="A27" s="71" t="n">
        <v>43227</v>
      </c>
      <c r="B27" s="72" t="s">
        <v>529</v>
      </c>
      <c r="C27" s="73" t="s">
        <v>530</v>
      </c>
      <c r="D27" s="74" t="s">
        <v>533</v>
      </c>
      <c r="E27" s="74" t="s">
        <v>557</v>
      </c>
      <c r="F27" s="75" t="n">
        <v>26</v>
      </c>
      <c r="G27" s="76" t="str">
        <f aca="false">VLOOKUP($F27,proveedores!$A$2:$E$488,2,0)</f>
        <v>PC ARTS Argentina S.A.</v>
      </c>
      <c r="H27" s="77" t="str">
        <f aca="false">VLOOKUP($F27,proveedores!$A$2:$E$488,3,0)</f>
        <v>30-70860230-9</v>
      </c>
      <c r="I27" s="77" t="str">
        <f aca="false">VLOOKUP($F27,proveedores!$A$2:$E$488,4,0)</f>
        <v>RI</v>
      </c>
      <c r="J27" s="66" t="n">
        <v>15066.36</v>
      </c>
      <c r="K27" s="66" t="n">
        <v>6809.46</v>
      </c>
      <c r="L27" s="66"/>
      <c r="M27" s="64" t="n">
        <f aca="false">J27*0.105</f>
        <v>1581.9678</v>
      </c>
      <c r="N27" s="64" t="n">
        <f aca="false">K27*0.21</f>
        <v>1429.9866</v>
      </c>
      <c r="O27" s="64" t="n">
        <f aca="false">L27*0.27</f>
        <v>0</v>
      </c>
      <c r="P27" s="66"/>
      <c r="Q27" s="78"/>
      <c r="R27" s="66" t="n">
        <f aca="false">(J27*0.035)+(K27*0.035)</f>
        <v>765.6537</v>
      </c>
      <c r="S27" s="67" t="n">
        <f aca="false">(J27*0.03)+(K27*0.03)</f>
        <v>656.2746</v>
      </c>
      <c r="T27" s="68" t="n">
        <f aca="false">SUM(J27:S27)</f>
        <v>26309.7027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customFormat="false" ht="11.25" hidden="false" customHeight="false" outlineLevel="0" collapsed="false">
      <c r="A28" s="71" t="n">
        <v>43223</v>
      </c>
      <c r="B28" s="72" t="s">
        <v>529</v>
      </c>
      <c r="C28" s="73" t="s">
        <v>530</v>
      </c>
      <c r="D28" s="74" t="s">
        <v>558</v>
      </c>
      <c r="E28" s="74" t="s">
        <v>559</v>
      </c>
      <c r="F28" s="75" t="n">
        <v>15</v>
      </c>
      <c r="G28" s="76" t="str">
        <f aca="false">VLOOKUP($F28,proveedores!$A$2:$E$488,2,0)</f>
        <v>INVID COMPUTERS</v>
      </c>
      <c r="H28" s="77" t="str">
        <f aca="false">VLOOKUP($F28,proveedores!$A$2:$E$488,3,0)</f>
        <v>30-71010577-0</v>
      </c>
      <c r="I28" s="77" t="str">
        <f aca="false">VLOOKUP($F28,proveedores!$A$2:$E$488,4,0)</f>
        <v>RI</v>
      </c>
      <c r="J28" s="66"/>
      <c r="K28" s="66" t="n">
        <v>6039.36</v>
      </c>
      <c r="L28" s="66"/>
      <c r="M28" s="64" t="n">
        <f aca="false">J28*0.105</f>
        <v>0</v>
      </c>
      <c r="N28" s="64" t="n">
        <f aca="false">K28*0.21</f>
        <v>1268.2656</v>
      </c>
      <c r="O28" s="64" t="n">
        <f aca="false">L28*0.27</f>
        <v>0</v>
      </c>
      <c r="P28" s="66" t="n">
        <v>708.41</v>
      </c>
      <c r="Q28" s="78"/>
      <c r="R28" s="66"/>
      <c r="S28" s="67" t="n">
        <f aca="false">(J28*0.03)+(K28*0.03)</f>
        <v>181.1808</v>
      </c>
      <c r="T28" s="68" t="n">
        <f aca="false">SUM(J28:S28)</f>
        <v>8197.2164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customFormat="false" ht="11.25" hidden="false" customHeight="false" outlineLevel="0" collapsed="false">
      <c r="A29" s="71" t="n">
        <v>43223</v>
      </c>
      <c r="B29" s="72" t="s">
        <v>529</v>
      </c>
      <c r="C29" s="73" t="s">
        <v>530</v>
      </c>
      <c r="D29" s="74" t="s">
        <v>558</v>
      </c>
      <c r="E29" s="74" t="s">
        <v>560</v>
      </c>
      <c r="F29" s="75" t="n">
        <v>15</v>
      </c>
      <c r="G29" s="76" t="str">
        <f aca="false">VLOOKUP($F29,proveedores!$A$2:$E$488,2,0)</f>
        <v>INVID COMPUTERS</v>
      </c>
      <c r="H29" s="77" t="str">
        <f aca="false">VLOOKUP($F29,proveedores!$A$2:$E$488,3,0)</f>
        <v>30-71010577-0</v>
      </c>
      <c r="I29" s="77" t="str">
        <f aca="false">VLOOKUP($F29,proveedores!$A$2:$E$488,4,0)</f>
        <v>RI</v>
      </c>
      <c r="J29" s="66"/>
      <c r="K29" s="66" t="n">
        <v>4944.31</v>
      </c>
      <c r="L29" s="66"/>
      <c r="M29" s="64" t="n">
        <f aca="false">J29*0.105</f>
        <v>0</v>
      </c>
      <c r="N29" s="64" t="n">
        <f aca="false">K29*0.21</f>
        <v>1038.3051</v>
      </c>
      <c r="O29" s="64" t="n">
        <f aca="false">L29*0.27</f>
        <v>0</v>
      </c>
      <c r="P29" s="66" t="n">
        <v>579.97</v>
      </c>
      <c r="Q29" s="78"/>
      <c r="R29" s="66"/>
      <c r="S29" s="67" t="n">
        <f aca="false">(J29*0.03)+(K29*0.03)</f>
        <v>148.3293</v>
      </c>
      <c r="T29" s="68" t="n">
        <f aca="false">SUM(J29:S29)</f>
        <v>6710.9144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customFormat="false" ht="11.25" hidden="false" customHeight="false" outlineLevel="0" collapsed="false">
      <c r="A30" s="71" t="n">
        <v>43229</v>
      </c>
      <c r="B30" s="72" t="s">
        <v>529</v>
      </c>
      <c r="C30" s="73" t="s">
        <v>530</v>
      </c>
      <c r="D30" s="74" t="s">
        <v>547</v>
      </c>
      <c r="E30" s="74" t="s">
        <v>561</v>
      </c>
      <c r="F30" s="75" t="n">
        <v>84</v>
      </c>
      <c r="G30" s="76" t="str">
        <f aca="false">VLOOKUP($F30,proveedores!$A$2:$E$488,2,0)</f>
        <v>ARTE &amp; DISEÑO</v>
      </c>
      <c r="H30" s="77" t="str">
        <f aca="false">VLOOKUP($F30,proveedores!$A$2:$E$488,3,0)</f>
        <v>20-18335181-9</v>
      </c>
      <c r="I30" s="77" t="str">
        <f aca="false">VLOOKUP($F30,proveedores!$A$2:$E$488,4,0)</f>
        <v>RI</v>
      </c>
      <c r="J30" s="66"/>
      <c r="K30" s="66" t="n">
        <v>645</v>
      </c>
      <c r="L30" s="66"/>
      <c r="M30" s="64" t="n">
        <f aca="false">J30*0.105</f>
        <v>0</v>
      </c>
      <c r="N30" s="64" t="n">
        <f aca="false">K30*0.21</f>
        <v>135.45</v>
      </c>
      <c r="O30" s="64" t="n">
        <f aca="false">L30*0.27</f>
        <v>0</v>
      </c>
      <c r="P30" s="66"/>
      <c r="Q30" s="78"/>
      <c r="R30" s="66"/>
      <c r="S30" s="67"/>
      <c r="T30" s="68" t="n">
        <f aca="false">SUM(J30:S30)</f>
        <v>780.45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customFormat="false" ht="11.25" hidden="false" customHeight="false" outlineLevel="0" collapsed="false">
      <c r="A31" s="71" t="n">
        <v>43231</v>
      </c>
      <c r="B31" s="72" t="s">
        <v>529</v>
      </c>
      <c r="C31" s="73" t="s">
        <v>530</v>
      </c>
      <c r="D31" s="74" t="s">
        <v>533</v>
      </c>
      <c r="E31" s="74" t="s">
        <v>562</v>
      </c>
      <c r="F31" s="75" t="n">
        <v>26</v>
      </c>
      <c r="G31" s="76" t="str">
        <f aca="false">VLOOKUP($F31,proveedores!$A$2:$E$488,2,0)</f>
        <v>PC ARTS Argentina S.A.</v>
      </c>
      <c r="H31" s="77" t="str">
        <f aca="false">VLOOKUP($F31,proveedores!$A$2:$E$488,3,0)</f>
        <v>30-70860230-9</v>
      </c>
      <c r="I31" s="77" t="str">
        <f aca="false">VLOOKUP($F31,proveedores!$A$2:$E$488,4,0)</f>
        <v>RI</v>
      </c>
      <c r="J31" s="66" t="n">
        <v>19784.96</v>
      </c>
      <c r="K31" s="66" t="n">
        <v>14240.17</v>
      </c>
      <c r="L31" s="66"/>
      <c r="M31" s="64" t="n">
        <f aca="false">J31*0.105</f>
        <v>2077.4208</v>
      </c>
      <c r="N31" s="64" t="n">
        <f aca="false">K31*0.21</f>
        <v>2990.4357</v>
      </c>
      <c r="O31" s="64" t="n">
        <f aca="false">L31*0.27</f>
        <v>0</v>
      </c>
      <c r="P31" s="66"/>
      <c r="Q31" s="78"/>
      <c r="R31" s="66" t="n">
        <f aca="false">(J31*0.035)+(K31*0.035)</f>
        <v>1190.87955</v>
      </c>
      <c r="S31" s="67" t="n">
        <f aca="false">(J31*0.03)+(K31*0.03)</f>
        <v>1020.7539</v>
      </c>
      <c r="T31" s="68" t="n">
        <f aca="false">SUM(J31:S31)</f>
        <v>41304.61995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="70" customFormat="true" ht="11.25" hidden="false" customHeight="false" outlineLevel="0" collapsed="false">
      <c r="A32" s="71" t="n">
        <v>43227</v>
      </c>
      <c r="B32" s="72" t="s">
        <v>563</v>
      </c>
      <c r="C32" s="73" t="s">
        <v>530</v>
      </c>
      <c r="D32" s="74" t="s">
        <v>542</v>
      </c>
      <c r="E32" s="74" t="s">
        <v>564</v>
      </c>
      <c r="F32" s="75" t="n">
        <v>2</v>
      </c>
      <c r="G32" s="76" t="str">
        <f aca="false">VLOOKUP($F32,proveedores!$A$2:$E$488,2,0)</f>
        <v>Casa Santos de Santos D. y Santos A.</v>
      </c>
      <c r="H32" s="77" t="str">
        <f aca="false">VLOOKUP($F32,proveedores!$A$2:$E$488,3,0)</f>
        <v>30-69381933-0</v>
      </c>
      <c r="I32" s="77" t="str">
        <f aca="false">VLOOKUP($F32,proveedores!$A$2:$E$488,4,0)</f>
        <v>RI</v>
      </c>
      <c r="J32" s="66"/>
      <c r="K32" s="66" t="n">
        <v>173.56</v>
      </c>
      <c r="L32" s="66"/>
      <c r="M32" s="64" t="n">
        <f aca="false">J32*0.105</f>
        <v>0</v>
      </c>
      <c r="N32" s="64" t="n">
        <f aca="false">K32*0.21</f>
        <v>36.4476</v>
      </c>
      <c r="O32" s="64" t="n">
        <f aca="false">L32*0.27</f>
        <v>0</v>
      </c>
      <c r="P32" s="66"/>
      <c r="Q32" s="78"/>
      <c r="R32" s="66"/>
      <c r="S32" s="67"/>
      <c r="T32" s="68" t="n">
        <f aca="false">SUM(J32:S32)</f>
        <v>210.0076</v>
      </c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</row>
    <row r="33" customFormat="false" ht="11.25" hidden="false" customHeight="false" outlineLevel="0" collapsed="false">
      <c r="A33" s="71" t="n">
        <v>43251</v>
      </c>
      <c r="B33" s="72" t="s">
        <v>529</v>
      </c>
      <c r="C33" s="73" t="s">
        <v>530</v>
      </c>
      <c r="D33" s="74" t="s">
        <v>565</v>
      </c>
      <c r="E33" s="74" t="s">
        <v>566</v>
      </c>
      <c r="F33" s="75" t="n">
        <v>81</v>
      </c>
      <c r="G33" s="76" t="str">
        <f aca="false">VLOOKUP($F33,proveedores!$A$2:$E$488,2,0)</f>
        <v>EST.DE SERV. YPF VTE.LOPEZ OPERAD.EST.DE SERV.SA</v>
      </c>
      <c r="H33" s="77" t="str">
        <f aca="false">VLOOKUP($F33,proveedores!$A$2:$E$488,3,0)</f>
        <v>30-67877449-5</v>
      </c>
      <c r="I33" s="77" t="str">
        <f aca="false">VLOOKUP($F33,proveedores!$A$2:$E$488,4,0)</f>
        <v>RI</v>
      </c>
      <c r="J33" s="66"/>
      <c r="K33" s="66" t="n">
        <f aca="false">1418.84+383.94+98.75+206.19+148.52</f>
        <v>2256.24</v>
      </c>
      <c r="L33" s="66"/>
      <c r="M33" s="64" t="n">
        <f aca="false">J33*0.105</f>
        <v>0</v>
      </c>
      <c r="N33" s="64" t="n">
        <f aca="false">K33*0.21</f>
        <v>473.8104</v>
      </c>
      <c r="O33" s="64" t="n">
        <f aca="false">L33*0.27</f>
        <v>0</v>
      </c>
      <c r="P33" s="66"/>
      <c r="Q33" s="78"/>
      <c r="R33" s="66"/>
      <c r="S33" s="67"/>
      <c r="T33" s="68" t="n">
        <f aca="false">SUM(J33:S33)</f>
        <v>2730.0504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customFormat="false" ht="11.25" hidden="false" customHeight="false" outlineLevel="0" collapsed="false">
      <c r="A34" s="71"/>
      <c r="B34" s="72" t="s">
        <v>529</v>
      </c>
      <c r="C34" s="73" t="s">
        <v>530</v>
      </c>
      <c r="D34" s="74"/>
      <c r="E34" s="74"/>
      <c r="F34" s="75"/>
      <c r="G34" s="76" t="e">
        <f aca="false">VLOOKUP($F34,proveedores!$A$2:$E$488,2,0)</f>
        <v>#N/A</v>
      </c>
      <c r="H34" s="77" t="e">
        <f aca="false">VLOOKUP($F34,proveedores!$A$2:$E$488,3,0)</f>
        <v>#N/A</v>
      </c>
      <c r="I34" s="77" t="e">
        <f aca="false">VLOOKUP($F34,proveedores!$A$2:$E$488,4,0)</f>
        <v>#N/A</v>
      </c>
      <c r="J34" s="66"/>
      <c r="K34" s="66"/>
      <c r="L34" s="66"/>
      <c r="M34" s="64" t="n">
        <f aca="false">J34*0.105</f>
        <v>0</v>
      </c>
      <c r="N34" s="64" t="n">
        <f aca="false">K34*0.21</f>
        <v>0</v>
      </c>
      <c r="O34" s="64" t="n">
        <f aca="false">L34*0.27</f>
        <v>0</v>
      </c>
      <c r="P34" s="66"/>
      <c r="Q34" s="78"/>
      <c r="R34" s="66" t="n">
        <f aca="false">(J34*0.035)+(K34*0.035)</f>
        <v>0</v>
      </c>
      <c r="S34" s="67" t="n">
        <f aca="false">(J34*0.03)+(K34*0.03)</f>
        <v>0</v>
      </c>
      <c r="T34" s="68" t="n">
        <f aca="false">SUM(J34:S34)</f>
        <v>0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customFormat="false" ht="11.25" hidden="false" customHeight="false" outlineLevel="0" collapsed="false">
      <c r="A35" s="71"/>
      <c r="B35" s="72" t="s">
        <v>529</v>
      </c>
      <c r="C35" s="73" t="s">
        <v>530</v>
      </c>
      <c r="D35" s="74"/>
      <c r="E35" s="74"/>
      <c r="F35" s="75"/>
      <c r="G35" s="76" t="e">
        <f aca="false">VLOOKUP($F35,proveedores!$A$2:$E$488,2,0)</f>
        <v>#N/A</v>
      </c>
      <c r="H35" s="77" t="e">
        <f aca="false">VLOOKUP($F35,proveedores!$A$2:$E$488,3,0)</f>
        <v>#N/A</v>
      </c>
      <c r="I35" s="77" t="e">
        <f aca="false">VLOOKUP($F35,proveedores!$A$2:$E$488,4,0)</f>
        <v>#N/A</v>
      </c>
      <c r="J35" s="78"/>
      <c r="K35" s="66"/>
      <c r="L35" s="66"/>
      <c r="M35" s="64" t="n">
        <f aca="false">J35*0.105</f>
        <v>0</v>
      </c>
      <c r="N35" s="64" t="n">
        <f aca="false">K35*0.21</f>
        <v>0</v>
      </c>
      <c r="O35" s="64" t="n">
        <f aca="false">L35*0.27</f>
        <v>0</v>
      </c>
      <c r="P35" s="66"/>
      <c r="Q35" s="78"/>
      <c r="R35" s="66" t="n">
        <f aca="false">(J35*0.035)+(K35*0.035)</f>
        <v>0</v>
      </c>
      <c r="S35" s="67" t="n">
        <f aca="false">(J35*0.03)+(K35*0.03)</f>
        <v>0</v>
      </c>
      <c r="T35" s="68" t="n">
        <f aca="false">SUM(J35:S35)</f>
        <v>0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customFormat="false" ht="11.25" hidden="false" customHeight="false" outlineLevel="0" collapsed="false">
      <c r="A36" s="71"/>
      <c r="B36" s="72" t="s">
        <v>529</v>
      </c>
      <c r="C36" s="73" t="s">
        <v>530</v>
      </c>
      <c r="D36" s="74"/>
      <c r="E36" s="74"/>
      <c r="F36" s="75"/>
      <c r="G36" s="76" t="e">
        <f aca="false">VLOOKUP($F36,proveedores!$A$2:$E$488,2,0)</f>
        <v>#N/A</v>
      </c>
      <c r="H36" s="77" t="e">
        <f aca="false">VLOOKUP($F36,proveedores!$A$2:$E$488,3,0)</f>
        <v>#N/A</v>
      </c>
      <c r="I36" s="77" t="e">
        <f aca="false">VLOOKUP($F36,proveedores!$A$2:$E$488,4,0)</f>
        <v>#N/A</v>
      </c>
      <c r="J36" s="78"/>
      <c r="K36" s="66"/>
      <c r="L36" s="66"/>
      <c r="M36" s="64" t="n">
        <f aca="false">J36*0.105</f>
        <v>0</v>
      </c>
      <c r="N36" s="64" t="n">
        <f aca="false">K36*0.21</f>
        <v>0</v>
      </c>
      <c r="O36" s="64" t="n">
        <f aca="false">L36*0.27</f>
        <v>0</v>
      </c>
      <c r="P36" s="66"/>
      <c r="Q36" s="78"/>
      <c r="R36" s="66" t="n">
        <f aca="false">(J36*0.035)+(K36*0.035)</f>
        <v>0</v>
      </c>
      <c r="S36" s="67" t="n">
        <f aca="false">(J36*0.03)+(K36*0.03)</f>
        <v>0</v>
      </c>
      <c r="T36" s="68" t="n">
        <f aca="false">SUM(J36:S36)</f>
        <v>0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="70" customFormat="true" ht="11.25" hidden="false" customHeight="false" outlineLevel="0" collapsed="false">
      <c r="A37" s="71"/>
      <c r="B37" s="72" t="s">
        <v>529</v>
      </c>
      <c r="C37" s="73" t="s">
        <v>530</v>
      </c>
      <c r="D37" s="74"/>
      <c r="E37" s="74"/>
      <c r="F37" s="75"/>
      <c r="G37" s="76" t="e">
        <f aca="false">VLOOKUP($F37,proveedores!$A$2:$E$488,2,0)</f>
        <v>#N/A</v>
      </c>
      <c r="H37" s="77" t="e">
        <f aca="false">VLOOKUP($F37,proveedores!$A$2:$E$488,3,0)</f>
        <v>#N/A</v>
      </c>
      <c r="I37" s="77" t="e">
        <f aca="false">VLOOKUP($F37,proveedores!$A$2:$E$488,4,0)</f>
        <v>#N/A</v>
      </c>
      <c r="J37" s="66"/>
      <c r="K37" s="66"/>
      <c r="L37" s="66"/>
      <c r="M37" s="64" t="n">
        <f aca="false">J37*0.105</f>
        <v>0</v>
      </c>
      <c r="N37" s="64" t="n">
        <f aca="false">K37*0.21</f>
        <v>0</v>
      </c>
      <c r="O37" s="64" t="n">
        <f aca="false">L37*0.27</f>
        <v>0</v>
      </c>
      <c r="P37" s="66"/>
      <c r="Q37" s="78"/>
      <c r="R37" s="66" t="n">
        <f aca="false">(J37*0.035)+(K37*0.035)</f>
        <v>0</v>
      </c>
      <c r="S37" s="67" t="n">
        <f aca="false">(J37*0.03)+(K37*0.03)</f>
        <v>0</v>
      </c>
      <c r="T37" s="68" t="n">
        <f aca="false">SUM(J37:S37)</f>
        <v>0</v>
      </c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</row>
    <row r="38" customFormat="false" ht="12" hidden="false" customHeight="false" outlineLevel="0" collapsed="false">
      <c r="A38" s="79"/>
      <c r="B38" s="80"/>
      <c r="C38" s="81"/>
      <c r="D38" s="82"/>
      <c r="E38" s="82"/>
      <c r="F38" s="83"/>
      <c r="G38" s="84"/>
      <c r="H38" s="85"/>
      <c r="I38" s="85"/>
      <c r="J38" s="86"/>
      <c r="K38" s="86"/>
      <c r="L38" s="86"/>
      <c r="M38" s="86" t="n">
        <f aca="false">J38*0.105</f>
        <v>0</v>
      </c>
      <c r="N38" s="86" t="n">
        <f aca="false">K38*0.21</f>
        <v>0</v>
      </c>
      <c r="O38" s="86" t="n">
        <f aca="false">L38*0.27</f>
        <v>0</v>
      </c>
      <c r="P38" s="86"/>
      <c r="Q38" s="86"/>
      <c r="R38" s="87" t="n">
        <f aca="false">(J38*0.035)+(K38*0.035)</f>
        <v>0</v>
      </c>
      <c r="S38" s="88" t="n">
        <f aca="false">(J38*0.03)+(K38*0.03)</f>
        <v>0</v>
      </c>
      <c r="T38" s="89" t="n">
        <f aca="false">SUM(J38:S38)</f>
        <v>0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</row>
    <row r="39" customFormat="false" ht="18" hidden="false" customHeight="true" outlineLevel="0" collapsed="false">
      <c r="A39" s="90"/>
      <c r="B39" s="91"/>
      <c r="C39" s="92"/>
      <c r="D39" s="92"/>
      <c r="E39" s="93"/>
      <c r="F39" s="94"/>
      <c r="G39" s="95"/>
      <c r="H39" s="96" t="s">
        <v>567</v>
      </c>
      <c r="I39" s="96"/>
      <c r="J39" s="97" t="n">
        <f aca="false">SUM(J8:J38)</f>
        <v>199559.12</v>
      </c>
      <c r="K39" s="97" t="n">
        <f aca="false">SUM(K7:K38)</f>
        <v>437056.96</v>
      </c>
      <c r="L39" s="98" t="n">
        <f aca="false">SUM(L7:L38)</f>
        <v>0</v>
      </c>
      <c r="M39" s="97" t="n">
        <f aca="false">SUM(M7:M38)</f>
        <v>20953.7076</v>
      </c>
      <c r="N39" s="97" t="n">
        <f aca="false">SUM(N7:N38)</f>
        <v>91781.9616</v>
      </c>
      <c r="O39" s="97" t="n">
        <f aca="false">SUM(O7:O38)</f>
        <v>0</v>
      </c>
      <c r="P39" s="97" t="n">
        <f aca="false">SUM(P7:P38)</f>
        <v>1412.86</v>
      </c>
      <c r="Q39" s="97" t="n">
        <f aca="false">SUM(Q7:Q38)</f>
        <v>116.7</v>
      </c>
      <c r="R39" s="97" t="n">
        <f aca="false">SUM(R7:R38)</f>
        <v>7991.41805</v>
      </c>
      <c r="S39" s="97" t="n">
        <f aca="false">SUM(S7:S38)</f>
        <v>9083.5591</v>
      </c>
      <c r="T39" s="97" t="n">
        <f aca="false">SUM(T7:T38)</f>
        <v>767956.28635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customFormat="false" ht="11.25" hidden="false" customHeight="false" outlineLevel="0" collapsed="false"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customFormat="false" ht="11.25" hidden="false" customHeight="false" outlineLevel="0" collapsed="false"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customFormat="false" ht="11.25" hidden="false" customHeight="false" outlineLevel="0" collapsed="false"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</row>
    <row r="43" customFormat="false" ht="11.25" hidden="false" customHeight="false" outlineLevel="0" collapsed="false">
      <c r="K43" s="99"/>
      <c r="N43" s="9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</row>
    <row r="44" customFormat="false" ht="11.25" hidden="false" customHeight="false" outlineLevel="0" collapsed="false"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</row>
    <row r="45" customFormat="false" ht="11.25" hidden="false" customHeight="false" outlineLevel="0" collapsed="false"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</row>
    <row r="46" customFormat="false" ht="12.75" hidden="false" customHeight="false" outlineLevel="0" collapsed="false">
      <c r="K46" s="100"/>
      <c r="L46" s="101"/>
      <c r="M46" s="101"/>
      <c r="N46" s="101"/>
      <c r="O46" s="101"/>
      <c r="Q46" s="102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</row>
    <row r="47" customFormat="false" ht="12.75" hidden="false" customHeight="false" outlineLevel="0" collapsed="false">
      <c r="K47" s="100"/>
      <c r="L47" s="101"/>
      <c r="M47" s="101"/>
      <c r="N47" s="103"/>
      <c r="O47" s="103"/>
      <c r="Q47" s="102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</row>
    <row r="48" customFormat="false" ht="12.75" hidden="false" customHeight="false" outlineLevel="0" collapsed="false">
      <c r="K48" s="104"/>
      <c r="L48" s="101"/>
      <c r="M48" s="101"/>
      <c r="N48" s="102"/>
      <c r="O48" s="102"/>
      <c r="Q48" s="102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</row>
    <row r="49" customFormat="false" ht="11.25" hidden="false" customHeight="false" outlineLevel="0" collapsed="false"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</row>
    <row r="50" customFormat="false" ht="11.25" hidden="false" customHeight="false" outlineLevel="0" collapsed="false"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</row>
    <row r="51" customFormat="false" ht="11.25" hidden="false" customHeight="false" outlineLevel="0" collapsed="false"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</row>
    <row r="52" customFormat="false" ht="11.25" hidden="false" customHeight="false" outlineLevel="0" collapsed="false"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</row>
    <row r="53" customFormat="false" ht="11.25" hidden="false" customHeight="false" outlineLevel="0" collapsed="false">
      <c r="B53" s="105"/>
      <c r="C53" s="26"/>
      <c r="D53" s="26"/>
      <c r="E53" s="32"/>
      <c r="G53" s="30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</row>
    <row r="54" customFormat="false" ht="11.25" hidden="false" customHeight="false" outlineLevel="0" collapsed="false">
      <c r="B54" s="105"/>
      <c r="C54" s="26"/>
      <c r="D54" s="26"/>
      <c r="E54" s="32"/>
      <c r="G54" s="30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</row>
    <row r="55" customFormat="false" ht="11.25" hidden="false" customHeight="false" outlineLevel="0" collapsed="false">
      <c r="B55" s="105"/>
      <c r="C55" s="26"/>
      <c r="D55" s="26"/>
      <c r="E55" s="32"/>
      <c r="G55" s="30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</row>
    <row r="56" customFormat="false" ht="11.25" hidden="false" customHeight="false" outlineLevel="0" collapsed="false">
      <c r="B56" s="105"/>
      <c r="C56" s="26"/>
      <c r="D56" s="26"/>
      <c r="E56" s="32"/>
      <c r="G56" s="30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</row>
    <row r="57" customFormat="false" ht="11.25" hidden="false" customHeight="false" outlineLevel="0" collapsed="false">
      <c r="B57" s="105"/>
      <c r="C57" s="26"/>
      <c r="D57" s="26"/>
      <c r="E57" s="32"/>
      <c r="G57" s="30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</row>
    <row r="58" customFormat="false" ht="11.25" hidden="false" customHeight="false" outlineLevel="0" collapsed="false">
      <c r="B58" s="105"/>
      <c r="C58" s="26"/>
      <c r="D58" s="26"/>
      <c r="E58" s="32"/>
      <c r="G58" s="30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</row>
    <row r="59" customFormat="false" ht="11.25" hidden="false" customHeight="false" outlineLevel="0" collapsed="false">
      <c r="B59" s="105"/>
      <c r="C59" s="26"/>
      <c r="D59" s="26"/>
      <c r="E59" s="32"/>
      <c r="G59" s="30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</row>
    <row r="60" customFormat="false" ht="11.25" hidden="false" customHeight="false" outlineLevel="0" collapsed="false">
      <c r="B60" s="105"/>
      <c r="C60" s="26"/>
      <c r="D60" s="26"/>
      <c r="E60" s="32"/>
      <c r="G60" s="30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</row>
    <row r="61" customFormat="false" ht="11.25" hidden="false" customHeight="false" outlineLevel="0" collapsed="false">
      <c r="B61" s="105"/>
      <c r="C61" s="26"/>
      <c r="D61" s="26"/>
      <c r="E61" s="32"/>
      <c r="G61" s="30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</row>
    <row r="62" customFormat="false" ht="11.25" hidden="false" customHeight="false" outlineLevel="0" collapsed="false">
      <c r="B62" s="105"/>
      <c r="C62" s="26"/>
      <c r="D62" s="26"/>
      <c r="E62" s="32"/>
      <c r="G62" s="30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</row>
    <row r="63" customFormat="false" ht="11.25" hidden="false" customHeight="false" outlineLevel="0" collapsed="false">
      <c r="B63" s="105"/>
      <c r="C63" s="26"/>
      <c r="D63" s="26"/>
      <c r="E63" s="32"/>
      <c r="G63" s="30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</row>
    <row r="64" customFormat="false" ht="11.25" hidden="false" customHeight="false" outlineLevel="0" collapsed="false">
      <c r="B64" s="105"/>
      <c r="C64" s="26"/>
      <c r="D64" s="26"/>
      <c r="E64" s="32"/>
      <c r="G64" s="30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</row>
    <row r="65" customFormat="false" ht="11.25" hidden="false" customHeight="false" outlineLevel="0" collapsed="false">
      <c r="B65" s="105"/>
      <c r="C65" s="26"/>
      <c r="D65" s="26"/>
      <c r="E65" s="32"/>
      <c r="G65" s="30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</row>
    <row r="66" customFormat="false" ht="11.25" hidden="false" customHeight="false" outlineLevel="0" collapsed="false">
      <c r="B66" s="105"/>
      <c r="C66" s="26"/>
      <c r="D66" s="26"/>
      <c r="E66" s="32"/>
      <c r="G66" s="30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</row>
    <row r="67" customFormat="false" ht="11.25" hidden="false" customHeight="false" outlineLevel="0" collapsed="false">
      <c r="B67" s="105"/>
      <c r="C67" s="26"/>
      <c r="D67" s="26"/>
      <c r="E67" s="32"/>
      <c r="G67" s="30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</row>
    <row r="68" customFormat="false" ht="11.25" hidden="false" customHeight="false" outlineLevel="0" collapsed="false">
      <c r="B68" s="105"/>
      <c r="C68" s="26"/>
      <c r="D68" s="26"/>
      <c r="E68" s="32"/>
      <c r="G68" s="30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</row>
    <row r="69" customFormat="false" ht="11.25" hidden="false" customHeight="false" outlineLevel="0" collapsed="false">
      <c r="B69" s="105"/>
      <c r="C69" s="26"/>
      <c r="D69" s="26"/>
      <c r="E69" s="32"/>
      <c r="G69" s="30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</row>
    <row r="70" customFormat="false" ht="11.25" hidden="false" customHeight="false" outlineLevel="0" collapsed="false">
      <c r="B70" s="105"/>
      <c r="C70" s="26"/>
      <c r="D70" s="26"/>
      <c r="E70" s="32"/>
      <c r="G70" s="30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</row>
    <row r="71" customFormat="false" ht="11.25" hidden="false" customHeight="false" outlineLevel="0" collapsed="false">
      <c r="B71" s="105"/>
      <c r="C71" s="26"/>
      <c r="D71" s="26"/>
      <c r="E71" s="32"/>
      <c r="G71" s="30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</row>
    <row r="72" customFormat="false" ht="11.25" hidden="false" customHeight="false" outlineLevel="0" collapsed="false">
      <c r="B72" s="105"/>
      <c r="C72" s="26"/>
      <c r="D72" s="26"/>
      <c r="E72" s="32"/>
      <c r="G72" s="30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</row>
    <row r="73" customFormat="false" ht="11.25" hidden="false" customHeight="false" outlineLevel="0" collapsed="false">
      <c r="B73" s="105"/>
      <c r="C73" s="26"/>
      <c r="D73" s="26"/>
      <c r="E73" s="32"/>
      <c r="G73" s="30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</row>
    <row r="74" customFormat="false" ht="11.25" hidden="false" customHeight="false" outlineLevel="0" collapsed="false">
      <c r="B74" s="105"/>
      <c r="C74" s="26"/>
      <c r="D74" s="26"/>
      <c r="E74" s="32"/>
      <c r="G74" s="30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</row>
    <row r="75" customFormat="false" ht="11.25" hidden="false" customHeight="false" outlineLevel="0" collapsed="false">
      <c r="B75" s="105"/>
      <c r="C75" s="26"/>
      <c r="D75" s="26"/>
      <c r="E75" s="32"/>
      <c r="G75" s="30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</row>
    <row r="76" customFormat="false" ht="11.25" hidden="false" customHeight="false" outlineLevel="0" collapsed="false">
      <c r="B76" s="105"/>
      <c r="C76" s="26"/>
      <c r="D76" s="26"/>
      <c r="E76" s="32"/>
      <c r="G76" s="30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</row>
    <row r="77" customFormat="false" ht="11.25" hidden="false" customHeight="false" outlineLevel="0" collapsed="false">
      <c r="B77" s="105"/>
      <c r="C77" s="26"/>
      <c r="D77" s="26"/>
      <c r="E77" s="32"/>
      <c r="G77" s="30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</row>
    <row r="78" customFormat="false" ht="11.25" hidden="false" customHeight="false" outlineLevel="0" collapsed="false">
      <c r="B78" s="105"/>
      <c r="C78" s="26"/>
      <c r="D78" s="26"/>
      <c r="E78" s="32"/>
      <c r="G78" s="30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</row>
    <row r="79" customFormat="false" ht="11.25" hidden="false" customHeight="false" outlineLevel="0" collapsed="false">
      <c r="B79" s="105"/>
      <c r="C79" s="26"/>
      <c r="D79" s="26"/>
      <c r="E79" s="32"/>
      <c r="G79" s="30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</row>
    <row r="80" customFormat="false" ht="11.25" hidden="false" customHeight="false" outlineLevel="0" collapsed="false">
      <c r="B80" s="105"/>
      <c r="C80" s="26"/>
      <c r="D80" s="26"/>
      <c r="E80" s="32"/>
      <c r="G80" s="30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</row>
    <row r="81" customFormat="false" ht="11.25" hidden="false" customHeight="false" outlineLevel="0" collapsed="false">
      <c r="B81" s="105"/>
      <c r="C81" s="26"/>
      <c r="D81" s="26"/>
      <c r="E81" s="32"/>
      <c r="G81" s="30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</row>
    <row r="82" customFormat="false" ht="11.25" hidden="false" customHeight="false" outlineLevel="0" collapsed="false">
      <c r="B82" s="105"/>
      <c r="C82" s="26"/>
      <c r="D82" s="26"/>
      <c r="E82" s="32"/>
      <c r="G82" s="30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</row>
    <row r="83" customFormat="false" ht="11.25" hidden="false" customHeight="false" outlineLevel="0" collapsed="false">
      <c r="B83" s="105"/>
      <c r="C83" s="26"/>
      <c r="D83" s="26"/>
      <c r="E83" s="32"/>
      <c r="G83" s="30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</row>
    <row r="84" customFormat="false" ht="11.25" hidden="false" customHeight="false" outlineLevel="0" collapsed="false">
      <c r="B84" s="105"/>
      <c r="C84" s="26"/>
      <c r="D84" s="26"/>
      <c r="E84" s="32"/>
      <c r="G84" s="30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</row>
    <row r="85" customFormat="false" ht="11.25" hidden="false" customHeight="false" outlineLevel="0" collapsed="false">
      <c r="B85" s="105"/>
      <c r="C85" s="26"/>
      <c r="D85" s="26"/>
      <c r="E85" s="32"/>
      <c r="G85" s="30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</row>
    <row r="86" customFormat="false" ht="11.25" hidden="false" customHeight="false" outlineLevel="0" collapsed="false">
      <c r="B86" s="105"/>
      <c r="C86" s="26"/>
      <c r="D86" s="26"/>
      <c r="E86" s="32"/>
      <c r="G86" s="30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</row>
    <row r="87" customFormat="false" ht="11.25" hidden="false" customHeight="false" outlineLevel="0" collapsed="false">
      <c r="B87" s="105"/>
      <c r="C87" s="26"/>
      <c r="D87" s="26"/>
      <c r="E87" s="32"/>
      <c r="G87" s="30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</row>
    <row r="88" customFormat="false" ht="11.25" hidden="false" customHeight="false" outlineLevel="0" collapsed="false">
      <c r="B88" s="105"/>
      <c r="C88" s="26"/>
      <c r="D88" s="26"/>
      <c r="E88" s="32"/>
      <c r="G88" s="30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customFormat="false" ht="11.25" hidden="false" customHeight="false" outlineLevel="0" collapsed="false">
      <c r="B89" s="105"/>
      <c r="C89" s="26"/>
      <c r="D89" s="26"/>
      <c r="E89" s="32"/>
      <c r="G89" s="30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customFormat="false" ht="11.25" hidden="false" customHeight="false" outlineLevel="0" collapsed="false">
      <c r="B90" s="105"/>
      <c r="C90" s="26"/>
      <c r="D90" s="26"/>
      <c r="E90" s="32"/>
      <c r="G90" s="30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customFormat="false" ht="11.25" hidden="false" customHeight="false" outlineLevel="0" collapsed="false">
      <c r="B91" s="105"/>
      <c r="C91" s="26"/>
      <c r="D91" s="26"/>
      <c r="E91" s="32"/>
      <c r="G91" s="30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customFormat="false" ht="11.25" hidden="false" customHeight="false" outlineLevel="0" collapsed="false">
      <c r="B92" s="105"/>
      <c r="C92" s="26"/>
      <c r="D92" s="26"/>
      <c r="E92" s="32"/>
      <c r="G92" s="30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customFormat="false" ht="11.25" hidden="false" customHeight="false" outlineLevel="0" collapsed="false">
      <c r="B93" s="105"/>
      <c r="C93" s="26"/>
      <c r="D93" s="26"/>
      <c r="E93" s="32"/>
      <c r="G93" s="30"/>
      <c r="H93" s="107" t="n">
        <v>665324.07</v>
      </c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customFormat="false" ht="11.25" hidden="false" customHeight="false" outlineLevel="0" collapsed="false">
      <c r="B94" s="105"/>
      <c r="C94" s="26"/>
      <c r="D94" s="26"/>
      <c r="E94" s="32"/>
      <c r="G94" s="30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customFormat="false" ht="11.25" hidden="false" customHeight="false" outlineLevel="0" collapsed="false">
      <c r="B95" s="105"/>
      <c r="C95" s="26"/>
      <c r="D95" s="26"/>
      <c r="E95" s="32"/>
      <c r="G95" s="30"/>
      <c r="H95" s="108" t="n">
        <v>0.3167</v>
      </c>
      <c r="J95" s="106" t="n">
        <f aca="false">+H93*H95</f>
        <v>210708.132969</v>
      </c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customFormat="false" ht="11.25" hidden="false" customHeight="false" outlineLevel="0" collapsed="false">
      <c r="B96" s="105"/>
      <c r="C96" s="26"/>
      <c r="D96" s="26"/>
      <c r="E96" s="32"/>
      <c r="G96" s="30"/>
      <c r="H96" s="108" t="n">
        <v>0.6833</v>
      </c>
      <c r="J96" s="106" t="n">
        <f aca="false">+H93*H96</f>
        <v>454615.937031</v>
      </c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</sheetData>
  <mergeCells count="27">
    <mergeCell ref="A1:Q1"/>
    <mergeCell ref="A2:E2"/>
    <mergeCell ref="F2:M2"/>
    <mergeCell ref="N2:R2"/>
    <mergeCell ref="B3:C3"/>
    <mergeCell ref="A4:A6"/>
    <mergeCell ref="B4:B6"/>
    <mergeCell ref="C4:C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H39:I39"/>
    <mergeCell ref="L46:M46"/>
    <mergeCell ref="N46:O46"/>
    <mergeCell ref="N48:O48"/>
  </mergeCells>
  <printOptions headings="false" gridLines="false" gridLinesSet="true" horizontalCentered="true" verticalCentered="false"/>
  <pageMargins left="0.129861111111111" right="0" top="0.240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6" activeCellId="0" sqref="S26"/>
    </sheetView>
  </sheetViews>
  <sheetFormatPr defaultRowHeight="11.25" outlineLevelRow="0" outlineLevelCol="0"/>
  <cols>
    <col collapsed="false" customWidth="true" hidden="false" outlineLevel="0" max="1" min="1" style="26" width="14.01"/>
    <col collapsed="false" customWidth="true" hidden="false" outlineLevel="0" max="2" min="2" style="27" width="12.57"/>
    <col collapsed="false" customWidth="true" hidden="false" outlineLevel="0" max="3" min="3" style="28" width="4.14"/>
    <col collapsed="false" customWidth="true" hidden="false" outlineLevel="0" max="4" min="4" style="28" width="6.42"/>
    <col collapsed="false" customWidth="false" hidden="false" outlineLevel="0" max="5" min="5" style="29" width="11.57"/>
    <col collapsed="false" customWidth="true" hidden="true" outlineLevel="0" max="6" min="6" style="30" width="4.57"/>
    <col collapsed="false" customWidth="true" hidden="false" outlineLevel="0" max="7" min="7" style="31" width="37.14"/>
    <col collapsed="false" customWidth="true" hidden="false" outlineLevel="0" max="8" min="8" style="32" width="18.14"/>
    <col collapsed="false" customWidth="true" hidden="true" outlineLevel="0" max="9" min="9" style="32" width="4.86"/>
    <col collapsed="false" customWidth="true" hidden="true" outlineLevel="0" max="11" min="10" style="33" width="9"/>
    <col collapsed="false" customWidth="true" hidden="true" outlineLevel="0" max="12" min="12" style="33" width="8.42"/>
    <col collapsed="false" customWidth="true" hidden="true" outlineLevel="0" max="13" min="13" style="33" width="12.29"/>
    <col collapsed="false" customWidth="true" hidden="true" outlineLevel="0" max="14" min="14" style="33" width="8.42"/>
    <col collapsed="false" customWidth="true" hidden="true" outlineLevel="0" max="15" min="15" style="33" width="7.29"/>
    <col collapsed="false" customWidth="true" hidden="true" outlineLevel="0" max="16" min="16" style="33" width="8"/>
    <col collapsed="false" customWidth="true" hidden="true" outlineLevel="0" max="17" min="17" style="33" width="7.15"/>
    <col collapsed="false" customWidth="true" hidden="true" outlineLevel="0" max="18" min="18" style="33" width="10.14"/>
    <col collapsed="false" customWidth="true" hidden="false" outlineLevel="0" max="19" min="19" style="33" width="16.86"/>
    <col collapsed="false" customWidth="true" hidden="true" outlineLevel="0" max="20" min="20" style="33" width="10.42"/>
    <col collapsed="false" customWidth="true" hidden="true" outlineLevel="0" max="21" min="21" style="109" width="9.29"/>
    <col collapsed="false" customWidth="true" hidden="true" outlineLevel="0" max="22" min="22" style="26" width="8.42"/>
    <col collapsed="false" customWidth="true" hidden="true" outlineLevel="0" max="23" min="23" style="28" width="10.42"/>
    <col collapsed="false" customWidth="true" hidden="true" outlineLevel="0" max="24" min="24" style="28" width="9.58"/>
    <col collapsed="false" customWidth="true" hidden="true" outlineLevel="0" max="25" min="25" style="28" width="10"/>
    <col collapsed="false" customWidth="true" hidden="true" outlineLevel="0" max="26" min="26" style="33" width="9.85"/>
    <col collapsed="false" customWidth="true" hidden="true" outlineLevel="0" max="27" min="27" style="33" width="12.71"/>
    <col collapsed="false" customWidth="true" hidden="false" outlineLevel="0" max="1025" min="28" style="28" width="11.42"/>
  </cols>
  <sheetData>
    <row r="1" customFormat="false" ht="24.75" hidden="false" customHeight="true" outlineLevel="0" collapsed="false">
      <c r="A1" s="34" t="s">
        <v>503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5" t="s">
        <v>504</v>
      </c>
      <c r="T1" s="36" t="s">
        <v>505</v>
      </c>
    </row>
    <row r="2" s="26" customFormat="true" ht="24" hidden="false" customHeight="true" outlineLevel="0" collapsed="false">
      <c r="A2" s="36" t="s">
        <v>506</v>
      </c>
      <c r="B2" s="36"/>
      <c r="C2" s="36"/>
      <c r="D2" s="36"/>
      <c r="E2" s="36"/>
      <c r="F2" s="37" t="s">
        <v>507</v>
      </c>
      <c r="G2" s="37"/>
      <c r="H2" s="37"/>
      <c r="I2" s="37"/>
      <c r="J2" s="37"/>
      <c r="K2" s="37"/>
      <c r="L2" s="37"/>
      <c r="M2" s="37"/>
      <c r="N2" s="38" t="s">
        <v>508</v>
      </c>
      <c r="O2" s="38"/>
      <c r="P2" s="38"/>
      <c r="Q2" s="38"/>
      <c r="R2" s="38"/>
      <c r="S2" s="38"/>
      <c r="U2" s="109"/>
    </row>
    <row r="3" customFormat="false" ht="8.25" hidden="false" customHeight="true" outlineLevel="0" collapsed="false">
      <c r="B3" s="39"/>
      <c r="C3" s="39"/>
      <c r="D3" s="26"/>
      <c r="E3" s="40"/>
      <c r="F3" s="41"/>
      <c r="G3" s="41"/>
    </row>
    <row r="4" customFormat="false" ht="39.75" hidden="false" customHeight="true" outlineLevel="0" collapsed="false">
      <c r="A4" s="42" t="s">
        <v>509</v>
      </c>
      <c r="B4" s="43" t="s">
        <v>510</v>
      </c>
      <c r="C4" s="44" t="s">
        <v>511</v>
      </c>
      <c r="D4" s="45"/>
      <c r="E4" s="46"/>
      <c r="F4" s="47" t="s">
        <v>512</v>
      </c>
      <c r="G4" s="47" t="s">
        <v>513</v>
      </c>
      <c r="H4" s="48" t="s">
        <v>514</v>
      </c>
      <c r="I4" s="49" t="s">
        <v>515</v>
      </c>
      <c r="J4" s="50" t="s">
        <v>516</v>
      </c>
      <c r="K4" s="50" t="s">
        <v>517</v>
      </c>
      <c r="L4" s="50" t="s">
        <v>518</v>
      </c>
      <c r="M4" s="50" t="s">
        <v>519</v>
      </c>
      <c r="N4" s="50" t="s">
        <v>520</v>
      </c>
      <c r="O4" s="50" t="s">
        <v>521</v>
      </c>
      <c r="P4" s="51" t="s">
        <v>568</v>
      </c>
      <c r="Q4" s="50" t="s">
        <v>523</v>
      </c>
      <c r="R4" s="50" t="s">
        <v>524</v>
      </c>
      <c r="S4" s="50" t="s">
        <v>525</v>
      </c>
      <c r="T4" s="52" t="s">
        <v>526</v>
      </c>
      <c r="U4" s="110" t="s">
        <v>569</v>
      </c>
      <c r="V4" s="110" t="s">
        <v>570</v>
      </c>
      <c r="W4" s="111" t="s">
        <v>571</v>
      </c>
      <c r="X4" s="111" t="s">
        <v>572</v>
      </c>
      <c r="Y4" s="111" t="s">
        <v>573</v>
      </c>
      <c r="Z4" s="112" t="s">
        <v>574</v>
      </c>
      <c r="AA4" s="112" t="s">
        <v>575</v>
      </c>
    </row>
    <row r="5" customFormat="false" ht="15.75" hidden="false" customHeight="true" outlineLevel="0" collapsed="false">
      <c r="A5" s="42"/>
      <c r="B5" s="43"/>
      <c r="C5" s="44"/>
      <c r="D5" s="53" t="s">
        <v>527</v>
      </c>
      <c r="E5" s="54" t="s">
        <v>528</v>
      </c>
      <c r="F5" s="47"/>
      <c r="G5" s="47"/>
      <c r="H5" s="48"/>
      <c r="I5" s="49"/>
      <c r="J5" s="50"/>
      <c r="K5" s="50"/>
      <c r="L5" s="50"/>
      <c r="M5" s="50"/>
      <c r="N5" s="50"/>
      <c r="O5" s="50"/>
      <c r="P5" s="51"/>
      <c r="Q5" s="50"/>
      <c r="R5" s="50"/>
      <c r="S5" s="50"/>
      <c r="T5" s="52"/>
      <c r="U5" s="110"/>
      <c r="V5" s="110"/>
      <c r="W5" s="111"/>
      <c r="X5" s="111"/>
      <c r="Y5" s="111"/>
      <c r="Z5" s="112"/>
      <c r="AA5" s="112"/>
    </row>
    <row r="6" customFormat="false" ht="10.5" hidden="false" customHeight="true" outlineLevel="0" collapsed="false">
      <c r="A6" s="42"/>
      <c r="B6" s="43"/>
      <c r="C6" s="44"/>
      <c r="D6" s="55"/>
      <c r="E6" s="56"/>
      <c r="F6" s="47"/>
      <c r="G6" s="47"/>
      <c r="H6" s="48"/>
      <c r="I6" s="49"/>
      <c r="J6" s="50"/>
      <c r="K6" s="50"/>
      <c r="L6" s="50"/>
      <c r="M6" s="50"/>
      <c r="N6" s="50"/>
      <c r="O6" s="50"/>
      <c r="P6" s="51"/>
      <c r="Q6" s="50"/>
      <c r="R6" s="50"/>
      <c r="S6" s="50"/>
      <c r="T6" s="52"/>
      <c r="U6" s="110"/>
      <c r="V6" s="110"/>
      <c r="W6" s="111"/>
      <c r="X6" s="111"/>
      <c r="Y6" s="111"/>
      <c r="Z6" s="112"/>
      <c r="AA6" s="112"/>
    </row>
    <row r="7" s="125" customFormat="true" ht="14.25" hidden="false" customHeight="false" outlineLevel="0" collapsed="false">
      <c r="A7" s="113" t="n">
        <v>43223</v>
      </c>
      <c r="B7" s="114" t="s">
        <v>529</v>
      </c>
      <c r="C7" s="115" t="s">
        <v>530</v>
      </c>
      <c r="D7" s="116" t="s">
        <v>533</v>
      </c>
      <c r="E7" s="116" t="s">
        <v>534</v>
      </c>
      <c r="F7" s="117" t="n">
        <v>26</v>
      </c>
      <c r="G7" s="118" t="str">
        <f aca="false">VLOOKUP($F7,proveedores!$A$2:$E$488,2,0)</f>
        <v>PC ARTS Argentina S.A.</v>
      </c>
      <c r="H7" s="119" t="str">
        <f aca="false">VLOOKUP($F7,proveedores!$A$2:$E$488,3,0)</f>
        <v>30-70860230-9</v>
      </c>
      <c r="I7" s="119" t="str">
        <f aca="false">VLOOKUP($F7,proveedores!$A$2:$E$488,4,0)</f>
        <v>RI</v>
      </c>
      <c r="J7" s="120" t="n">
        <v>31434.64</v>
      </c>
      <c r="K7" s="120" t="n">
        <v>6290.11</v>
      </c>
      <c r="L7" s="120"/>
      <c r="M7" s="121" t="n">
        <f aca="false">J7*0.105</f>
        <v>3300.6372</v>
      </c>
      <c r="N7" s="121" t="n">
        <f aca="false">K7*0.21</f>
        <v>1320.9231</v>
      </c>
      <c r="O7" s="121" t="n">
        <f aca="false">L7*0.27</f>
        <v>0</v>
      </c>
      <c r="P7" s="120"/>
      <c r="Q7" s="120"/>
      <c r="R7" s="120" t="n">
        <f aca="false">(J7*0.035)+(K7*0.035)</f>
        <v>1320.36625</v>
      </c>
      <c r="S7" s="122" t="n">
        <f aca="false">(J7*0.03)+(K7*0.03)</f>
        <v>1131.7425</v>
      </c>
      <c r="T7" s="123" t="n">
        <f aca="false">SUM(J7:S7)</f>
        <v>44798.41905</v>
      </c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</row>
    <row r="8" s="125" customFormat="true" ht="14.25" hidden="false" customHeight="false" outlineLevel="0" collapsed="false">
      <c r="A8" s="113" t="n">
        <v>43251</v>
      </c>
      <c r="B8" s="114" t="s">
        <v>529</v>
      </c>
      <c r="C8" s="115" t="s">
        <v>530</v>
      </c>
      <c r="D8" s="116" t="s">
        <v>533</v>
      </c>
      <c r="E8" s="116" t="s">
        <v>535</v>
      </c>
      <c r="F8" s="117" t="n">
        <v>26</v>
      </c>
      <c r="G8" s="118" t="str">
        <f aca="false">VLOOKUP($F8,proveedores!$A$2:$E$488,2,0)</f>
        <v>PC ARTS Argentina S.A.</v>
      </c>
      <c r="H8" s="119" t="str">
        <f aca="false">VLOOKUP($F8,proveedores!$A$2:$E$488,3,0)</f>
        <v>30-70860230-9</v>
      </c>
      <c r="I8" s="119" t="str">
        <f aca="false">VLOOKUP($F8,proveedores!$A$2:$E$488,4,0)</f>
        <v>RI</v>
      </c>
      <c r="J8" s="120" t="n">
        <v>17989.69</v>
      </c>
      <c r="K8" s="120" t="n">
        <v>38057.31</v>
      </c>
      <c r="L8" s="120"/>
      <c r="M8" s="121" t="n">
        <f aca="false">J8*0.105</f>
        <v>1888.91745</v>
      </c>
      <c r="N8" s="121" t="n">
        <f aca="false">K8*0.21</f>
        <v>7992.0351</v>
      </c>
      <c r="O8" s="121" t="n">
        <f aca="false">L8*0.27</f>
        <v>0</v>
      </c>
      <c r="P8" s="120"/>
      <c r="Q8" s="120"/>
      <c r="R8" s="120" t="n">
        <f aca="false">(J8*0.035)+(K8*0.035)</f>
        <v>1961.645</v>
      </c>
      <c r="S8" s="122" t="n">
        <f aca="false">(J8*0.03)+(K8*0.03)</f>
        <v>1681.41</v>
      </c>
      <c r="T8" s="123" t="n">
        <f aca="false">SUM(J8:S8)</f>
        <v>69571.00755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</row>
    <row r="9" customFormat="false" ht="14.25" hidden="false" customHeight="false" outlineLevel="0" collapsed="false">
      <c r="A9" s="113" t="n">
        <v>43251</v>
      </c>
      <c r="B9" s="114" t="s">
        <v>529</v>
      </c>
      <c r="C9" s="115" t="s">
        <v>530</v>
      </c>
      <c r="D9" s="116" t="s">
        <v>536</v>
      </c>
      <c r="E9" s="116" t="s">
        <v>537</v>
      </c>
      <c r="F9" s="117" t="n">
        <v>3</v>
      </c>
      <c r="G9" s="118" t="str">
        <f aca="false">VLOOKUP($F9,proveedores!$A$2:$E$488,2,0)</f>
        <v>CORCISA S.A.</v>
      </c>
      <c r="H9" s="119" t="str">
        <f aca="false">VLOOKUP($F9,proveedores!$A$2:$E$488,3,0)</f>
        <v>30-69609053-6</v>
      </c>
      <c r="I9" s="119" t="str">
        <f aca="false">VLOOKUP($F9,proveedores!$A$2:$E$488,4,0)</f>
        <v>RI</v>
      </c>
      <c r="J9" s="120"/>
      <c r="K9" s="120" t="n">
        <v>11506.2</v>
      </c>
      <c r="L9" s="120"/>
      <c r="M9" s="121" t="n">
        <f aca="false">J9*0.105</f>
        <v>0</v>
      </c>
      <c r="N9" s="121" t="n">
        <f aca="false">K9*0.21</f>
        <v>2416.302</v>
      </c>
      <c r="O9" s="121" t="n">
        <f aca="false">L9*0.27</f>
        <v>0</v>
      </c>
      <c r="P9" s="120"/>
      <c r="Q9" s="126"/>
      <c r="R9" s="120"/>
      <c r="S9" s="122" t="n">
        <f aca="false">(J9*0.03)+(K9*0.03)</f>
        <v>345.186</v>
      </c>
      <c r="T9" s="123" t="n">
        <f aca="false">SUM(J9:S9)</f>
        <v>14267.688</v>
      </c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</row>
    <row r="10" customFormat="false" ht="14.25" hidden="false" customHeight="false" outlineLevel="0" collapsed="false">
      <c r="A10" s="113" t="n">
        <v>43251</v>
      </c>
      <c r="B10" s="114" t="s">
        <v>529</v>
      </c>
      <c r="C10" s="115" t="s">
        <v>530</v>
      </c>
      <c r="D10" s="116" t="s">
        <v>536</v>
      </c>
      <c r="E10" s="116" t="s">
        <v>538</v>
      </c>
      <c r="F10" s="117" t="n">
        <v>3</v>
      </c>
      <c r="G10" s="118" t="str">
        <f aca="false">VLOOKUP($F10,proveedores!$A$2:$E$488,2,0)</f>
        <v>CORCISA S.A.</v>
      </c>
      <c r="H10" s="119" t="str">
        <f aca="false">VLOOKUP($F10,proveedores!$A$2:$E$488,3,0)</f>
        <v>30-69609053-6</v>
      </c>
      <c r="I10" s="119" t="str">
        <f aca="false">VLOOKUP($F10,proveedores!$A$2:$E$488,4,0)</f>
        <v>RI</v>
      </c>
      <c r="J10" s="120"/>
      <c r="K10" s="120" t="n">
        <v>7620</v>
      </c>
      <c r="L10" s="120"/>
      <c r="M10" s="121" t="n">
        <f aca="false">J10*0.105</f>
        <v>0</v>
      </c>
      <c r="N10" s="121" t="n">
        <f aca="false">K10*0.21</f>
        <v>1600.2</v>
      </c>
      <c r="O10" s="121" t="n">
        <f aca="false">L10*0.27</f>
        <v>0</v>
      </c>
      <c r="P10" s="120"/>
      <c r="Q10" s="126"/>
      <c r="R10" s="120"/>
      <c r="S10" s="122" t="n">
        <f aca="false">(J10*0.03)+(K10*0.03)</f>
        <v>228.6</v>
      </c>
      <c r="T10" s="123" t="n">
        <f aca="false">SUM(J10:S10)</f>
        <v>9448.8</v>
      </c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</row>
    <row r="11" customFormat="false" ht="14.25" hidden="false" customHeight="false" outlineLevel="0" collapsed="false">
      <c r="A11" s="113" t="n">
        <v>43251</v>
      </c>
      <c r="B11" s="114" t="s">
        <v>529</v>
      </c>
      <c r="C11" s="115" t="s">
        <v>530</v>
      </c>
      <c r="D11" s="116"/>
      <c r="E11" s="116" t="s">
        <v>539</v>
      </c>
      <c r="F11" s="117" t="n">
        <v>218</v>
      </c>
      <c r="G11" s="118" t="str">
        <f aca="false">VLOOKUP($F11,proveedores!$A$2:$E$488,2,0)</f>
        <v>BOSTON SEGUROS</v>
      </c>
      <c r="H11" s="119" t="str">
        <f aca="false">VLOOKUP($F11,proveedores!$A$2:$E$488,3,0)</f>
        <v>30-50000111-5</v>
      </c>
      <c r="I11" s="119" t="str">
        <f aca="false">VLOOKUP($F11,proveedores!$A$2:$E$488,4,0)</f>
        <v>RI</v>
      </c>
      <c r="J11" s="120"/>
      <c r="K11" s="120" t="n">
        <v>3890</v>
      </c>
      <c r="L11" s="120"/>
      <c r="M11" s="121" t="n">
        <f aca="false">J11*0.105</f>
        <v>0</v>
      </c>
      <c r="N11" s="121" t="n">
        <f aca="false">K11*0.21</f>
        <v>816.9</v>
      </c>
      <c r="O11" s="121" t="n">
        <f aca="false">L11*0.27</f>
        <v>0</v>
      </c>
      <c r="P11" s="120" t="n">
        <v>124.48</v>
      </c>
      <c r="Q11" s="126" t="n">
        <v>116.7</v>
      </c>
      <c r="R11" s="120"/>
      <c r="S11" s="122" t="n">
        <v>120.43</v>
      </c>
      <c r="T11" s="123" t="n">
        <f aca="false">SUM(J11:S11)</f>
        <v>5068.51</v>
      </c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</row>
    <row r="12" customFormat="false" ht="14.25" hidden="false" customHeight="false" outlineLevel="0" collapsed="false">
      <c r="A12" s="113" t="n">
        <v>43250</v>
      </c>
      <c r="B12" s="114" t="s">
        <v>529</v>
      </c>
      <c r="C12" s="115" t="s">
        <v>530</v>
      </c>
      <c r="D12" s="116" t="s">
        <v>533</v>
      </c>
      <c r="E12" s="116" t="s">
        <v>540</v>
      </c>
      <c r="F12" s="117" t="n">
        <v>26</v>
      </c>
      <c r="G12" s="118" t="str">
        <f aca="false">VLOOKUP($F12,proveedores!$A$2:$E$488,2,0)</f>
        <v>PC ARTS Argentina S.A.</v>
      </c>
      <c r="H12" s="119" t="str">
        <f aca="false">VLOOKUP($F12,proveedores!$A$2:$E$488,3,0)</f>
        <v>30-70860230-9</v>
      </c>
      <c r="I12" s="119" t="str">
        <f aca="false">VLOOKUP($F12,proveedores!$A$2:$E$488,4,0)</f>
        <v>RI</v>
      </c>
      <c r="J12" s="120" t="n">
        <v>55167.96</v>
      </c>
      <c r="K12" s="120" t="n">
        <v>10678.67</v>
      </c>
      <c r="L12" s="120"/>
      <c r="M12" s="121" t="n">
        <f aca="false">J12*0.105</f>
        <v>5792.6358</v>
      </c>
      <c r="N12" s="121" t="n">
        <f aca="false">K12*0.21</f>
        <v>2242.5207</v>
      </c>
      <c r="O12" s="121" t="n">
        <f aca="false">L12*0.27</f>
        <v>0</v>
      </c>
      <c r="P12" s="120"/>
      <c r="Q12" s="126"/>
      <c r="R12" s="120" t="n">
        <f aca="false">(J12*0.035)+(K12*0.035)</f>
        <v>2304.63205</v>
      </c>
      <c r="S12" s="122" t="n">
        <f aca="false">(J12*0.03)+(K12*0.03)</f>
        <v>1975.3989</v>
      </c>
      <c r="T12" s="123" t="n">
        <f aca="false">SUM(J12:S12)</f>
        <v>78161.81745</v>
      </c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</row>
    <row r="13" customFormat="false" ht="14.25" hidden="false" customHeight="false" outlineLevel="0" collapsed="false">
      <c r="A13" s="113" t="n">
        <v>43250</v>
      </c>
      <c r="B13" s="114" t="s">
        <v>529</v>
      </c>
      <c r="C13" s="115" t="s">
        <v>530</v>
      </c>
      <c r="D13" s="116" t="s">
        <v>533</v>
      </c>
      <c r="E13" s="116" t="s">
        <v>541</v>
      </c>
      <c r="F13" s="117" t="n">
        <v>26</v>
      </c>
      <c r="G13" s="118" t="str">
        <f aca="false">VLOOKUP($F13,proveedores!$A$2:$E$488,2,0)</f>
        <v>PC ARTS Argentina S.A.</v>
      </c>
      <c r="H13" s="119" t="str">
        <f aca="false">VLOOKUP($F13,proveedores!$A$2:$E$488,3,0)</f>
        <v>30-70860230-9</v>
      </c>
      <c r="I13" s="119" t="str">
        <f aca="false">VLOOKUP($F13,proveedores!$A$2:$E$488,4,0)</f>
        <v>RI</v>
      </c>
      <c r="J13" s="120" t="n">
        <v>2049.92</v>
      </c>
      <c r="K13" s="120"/>
      <c r="L13" s="120"/>
      <c r="M13" s="121" t="n">
        <f aca="false">J13*0.105</f>
        <v>215.2416</v>
      </c>
      <c r="N13" s="121" t="n">
        <f aca="false">K13*0.21</f>
        <v>0</v>
      </c>
      <c r="O13" s="121" t="n">
        <f aca="false">L13*0.27</f>
        <v>0</v>
      </c>
      <c r="P13" s="120"/>
      <c r="Q13" s="126"/>
      <c r="R13" s="120" t="n">
        <f aca="false">(J13*0.035)+(K13*0.035)</f>
        <v>71.7472</v>
      </c>
      <c r="S13" s="122" t="n">
        <f aca="false">(J13*0.03)+(K13*0.03)</f>
        <v>61.4976</v>
      </c>
      <c r="T13" s="123" t="n">
        <f aca="false">SUM(J13:S13)</f>
        <v>2398.4064</v>
      </c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</row>
    <row r="14" customFormat="false" ht="14.25" hidden="false" customHeight="false" outlineLevel="0" collapsed="false">
      <c r="A14" s="113" t="n">
        <v>43250</v>
      </c>
      <c r="B14" s="114" t="s">
        <v>529</v>
      </c>
      <c r="C14" s="115" t="s">
        <v>530</v>
      </c>
      <c r="D14" s="116" t="s">
        <v>542</v>
      </c>
      <c r="E14" s="116" t="s">
        <v>543</v>
      </c>
      <c r="F14" s="117" t="n">
        <v>15</v>
      </c>
      <c r="G14" s="118" t="str">
        <f aca="false">VLOOKUP($F14,proveedores!$A$2:$E$488,2,0)</f>
        <v>INVID COMPUTERS</v>
      </c>
      <c r="H14" s="119" t="str">
        <f aca="false">VLOOKUP($F14,proveedores!$A$2:$E$488,3,0)</f>
        <v>30-71010577-0</v>
      </c>
      <c r="I14" s="119" t="str">
        <f aca="false">VLOOKUP($F14,proveedores!$A$2:$E$488,4,0)</f>
        <v>RI</v>
      </c>
      <c r="J14" s="120" t="n">
        <v>12091.4</v>
      </c>
      <c r="K14" s="120"/>
      <c r="L14" s="120"/>
      <c r="M14" s="121" t="n">
        <f aca="false">J14*0.105</f>
        <v>1269.597</v>
      </c>
      <c r="N14" s="121" t="n">
        <f aca="false">K14*0.21</f>
        <v>0</v>
      </c>
      <c r="O14" s="121" t="n">
        <f aca="false">L14*0.27</f>
        <v>0</v>
      </c>
      <c r="P14" s="120"/>
      <c r="Q14" s="126"/>
      <c r="R14" s="120"/>
      <c r="S14" s="122" t="n">
        <f aca="false">(J14*0.03)+(K14*0.03)</f>
        <v>362.742</v>
      </c>
      <c r="T14" s="123" t="n">
        <f aca="false">SUM(J14:S14)</f>
        <v>13723.739</v>
      </c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</row>
    <row r="15" customFormat="false" ht="14.25" hidden="false" customHeight="false" outlineLevel="0" collapsed="false">
      <c r="A15" s="113" t="n">
        <v>43229</v>
      </c>
      <c r="B15" s="114" t="s">
        <v>529</v>
      </c>
      <c r="C15" s="115" t="s">
        <v>530</v>
      </c>
      <c r="D15" s="116" t="s">
        <v>533</v>
      </c>
      <c r="E15" s="116" t="s">
        <v>550</v>
      </c>
      <c r="F15" s="117" t="n">
        <v>26</v>
      </c>
      <c r="G15" s="118" t="str">
        <f aca="false">VLOOKUP($F15,proveedores!$A$2:$E$488,2,0)</f>
        <v>PC ARTS Argentina S.A.</v>
      </c>
      <c r="H15" s="119" t="str">
        <f aca="false">VLOOKUP($F15,proveedores!$A$2:$E$488,3,0)</f>
        <v>30-70860230-9</v>
      </c>
      <c r="I15" s="119" t="str">
        <f aca="false">VLOOKUP($F15,proveedores!$A$2:$E$488,4,0)</f>
        <v>RI</v>
      </c>
      <c r="J15" s="120" t="n">
        <v>7413.98</v>
      </c>
      <c r="K15" s="120" t="n">
        <v>3343</v>
      </c>
      <c r="L15" s="120"/>
      <c r="M15" s="121" t="n">
        <f aca="false">J15*0.105</f>
        <v>778.4679</v>
      </c>
      <c r="N15" s="121" t="n">
        <f aca="false">K15*0.21</f>
        <v>702.03</v>
      </c>
      <c r="O15" s="121" t="n">
        <f aca="false">L15*0.27</f>
        <v>0</v>
      </c>
      <c r="P15" s="120"/>
      <c r="Q15" s="126"/>
      <c r="R15" s="120" t="n">
        <f aca="false">(J15*0.035)+(K15*0.035)</f>
        <v>376.4943</v>
      </c>
      <c r="S15" s="122" t="n">
        <f aca="false">(J15*0.03)+(K15*0.03)</f>
        <v>322.7094</v>
      </c>
      <c r="T15" s="123" t="n">
        <f aca="false">SUM(J15:S15)</f>
        <v>12936.6816</v>
      </c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</row>
    <row r="16" customFormat="false" ht="14.25" hidden="false" customHeight="false" outlineLevel="0" collapsed="false">
      <c r="A16" s="113" t="n">
        <v>43231</v>
      </c>
      <c r="B16" s="114" t="s">
        <v>529</v>
      </c>
      <c r="C16" s="115" t="s">
        <v>530</v>
      </c>
      <c r="D16" s="116" t="s">
        <v>536</v>
      </c>
      <c r="E16" s="116" t="s">
        <v>551</v>
      </c>
      <c r="F16" s="117" t="n">
        <v>3</v>
      </c>
      <c r="G16" s="118" t="str">
        <f aca="false">VLOOKUP($F16,proveedores!$A$2:$E$488,2,0)</f>
        <v>CORCISA S.A.</v>
      </c>
      <c r="H16" s="119" t="str">
        <f aca="false">VLOOKUP($F16,proveedores!$A$2:$E$488,3,0)</f>
        <v>30-69609053-6</v>
      </c>
      <c r="I16" s="119" t="str">
        <f aca="false">VLOOKUP($F16,proveedores!$A$2:$E$488,4,0)</f>
        <v>RI</v>
      </c>
      <c r="J16" s="120" t="n">
        <v>1771</v>
      </c>
      <c r="K16" s="120"/>
      <c r="L16" s="120"/>
      <c r="M16" s="121" t="n">
        <f aca="false">J16*0.105</f>
        <v>185.955</v>
      </c>
      <c r="N16" s="121" t="n">
        <f aca="false">K16*0.21</f>
        <v>0</v>
      </c>
      <c r="O16" s="121" t="n">
        <f aca="false">L16*0.27</f>
        <v>0</v>
      </c>
      <c r="P16" s="120"/>
      <c r="Q16" s="126"/>
      <c r="R16" s="120"/>
      <c r="S16" s="122" t="n">
        <f aca="false">(J16*0.03)+(K16*0.03)</f>
        <v>53.13</v>
      </c>
      <c r="T16" s="123" t="n">
        <f aca="false">SUM(J16:S16)</f>
        <v>2010.085</v>
      </c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</row>
    <row r="17" customFormat="false" ht="14.25" hidden="false" customHeight="false" outlineLevel="0" collapsed="false">
      <c r="A17" s="113" t="n">
        <v>43231</v>
      </c>
      <c r="B17" s="114" t="s">
        <v>529</v>
      </c>
      <c r="C17" s="115" t="s">
        <v>530</v>
      </c>
      <c r="D17" s="116" t="s">
        <v>536</v>
      </c>
      <c r="E17" s="116" t="s">
        <v>552</v>
      </c>
      <c r="F17" s="117" t="n">
        <v>3</v>
      </c>
      <c r="G17" s="118" t="str">
        <f aca="false">VLOOKUP($F17,proveedores!$A$2:$E$488,2,0)</f>
        <v>CORCISA S.A.</v>
      </c>
      <c r="H17" s="119" t="str">
        <f aca="false">VLOOKUP($F17,proveedores!$A$2:$E$488,3,0)</f>
        <v>30-69609053-6</v>
      </c>
      <c r="I17" s="119" t="str">
        <f aca="false">VLOOKUP($F17,proveedores!$A$2:$E$488,4,0)</f>
        <v>RI</v>
      </c>
      <c r="J17" s="120" t="n">
        <v>1448.47</v>
      </c>
      <c r="K17" s="120"/>
      <c r="L17" s="120"/>
      <c r="M17" s="121" t="n">
        <f aca="false">J17*0.105</f>
        <v>152.08935</v>
      </c>
      <c r="N17" s="121" t="n">
        <f aca="false">K17*0.21</f>
        <v>0</v>
      </c>
      <c r="O17" s="121" t="n">
        <f aca="false">L17*0.27</f>
        <v>0</v>
      </c>
      <c r="P17" s="120"/>
      <c r="Q17" s="126"/>
      <c r="R17" s="120"/>
      <c r="S17" s="122" t="n">
        <f aca="false">(J17*0.03)+(K17*0.03)</f>
        <v>43.4541</v>
      </c>
      <c r="T17" s="123" t="n">
        <f aca="false">SUM(J17:S17)</f>
        <v>1644.01345</v>
      </c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</row>
    <row r="18" customFormat="false" ht="14.25" hidden="false" customHeight="false" outlineLevel="0" collapsed="false">
      <c r="A18" s="113" t="n">
        <v>43227</v>
      </c>
      <c r="B18" s="114" t="s">
        <v>529</v>
      </c>
      <c r="C18" s="115" t="s">
        <v>530</v>
      </c>
      <c r="D18" s="116" t="s">
        <v>536</v>
      </c>
      <c r="E18" s="116" t="s">
        <v>554</v>
      </c>
      <c r="F18" s="117" t="n">
        <v>3</v>
      </c>
      <c r="G18" s="118" t="str">
        <f aca="false">VLOOKUP($F18,proveedores!$A$2:$E$488,2,0)</f>
        <v>CORCISA S.A.</v>
      </c>
      <c r="H18" s="119" t="str">
        <f aca="false">VLOOKUP($F18,proveedores!$A$2:$E$488,3,0)</f>
        <v>30-69609053-6</v>
      </c>
      <c r="I18" s="119" t="str">
        <f aca="false">VLOOKUP($F18,proveedores!$A$2:$E$488,4,0)</f>
        <v>RI</v>
      </c>
      <c r="J18" s="120" t="n">
        <v>25024</v>
      </c>
      <c r="K18" s="120"/>
      <c r="L18" s="120"/>
      <c r="M18" s="121" t="n">
        <f aca="false">J18*0.105</f>
        <v>2627.52</v>
      </c>
      <c r="N18" s="121" t="n">
        <f aca="false">K18*0.21</f>
        <v>0</v>
      </c>
      <c r="O18" s="121" t="n">
        <f aca="false">L18*0.27</f>
        <v>0</v>
      </c>
      <c r="P18" s="120"/>
      <c r="Q18" s="126"/>
      <c r="R18" s="120"/>
      <c r="S18" s="122" t="n">
        <f aca="false">(J18*0.03)+(K18*0.03)</f>
        <v>750.72</v>
      </c>
      <c r="T18" s="123" t="n">
        <f aca="false">SUM(J18:S18)</f>
        <v>28402.24</v>
      </c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</row>
    <row r="19" customFormat="false" ht="14.25" hidden="false" customHeight="false" outlineLevel="0" collapsed="false">
      <c r="A19" s="113" t="n">
        <v>43227</v>
      </c>
      <c r="B19" s="114" t="s">
        <v>529</v>
      </c>
      <c r="C19" s="115" t="s">
        <v>530</v>
      </c>
      <c r="D19" s="116" t="s">
        <v>533</v>
      </c>
      <c r="E19" s="116" t="s">
        <v>557</v>
      </c>
      <c r="F19" s="117" t="n">
        <v>26</v>
      </c>
      <c r="G19" s="118" t="str">
        <f aca="false">VLOOKUP($F19,proveedores!$A$2:$E$488,2,0)</f>
        <v>PC ARTS Argentina S.A.</v>
      </c>
      <c r="H19" s="119" t="str">
        <f aca="false">VLOOKUP($F19,proveedores!$A$2:$E$488,3,0)</f>
        <v>30-70860230-9</v>
      </c>
      <c r="I19" s="119" t="str">
        <f aca="false">VLOOKUP($F19,proveedores!$A$2:$E$488,4,0)</f>
        <v>RI</v>
      </c>
      <c r="J19" s="120" t="n">
        <v>15066.36</v>
      </c>
      <c r="K19" s="120" t="n">
        <v>6809.46</v>
      </c>
      <c r="L19" s="120"/>
      <c r="M19" s="121" t="n">
        <f aca="false">J19*0.105</f>
        <v>1581.9678</v>
      </c>
      <c r="N19" s="121" t="n">
        <f aca="false">K19*0.21</f>
        <v>1429.9866</v>
      </c>
      <c r="O19" s="121" t="n">
        <f aca="false">L19*0.27</f>
        <v>0</v>
      </c>
      <c r="P19" s="120"/>
      <c r="Q19" s="126"/>
      <c r="R19" s="120" t="n">
        <f aca="false">(J19*0.035)+(K19*0.035)</f>
        <v>765.6537</v>
      </c>
      <c r="S19" s="122" t="n">
        <f aca="false">(J19*0.03)+(K19*0.03)</f>
        <v>656.2746</v>
      </c>
      <c r="T19" s="123" t="n">
        <f aca="false">SUM(J19:S19)</f>
        <v>26309.7027</v>
      </c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</row>
    <row r="20" customFormat="false" ht="14.25" hidden="false" customHeight="false" outlineLevel="0" collapsed="false">
      <c r="A20" s="113" t="n">
        <v>43223</v>
      </c>
      <c r="B20" s="114" t="s">
        <v>529</v>
      </c>
      <c r="C20" s="115" t="s">
        <v>530</v>
      </c>
      <c r="D20" s="116" t="s">
        <v>558</v>
      </c>
      <c r="E20" s="116" t="s">
        <v>559</v>
      </c>
      <c r="F20" s="117" t="n">
        <v>15</v>
      </c>
      <c r="G20" s="118" t="str">
        <f aca="false">VLOOKUP($F20,proveedores!$A$2:$E$488,2,0)</f>
        <v>INVID COMPUTERS</v>
      </c>
      <c r="H20" s="119" t="str">
        <f aca="false">VLOOKUP($F20,proveedores!$A$2:$E$488,3,0)</f>
        <v>30-71010577-0</v>
      </c>
      <c r="I20" s="119" t="str">
        <f aca="false">VLOOKUP($F20,proveedores!$A$2:$E$488,4,0)</f>
        <v>RI</v>
      </c>
      <c r="J20" s="120"/>
      <c r="K20" s="120" t="n">
        <v>6039.36</v>
      </c>
      <c r="L20" s="120"/>
      <c r="M20" s="121" t="n">
        <f aca="false">J20*0.105</f>
        <v>0</v>
      </c>
      <c r="N20" s="121" t="n">
        <f aca="false">K20*0.21</f>
        <v>1268.2656</v>
      </c>
      <c r="O20" s="121" t="n">
        <f aca="false">L20*0.27</f>
        <v>0</v>
      </c>
      <c r="P20" s="120" t="n">
        <v>708.41</v>
      </c>
      <c r="Q20" s="126"/>
      <c r="R20" s="120"/>
      <c r="S20" s="122" t="n">
        <f aca="false">(J20*0.03)+(K20*0.03)</f>
        <v>181.1808</v>
      </c>
      <c r="T20" s="123" t="n">
        <f aca="false">SUM(J20:S20)</f>
        <v>8197.2164</v>
      </c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</row>
    <row r="21" customFormat="false" ht="14.25" hidden="false" customHeight="false" outlineLevel="0" collapsed="false">
      <c r="A21" s="113" t="n">
        <v>43223</v>
      </c>
      <c r="B21" s="114" t="s">
        <v>529</v>
      </c>
      <c r="C21" s="115" t="s">
        <v>530</v>
      </c>
      <c r="D21" s="116" t="s">
        <v>558</v>
      </c>
      <c r="E21" s="116" t="s">
        <v>560</v>
      </c>
      <c r="F21" s="117" t="n">
        <v>15</v>
      </c>
      <c r="G21" s="118" t="str">
        <f aca="false">VLOOKUP($F21,proveedores!$A$2:$E$488,2,0)</f>
        <v>INVID COMPUTERS</v>
      </c>
      <c r="H21" s="119" t="str">
        <f aca="false">VLOOKUP($F21,proveedores!$A$2:$E$488,3,0)</f>
        <v>30-71010577-0</v>
      </c>
      <c r="I21" s="119" t="str">
        <f aca="false">VLOOKUP($F21,proveedores!$A$2:$E$488,4,0)</f>
        <v>RI</v>
      </c>
      <c r="J21" s="120"/>
      <c r="K21" s="120" t="n">
        <v>4944.31</v>
      </c>
      <c r="L21" s="120"/>
      <c r="M21" s="121" t="n">
        <f aca="false">J21*0.105</f>
        <v>0</v>
      </c>
      <c r="N21" s="121" t="n">
        <f aca="false">K21*0.21</f>
        <v>1038.3051</v>
      </c>
      <c r="O21" s="121" t="n">
        <f aca="false">L21*0.27</f>
        <v>0</v>
      </c>
      <c r="P21" s="120" t="n">
        <v>579.97</v>
      </c>
      <c r="Q21" s="126"/>
      <c r="R21" s="120"/>
      <c r="S21" s="122" t="n">
        <f aca="false">(J21*0.03)+(K21*0.03)</f>
        <v>148.3293</v>
      </c>
      <c r="T21" s="123" t="n">
        <f aca="false">SUM(J21:S21)</f>
        <v>6710.9144</v>
      </c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</row>
    <row r="22" customFormat="false" ht="14.25" hidden="false" customHeight="false" outlineLevel="0" collapsed="false">
      <c r="A22" s="113" t="n">
        <v>43231</v>
      </c>
      <c r="B22" s="114" t="s">
        <v>529</v>
      </c>
      <c r="C22" s="115" t="s">
        <v>530</v>
      </c>
      <c r="D22" s="116" t="s">
        <v>533</v>
      </c>
      <c r="E22" s="116" t="s">
        <v>562</v>
      </c>
      <c r="F22" s="117" t="n">
        <v>26</v>
      </c>
      <c r="G22" s="118" t="str">
        <f aca="false">VLOOKUP($F22,proveedores!$A$2:$E$488,2,0)</f>
        <v>PC ARTS Argentina S.A.</v>
      </c>
      <c r="H22" s="119" t="str">
        <f aca="false">VLOOKUP($F22,proveedores!$A$2:$E$488,3,0)</f>
        <v>30-70860230-9</v>
      </c>
      <c r="I22" s="119" t="str">
        <f aca="false">VLOOKUP($F22,proveedores!$A$2:$E$488,4,0)</f>
        <v>RI</v>
      </c>
      <c r="J22" s="120" t="n">
        <v>19784.96</v>
      </c>
      <c r="K22" s="120" t="n">
        <v>14240.17</v>
      </c>
      <c r="L22" s="120"/>
      <c r="M22" s="121" t="n">
        <f aca="false">J22*0.105</f>
        <v>2077.4208</v>
      </c>
      <c r="N22" s="121" t="n">
        <f aca="false">K22*0.21</f>
        <v>2990.4357</v>
      </c>
      <c r="O22" s="121" t="n">
        <f aca="false">L22*0.27</f>
        <v>0</v>
      </c>
      <c r="P22" s="120"/>
      <c r="Q22" s="126"/>
      <c r="R22" s="120" t="n">
        <f aca="false">(J22*0.035)+(K22*0.035)</f>
        <v>1190.87955</v>
      </c>
      <c r="S22" s="122" t="n">
        <f aca="false">(J22*0.03)+(K22*0.03)</f>
        <v>1020.7539</v>
      </c>
      <c r="T22" s="123" t="n">
        <f aca="false">SUM(J22:S22)</f>
        <v>41304.61995</v>
      </c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</row>
    <row r="23" s="145" customFormat="true" ht="15.75" hidden="false" customHeight="false" outlineLevel="0" collapsed="false">
      <c r="A23" s="127"/>
      <c r="B23" s="128"/>
      <c r="C23" s="129"/>
      <c r="D23" s="130"/>
      <c r="E23" s="130"/>
      <c r="F23" s="131"/>
      <c r="G23" s="132"/>
      <c r="H23" s="133"/>
      <c r="I23" s="133"/>
      <c r="J23" s="134"/>
      <c r="K23" s="134"/>
      <c r="L23" s="134"/>
      <c r="M23" s="135"/>
      <c r="N23" s="135"/>
      <c r="O23" s="135"/>
      <c r="P23" s="134"/>
      <c r="Q23" s="136"/>
      <c r="R23" s="134"/>
      <c r="S23" s="137"/>
      <c r="T23" s="138"/>
      <c r="U23" s="139"/>
      <c r="V23" s="140"/>
      <c r="W23" s="141"/>
      <c r="X23" s="141"/>
      <c r="Y23" s="141"/>
      <c r="Z23" s="142"/>
      <c r="AA23" s="143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</row>
    <row r="24" customFormat="false" ht="16.5" hidden="false" customHeight="false" outlineLevel="0" collapsed="false">
      <c r="A24" s="146"/>
      <c r="B24" s="147"/>
      <c r="C24" s="148"/>
      <c r="D24" s="149"/>
      <c r="E24" s="149"/>
      <c r="F24" s="150"/>
      <c r="G24" s="132"/>
      <c r="H24" s="133"/>
      <c r="I24" s="133"/>
      <c r="J24" s="151"/>
      <c r="K24" s="151"/>
      <c r="L24" s="151"/>
      <c r="M24" s="135"/>
      <c r="N24" s="135"/>
      <c r="O24" s="135"/>
      <c r="P24" s="152"/>
      <c r="Q24" s="152"/>
      <c r="R24" s="134"/>
      <c r="S24" s="137"/>
      <c r="T24" s="138"/>
      <c r="U24" s="153"/>
      <c r="V24" s="154"/>
      <c r="W24" s="155"/>
      <c r="X24" s="156"/>
      <c r="Y24" s="156"/>
      <c r="Z24" s="157"/>
      <c r="AA24" s="143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</row>
    <row r="25" customFormat="false" ht="18" hidden="false" customHeight="true" outlineLevel="0" collapsed="false">
      <c r="A25" s="158"/>
      <c r="B25" s="159"/>
      <c r="C25" s="160"/>
      <c r="D25" s="160"/>
      <c r="E25" s="161"/>
      <c r="F25" s="162"/>
      <c r="G25" s="163"/>
      <c r="H25" s="164" t="s">
        <v>567</v>
      </c>
      <c r="I25" s="164"/>
      <c r="J25" s="165" t="n">
        <f aca="false">SUM(J23:J23)</f>
        <v>0</v>
      </c>
      <c r="K25" s="165" t="n">
        <f aca="false">SUM(K23:K23)</f>
        <v>0</v>
      </c>
      <c r="L25" s="165" t="n">
        <f aca="false">SUM(L23:L23)</f>
        <v>0</v>
      </c>
      <c r="M25" s="165" t="n">
        <f aca="false">SUM(M23:M23)</f>
        <v>0</v>
      </c>
      <c r="N25" s="165" t="n">
        <f aca="false">SUM(N23:N23)</f>
        <v>0</v>
      </c>
      <c r="O25" s="165" t="n">
        <f aca="false">SUM(O23:O23)</f>
        <v>0</v>
      </c>
      <c r="P25" s="165" t="n">
        <f aca="false">SUM(P23:P23)</f>
        <v>0</v>
      </c>
      <c r="Q25" s="165" t="n">
        <f aca="false">SUM(Q23:Q23)</f>
        <v>0</v>
      </c>
      <c r="R25" s="166" t="n">
        <f aca="false">SUM(R23:R23)</f>
        <v>0</v>
      </c>
      <c r="S25" s="165" t="n">
        <f aca="false">SUM(S7:S23)</f>
        <v>9083.5591</v>
      </c>
      <c r="T25" s="165" t="n">
        <f aca="false">SUM(T23:T23)</f>
        <v>0</v>
      </c>
      <c r="U25" s="167" t="n">
        <f aca="false">SUM(U23:U23)</f>
        <v>0</v>
      </c>
      <c r="V25" s="167" t="n">
        <f aca="false">SUM(V23:V23)</f>
        <v>0</v>
      </c>
      <c r="W25" s="167" t="n">
        <f aca="false">SUM(W23:W23)</f>
        <v>0</v>
      </c>
      <c r="X25" s="167" t="n">
        <f aca="false">SUM(X23:X23)</f>
        <v>0</v>
      </c>
      <c r="Y25" s="167" t="n">
        <f aca="false">SUM(Y23:Y23)</f>
        <v>0</v>
      </c>
      <c r="Z25" s="167" t="n">
        <f aca="false">SUM(Z23:Z23)</f>
        <v>0</v>
      </c>
      <c r="AA25" s="167" t="n">
        <f aca="false">SUM(AA23:AA23)</f>
        <v>0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</row>
    <row r="26" customFormat="false" ht="11.25" hidden="false" customHeight="false" outlineLevel="0" collapsed="false">
      <c r="U26" s="168"/>
      <c r="V26" s="168"/>
      <c r="W26" s="169"/>
      <c r="X26" s="169"/>
      <c r="Y26" s="169"/>
      <c r="Z26" s="170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</row>
    <row r="27" customFormat="false" ht="11.25" hidden="false" customHeight="false" outlineLevel="0" collapsed="false">
      <c r="U27" s="168"/>
      <c r="V27" s="168"/>
      <c r="W27" s="169"/>
      <c r="X27" s="169"/>
      <c r="Y27" s="169"/>
      <c r="Z27" s="170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</row>
    <row r="28" customFormat="false" ht="11.25" hidden="false" customHeight="false" outlineLevel="0" collapsed="false">
      <c r="U28" s="168"/>
      <c r="V28" s="168"/>
      <c r="W28" s="169"/>
      <c r="X28" s="169"/>
      <c r="Y28" s="169"/>
      <c r="Z28" s="170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</row>
    <row r="29" customFormat="false" ht="11.25" hidden="false" customHeight="false" outlineLevel="0" collapsed="false">
      <c r="G29" s="31" t="s">
        <v>576</v>
      </c>
      <c r="U29" s="168"/>
      <c r="V29" s="168"/>
      <c r="W29" s="169"/>
      <c r="X29" s="169"/>
      <c r="Y29" s="169"/>
      <c r="Z29" s="170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</row>
  </sheetData>
  <autoFilter ref="A4:AA25"/>
  <mergeCells count="31">
    <mergeCell ref="A1:Q1"/>
    <mergeCell ref="A2:E2"/>
    <mergeCell ref="F2:M2"/>
    <mergeCell ref="N2:R2"/>
    <mergeCell ref="B3:C3"/>
    <mergeCell ref="A4:A6"/>
    <mergeCell ref="B4:B6"/>
    <mergeCell ref="C4:C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H25:I25"/>
  </mergeCells>
  <printOptions headings="false" gridLines="false" gridLinesSet="true" horizontalCentered="true" verticalCentered="false"/>
  <pageMargins left="0.118055555555556" right="0" top="0.39375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1999-07-07T11:36:57Z</dcterms:created>
  <dc:creator>Gina Fua</dc:creator>
  <dc:description/>
  <dc:language>es-AR</dc:language>
  <cp:lastModifiedBy/>
  <cp:lastPrinted>2018-08-02T21:04:51Z</cp:lastPrinted>
  <dcterms:modified xsi:type="dcterms:W3CDTF">2018-08-03T07:13:33Z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