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Documents\GeorgetownMPPMSFS\McCourtMPP\Semester5Fall2018\Thesis\"/>
    </mc:Choice>
  </mc:AlternateContent>
  <bookViews>
    <workbookView xWindow="0" yWindow="0" windowWidth="19200" windowHeight="7050" firstSheet="1" activeTab="4"/>
  </bookViews>
  <sheets>
    <sheet name="Data_Resources" sheetId="1" r:id="rId1"/>
    <sheet name="Open Data Portals" sheetId="6" r:id="rId2"/>
    <sheet name="BLOGS &amp; Other e-Sites" sheetId="2" r:id="rId3"/>
    <sheet name="Think Tanks &amp; Policy Institutes" sheetId="3" r:id="rId4"/>
    <sheet name="Library Resources" sheetId="4" r:id="rId5"/>
    <sheet name="Read Me" sheetId="5" r:id="rId6"/>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C450" i="1" l="1"/>
  <c r="C395" i="1"/>
  <c r="C393" i="1"/>
  <c r="C387" i="1"/>
  <c r="D338" i="1"/>
  <c r="C338" i="1"/>
  <c r="C331" i="1"/>
  <c r="C315" i="1" l="1"/>
  <c r="C303" i="1"/>
  <c r="C281" i="1"/>
  <c r="C277" i="1"/>
  <c r="C265" i="1"/>
  <c r="C262" i="1"/>
  <c r="C255" i="1"/>
  <c r="C254" i="1"/>
  <c r="C245" i="1"/>
  <c r="C244" i="1"/>
  <c r="C198" i="1"/>
  <c r="C34" i="1" l="1"/>
  <c r="C5" i="1" l="1"/>
  <c r="D258" i="1"/>
  <c r="C421" i="1"/>
  <c r="C420" i="1"/>
  <c r="C417" i="1"/>
  <c r="C416" i="1"/>
  <c r="C398" i="1"/>
  <c r="C394" i="1"/>
  <c r="D393" i="1"/>
  <c r="C381" i="1"/>
  <c r="C362" i="1"/>
  <c r="C332" i="1"/>
  <c r="C328" i="1"/>
  <c r="C325" i="1"/>
  <c r="C319" i="1"/>
  <c r="C313" i="1"/>
  <c r="C292" i="1"/>
  <c r="C290" i="1"/>
  <c r="C274" i="1"/>
  <c r="C270" i="1"/>
  <c r="C266" i="1"/>
  <c r="C247" i="1"/>
  <c r="C213" i="1"/>
  <c r="C202" i="1"/>
  <c r="C93" i="1"/>
  <c r="C50" i="1"/>
</calcChain>
</file>

<file path=xl/comments1.xml><?xml version="1.0" encoding="utf-8"?>
<comments xmlns="http://schemas.openxmlformats.org/spreadsheetml/2006/main">
  <authors>
    <author/>
  </authors>
  <commentList>
    <comment ref="A123" authorId="0" shapeId="0">
      <text>
        <r>
          <rPr>
            <sz val="12"/>
            <color rgb="FF000000"/>
            <rFont val="Verdana"/>
            <family val="2"/>
          </rPr>
          <t>ENG:
Add to Library version</t>
        </r>
      </text>
    </comment>
  </commentList>
</comments>
</file>

<file path=xl/sharedStrings.xml><?xml version="1.0" encoding="utf-8"?>
<sst xmlns="http://schemas.openxmlformats.org/spreadsheetml/2006/main" count="3531" uniqueCount="2290">
  <si>
    <t>DataResourceName</t>
  </si>
  <si>
    <t>ID</t>
  </si>
  <si>
    <t>Home page</t>
  </si>
  <si>
    <t>Name</t>
  </si>
  <si>
    <t>Type</t>
  </si>
  <si>
    <t>Topic 1</t>
  </si>
  <si>
    <t>Topic 2</t>
  </si>
  <si>
    <t>URL1</t>
  </si>
  <si>
    <t>URL2</t>
  </si>
  <si>
    <t>Notes/description</t>
  </si>
  <si>
    <t>LastUpdated</t>
  </si>
  <si>
    <t>Source/Acronym</t>
  </si>
  <si>
    <t>Availability/ Cost</t>
  </si>
  <si>
    <t>Key Variables</t>
  </si>
  <si>
    <t>Org Type</t>
  </si>
  <si>
    <t>Potential Uses</t>
  </si>
  <si>
    <t>Portal</t>
  </si>
  <si>
    <t>Student/yr</t>
  </si>
  <si>
    <t>Other URLs</t>
  </si>
  <si>
    <t>OrgType</t>
  </si>
  <si>
    <t>PotentialUses</t>
  </si>
  <si>
    <t>Academic Blogs Wiki</t>
  </si>
  <si>
    <t>AARP, Public Policy Institute</t>
  </si>
  <si>
    <t>Blog</t>
  </si>
  <si>
    <t>kitchen sink</t>
  </si>
  <si>
    <t>http://academicblogs.org/index.php?title=Main_Page</t>
  </si>
  <si>
    <t>Welcome to the main portal page for the academic blogs wiki</t>
  </si>
  <si>
    <t>American Action Forum</t>
  </si>
  <si>
    <t>http://americanactionforum.org/</t>
  </si>
  <si>
    <t>Policy Institute</t>
  </si>
  <si>
    <t>public poicy</t>
  </si>
  <si>
    <t>The American Action Forum is a 21st Century center-right policy institute providing actionable research and analysis to solve America’s most pressing policy challenges.</t>
  </si>
  <si>
    <t>AARP</t>
  </si>
  <si>
    <t>http://www.aarp.org/research/ppi/</t>
  </si>
  <si>
    <t>Free, Public-use</t>
  </si>
  <si>
    <t>Aguanomics</t>
  </si>
  <si>
    <t>Association</t>
  </si>
  <si>
    <t>Social, aging</t>
  </si>
  <si>
    <t>American Enterprise Institute (AEI)</t>
  </si>
  <si>
    <t>The Public Policy Institute (PPI) is the focal point of public policy research, analysis and development at AARP. PPI's staff works to design policies that have a significant impact on improving economic security, health care and quality of life. PPI provides critical research and analytical support for AARP advocacy efforts and campaigns at the state and federal level.</t>
  </si>
  <si>
    <t xml:space="preserve">economics </t>
  </si>
  <si>
    <t>Water</t>
  </si>
  <si>
    <t>http://www.aguanomics.com/</t>
  </si>
  <si>
    <t>Political economy of water</t>
  </si>
  <si>
    <t>FiveThirtyEight</t>
  </si>
  <si>
    <t>data, politics</t>
  </si>
  <si>
    <t>economics</t>
  </si>
  <si>
    <t>http://fivethirtyeight.com/datalab/</t>
  </si>
  <si>
    <t>Actionable Governance Indicators Data Portal (AGI)</t>
  </si>
  <si>
    <t>Foreign Affairs</t>
  </si>
  <si>
    <t>The World Bank</t>
  </si>
  <si>
    <t>Policy journal</t>
  </si>
  <si>
    <t>international</t>
  </si>
  <si>
    <t>http://www.foreignaffairs.com/</t>
  </si>
  <si>
    <t>Freakonomics Blog</t>
  </si>
  <si>
    <t>http://www.freakonomics.com/blog/</t>
  </si>
  <si>
    <t>Greg Mankiw's Blog</t>
  </si>
  <si>
    <t>http://gregmankiw.blogspot.com/</t>
  </si>
  <si>
    <t>Random observations for students of economics</t>
  </si>
  <si>
    <t>Monkey Cage, The</t>
  </si>
  <si>
    <t>political science research</t>
  </si>
  <si>
    <t>http://www.washingtonpost.com/blogs/monkey-cage/</t>
  </si>
  <si>
    <t>To publicize political science research</t>
  </si>
  <si>
    <t>http://www.aei.org/policy/</t>
  </si>
  <si>
    <t>Politico</t>
  </si>
  <si>
    <t>Policy/Politics</t>
  </si>
  <si>
    <t>http://www.politico.com/</t>
  </si>
  <si>
    <t>Real Clear World -- Compass Blog</t>
  </si>
  <si>
    <t>global news</t>
  </si>
  <si>
    <t>commentary</t>
  </si>
  <si>
    <t>http://www.realclearworld.com/</t>
  </si>
  <si>
    <t>RealClearWorld is a catch-all source for global news and commentary. Everyday the RealClearWorld team finds and selects the best international news, opinions and analyses from English-language publications, Web sites and blogs around the world.</t>
  </si>
  <si>
    <t>Simply Statistics</t>
  </si>
  <si>
    <t>statistics</t>
  </si>
  <si>
    <t>http://simplystatistics.org/</t>
  </si>
  <si>
    <t>We are three biostatistics professors (Jeff Leek, Roger Peng, and Rafa Irizarry) who are fired up about the new era where data are abundant and statisticians are scientists.</t>
  </si>
  <si>
    <t>Think-tank</t>
  </si>
  <si>
    <t>social sciences</t>
  </si>
  <si>
    <t>NGO</t>
  </si>
  <si>
    <t>International, governance</t>
  </si>
  <si>
    <t>Stata Project-Oriented Guide, The</t>
  </si>
  <si>
    <t>Stata</t>
  </si>
  <si>
    <t>http://stataproject.blogspot.com/2016/01/introduction.html</t>
  </si>
  <si>
    <t>In the past years I have accumulated a significant share of practical knowledge of Stata.</t>
  </si>
  <si>
    <t>The AGI data portal has been developed in response to the increasing demand for governance indicators that could help design specific reforms and monitor their impacts. The portal consolidates information on actionable governance indicators, provides a one-stop-shop platform to navigate these indicators and their documents and offers customized tools for data management, analysis and display.</t>
  </si>
  <si>
    <t>Statistical Modeling, Causal Inference, and Social Science</t>
  </si>
  <si>
    <t>http://andrewgelman.com/</t>
  </si>
  <si>
    <t>Statistics Forum, The</t>
  </si>
  <si>
    <t>http://statisticsforum.wordpress.com/</t>
  </si>
  <si>
    <t>The Statistics Forum, brought to you by the American Statistical Association and CHANCE magazine, provides everyone the opportunity to participate in discussions about probability and statistics and their role in important and interesting topics.</t>
  </si>
  <si>
    <t>Statsblogs</t>
  </si>
  <si>
    <t>http://www.statsblogs.com/</t>
  </si>
  <si>
    <t>Statista</t>
  </si>
  <si>
    <t>Education</t>
  </si>
  <si>
    <t>Paid site</t>
  </si>
  <si>
    <t>Statistics/graphics</t>
  </si>
  <si>
    <t>http://www.statista.com/</t>
  </si>
  <si>
    <t>http://www.statista.com/statistics/183422/paid-circulation-of-us-daily-newspapers-since-1975/</t>
  </si>
  <si>
    <t>Troll for examples of graphs</t>
  </si>
  <si>
    <t>Brookings Institution, Economic Studies Program</t>
  </si>
  <si>
    <t>MIDP Recommended blogs</t>
  </si>
  <si>
    <t>AddHealth and AddHealth 2000: The National Longitudinal Study of Adolescent to Adult Health</t>
  </si>
  <si>
    <t>Chris Blattman</t>
  </si>
  <si>
    <t>International Development</t>
  </si>
  <si>
    <t>Econ/Politics/Policy</t>
  </si>
  <si>
    <t>http://chrisblattman.com/</t>
  </si>
  <si>
    <t>Blog written by Columbia University SAIS Professor</t>
  </si>
  <si>
    <t>Owen Barder</t>
  </si>
  <si>
    <t>Economic</t>
  </si>
  <si>
    <t>http://www.owen.org/</t>
  </si>
  <si>
    <t>Senior Fellow and Director for Europe at the Center for Global Development</t>
  </si>
  <si>
    <t>Dani Rodrik</t>
  </si>
  <si>
    <t>Brookings Institution, Foreign Policy Studies Program</t>
  </si>
  <si>
    <t>http://www.brookings.edu/about/programs/foreign-policy</t>
  </si>
  <si>
    <t>Economic Development</t>
  </si>
  <si>
    <t>Globalization</t>
  </si>
  <si>
    <t>International</t>
  </si>
  <si>
    <t>http://rodrik.typepad.com/</t>
  </si>
  <si>
    <t>The Albert O. Hirschman Professor in the School of Social Science at the Institute for Advanced Study</t>
  </si>
  <si>
    <t>Brookings Institution, Governance Studies Program</t>
  </si>
  <si>
    <t>Marginal Revolution (Tyler Cowen)</t>
  </si>
  <si>
    <t>http://marginalrevolution.com/</t>
  </si>
  <si>
    <t>IPA Blog (Poverty Action)</t>
  </si>
  <si>
    <t>http://poverty-action.org/blog</t>
  </si>
  <si>
    <t>World  Bank Impact Evaluation Blog</t>
  </si>
  <si>
    <t>Governance</t>
  </si>
  <si>
    <t>development impact</t>
  </si>
  <si>
    <t>http://blogs.worldbank.org/impactevaluations/</t>
  </si>
  <si>
    <t>UNC</t>
  </si>
  <si>
    <t>http://www.cpc.unc.edu/projects/addhealth</t>
  </si>
  <si>
    <t>CGD Policy Blog</t>
  </si>
  <si>
    <t>http://www.cpc.unc.edu/projects/addhealth/data</t>
  </si>
  <si>
    <t>Brookings Institution, Metropolitan Policy Program</t>
  </si>
  <si>
    <t>Development</t>
  </si>
  <si>
    <t>http://www.brookings.edu/research/topics/metropolitan-areas</t>
  </si>
  <si>
    <t xml:space="preserve">Public-use  Restricted-Use </t>
  </si>
  <si>
    <t>http://www.cgdev.org/section/opinions/blogs</t>
  </si>
  <si>
    <t>Academic</t>
  </si>
  <si>
    <t>Cities, metropolitan areas</t>
  </si>
  <si>
    <t>Blog for the Center for Global Development</t>
  </si>
  <si>
    <t>Healthcare</t>
  </si>
  <si>
    <t>Y</t>
  </si>
  <si>
    <t>J-PAL Website</t>
  </si>
  <si>
    <t>Center on Budget and Policy Priorities</t>
  </si>
  <si>
    <t>http://www.povertyactionlab.org/</t>
  </si>
  <si>
    <t>http://www.cbpp.org/</t>
  </si>
  <si>
    <t>3ie Website</t>
  </si>
  <si>
    <t>http://www.3ieimpact.org/</t>
  </si>
  <si>
    <t>Brookings Future Development Blog</t>
  </si>
  <si>
    <t xml:space="preserve">Covers adolescent health behaviors and outcomes. Health is broadly defined to cover physical, mental, emotional, and reproductive health. Data are available for study from four instruments in Wave I (conducted from September 1994 through December 1995), two surveys in Wave II (conducted from April 1996 through August 1996), several sources in Wave III (collected from August 2001 through April 2002), and one in-home interview in Wave IV (conducted from January 2008 through February 2009).The Add Health data are available in two forms—a public-use dataset and a restricted-use contractual dataset. </t>
  </si>
  <si>
    <t>Natalie Rico (2011)</t>
  </si>
  <si>
    <t>http://www.brookings.edu/blogs/future-development</t>
  </si>
  <si>
    <t>The Future Development blog informs and stimulates debate on key development issues.</t>
  </si>
  <si>
    <t>Policy organization</t>
  </si>
  <si>
    <t>Administration for Children &amp; Families, Office of Planning, Research, &amp; Evaluation (FACES Data)</t>
  </si>
  <si>
    <t>Economy, health, etc.</t>
  </si>
  <si>
    <t>Administration for Children &amp; Families/DHHS</t>
  </si>
  <si>
    <t>The Center on Budget and Policy Priorities is one of the nation’s premier policy organizations working at the federal and state levels on fiscal policy and public programs that affect low- and moderate-income families and individuals</t>
  </si>
  <si>
    <t>Economic Policy Institute</t>
  </si>
  <si>
    <t>http://www.epi.org/</t>
  </si>
  <si>
    <t>Economics</t>
  </si>
  <si>
    <t>The Economic Policy Institute is a nonprofit, nonpartisan think tank that seeks to broaden the public debate about strategies to achieve a prosperous and fair economy.</t>
  </si>
  <si>
    <t>Heritage Foundation</t>
  </si>
  <si>
    <t>Heritage Foundation, Index of Economic Freedom, 2003</t>
  </si>
  <si>
    <t>http://www.heritage.org/index/</t>
  </si>
  <si>
    <t>International, economic</t>
  </si>
  <si>
    <t>The Peterson Institute for International Economics</t>
  </si>
  <si>
    <t>Government, federal</t>
  </si>
  <si>
    <t>http://www.iie.com/</t>
  </si>
  <si>
    <t>Research institute</t>
  </si>
  <si>
    <t>International, economics, globalization, development</t>
  </si>
  <si>
    <t>The Head Start Family and Child Experiences Survey (FACES) provides descriptive information on the characteristics, experiences and outcomes of Head Start children and families, as well as the characteristics of the Head Start programs that serve them. Five FACES cohorts have been fielded to date – FACES 1997, 2000, 2003, 2006 and 2009.</t>
  </si>
  <si>
    <t>The Peterson Institute for International Economics is a private, nonprofit, nonpartisan research institution devoted to the study of international economic policy.</t>
  </si>
  <si>
    <t>Sarah Dilks (2008)</t>
  </si>
  <si>
    <t>Adoption and Foster Care Analysis and Reporting System (AFCARS)</t>
  </si>
  <si>
    <t>http://www.acf.hhs.gov/programs/cb/research-data-technology/statistics-research</t>
  </si>
  <si>
    <t>http://www.acf.hhs.gov/programs/cb/research-data-technology/statistics-research/afcars</t>
  </si>
  <si>
    <t>Children, child welfare, abuse</t>
  </si>
  <si>
    <t>The Adoption and Foster Care Analysis and Reporting System (AFCARS) collects case level information on all children in foster care for whom State child welfare agencies have responsibility for placement, care or supervision, and on children who are adopted under the auspices of the State's public child welfare agency. See Federal Reporting Systems for more information.</t>
  </si>
  <si>
    <t>National Data Archive on Child Abuse and Neglect (NDACAN)</t>
  </si>
  <si>
    <t>NDACAN</t>
  </si>
  <si>
    <t>http://www.ndacan.cornell.edu/</t>
  </si>
  <si>
    <t>Note: Most of these bricks &amp; mortar organizations research and disseminate information on a broad range of domestic and international policy issues</t>
  </si>
  <si>
    <t>A resource since 1988, the National Data Archive on Child Abuse and Neglect (NDACAN) promotes scholarly exchange among researchers in the child maltreatment field. NDACAN acquires microdata from leading researchers and national data collection efforts and makes these datasets available to the research community for secondary analysis</t>
  </si>
  <si>
    <t>African Slaves Database</t>
  </si>
  <si>
    <t>Voyages: The Trans-Atlantic Slave Trade Database by Emory University</t>
  </si>
  <si>
    <t>The Trans-Atlantic Slave Trade Database is the culmination of several decades of independent and collaborative research by scholars drawing upon data in libraries and archives around the Atlantic world. The Voyages website itself is the product of two years of development by a multi-disciplinary team of historians, librarians, curriculum specialists, cartographers, computer programmers, and web designers, in consultation with scholars of the slave trade from universities in Europe, Africa, South America, and North America. The National Endowment for the Humanities is the principal sponsor of the project, and it is an Emory University Digital Library Research Initiative.</t>
  </si>
  <si>
    <t>Agency for Healthcare Research and Quality (AHRQ)</t>
  </si>
  <si>
    <t>AHRQ, 'U.S. Department of Health and Human Services</t>
  </si>
  <si>
    <t>Largest collection of longitudinal hospital care data in the United States. National and State databases on inpatient, emergency department and ambulatory surgery visits as well as information from reports and tools facilitate research on a broad range of health policy issues. (Healthcare Cost and Utilization Project (HCUP), Medical Expenditure Panel Survey (MEPS), State Snapshots).</t>
  </si>
  <si>
    <t>AHRQ, Healthcare Cost &amp; Utilization Project (HCUP)</t>
  </si>
  <si>
    <t>Agency for Healthcare Research and Quality (AHRQ)/DHHS</t>
  </si>
  <si>
    <t>HCUP includes the largest collection of longitudinal hospital care data in the United States, with all-payer, discharge-level information beginning in 1988. These databases enable research on a broad range of health policy issues, including cost and quality of health services, medical practice patterns, access to health care programs, and outcome of treatment at the national, State, and local market levels.</t>
  </si>
  <si>
    <t>AHRQ, Safety Net Monitoring</t>
  </si>
  <si>
    <t>http://archive.ahrq.gov/data/safetynet/</t>
  </si>
  <si>
    <t>The goal is to help local policymakers, planners, and analysts monitor the status of their local safety nets and the populations they serve. Strategies include providing baseline data and a set of tools that enable monitoring of the capacity and performance of local safety nets.</t>
  </si>
  <si>
    <t>AID Data 2.0</t>
  </si>
  <si>
    <t>http://aiddata.org/content/index/Research/research-datasets</t>
  </si>
  <si>
    <t>http://aiddata.org/</t>
  </si>
  <si>
    <t>AidData is an initiative that aims to (a) increase the impact of development assistance by making aid information more transparent and accessible to a wide range of stakeholders, and (b) improve the quality of research on aid allocation and aid effectiveness.</t>
  </si>
  <si>
    <t>Priyanka Sunder (2013)</t>
  </si>
  <si>
    <t>American Community Survey, Bureau of the Census</t>
  </si>
  <si>
    <t>ACS, Bureau of the Census</t>
  </si>
  <si>
    <t>Demographic, social, economic, housing</t>
  </si>
  <si>
    <t>The American Community Survey (ACS) is an ongoing statistical survey that samples a small percentage of the population every year -- giving communities the current information they need to plan investments and services.</t>
  </si>
  <si>
    <t>American Enterprise Institute</t>
  </si>
  <si>
    <t>AEI</t>
  </si>
  <si>
    <t>The American Enterprise Institute conducts original research on the world economy, U.S. foreign policy and international security, and domestic political and social issues. AEI is dedicated to preserving and strengthening the foundations of a free society—limited government, competitive private enterprise, vital cultural and political institutions, and vigilant defense—through rigorous inquiry, debate, and writing. The Institute is home to some of America’s most renowned economists, legal scholars, political and social scientists, and foreign policy specialists. AEI is an independent, nonpartisan organization financed by tax-deductible contributions from individuals, foundations, and corporations.</t>
  </si>
  <si>
    <t>American Fact Finder</t>
  </si>
  <si>
    <t>U.S. Bureau of the Census</t>
  </si>
  <si>
    <t>http://factfinder2.census.gov/faces/nav/jsf/pages/index.xhtml</t>
  </si>
  <si>
    <t>US Data</t>
  </si>
  <si>
    <t>Your source for population, housing, economic, and geographic information</t>
  </si>
  <si>
    <t>HUD</t>
  </si>
  <si>
    <t>http://www.census.gov/programs-surveys/ahs/</t>
  </si>
  <si>
    <t>Housing</t>
  </si>
  <si>
    <t>The American Housing Survey (AHS) collects data on the Nation's housing, including apartments, single-family homes, mobile homes, vacant housing units, household characteristics, income, housing and neighborhood quality, housing costs, equipment and fuels, size of housing unit, and recent movers.</t>
  </si>
  <si>
    <t>American National Election Studies</t>
  </si>
  <si>
    <t>ANES</t>
  </si>
  <si>
    <t>http://www.electionstudies.org/</t>
  </si>
  <si>
    <t>Elections, voting</t>
  </si>
  <si>
    <t>The American National Election Studies (ANES) produces high quality data on voting, public opinion, and political participation to serve the research needs of social scientists, teachers, students, policy makers and journalists who want to better understand the theoretical and empirical foundations of national election outcomes.</t>
  </si>
  <si>
    <t>American Psychological Association</t>
  </si>
  <si>
    <t>APA</t>
  </si>
  <si>
    <t>http://www.apa.org/research/index.aspx</t>
  </si>
  <si>
    <t>http://www.apa.org/research/responsible/data/index.aspx</t>
  </si>
  <si>
    <t>Healthcare, youth, children</t>
  </si>
  <si>
    <t>This site is designed as a central location for the viewing and retrieving shared data archives relevant to psychological science. Additionally, the site provides links to relevant US Federal policies and non-governmental organizations involved in data sharing and archiving.</t>
  </si>
  <si>
    <t>American Time Use Survey</t>
  </si>
  <si>
    <t>U.S. Federal Government</t>
  </si>
  <si>
    <t>http://www.bls.gov/tus/</t>
  </si>
  <si>
    <t>http://www.bls.gov/tus/data.htm</t>
  </si>
  <si>
    <t>The American Time Use Survey (ATUS) measures the amount of time people spend doing various activities, such as paid work, childcare, volunteering, and socializing.</t>
  </si>
  <si>
    <t>Nicole Love ('05)</t>
  </si>
  <si>
    <t>Amsterdam Institute for Advanced Labour Studies</t>
  </si>
  <si>
    <t>AIAS</t>
  </si>
  <si>
    <t>International, labor, unions</t>
  </si>
  <si>
    <t>The current version 5.0 covers 51 countries, nearly 200 variables and 55 years (1960-2014). The biggest changes between version 5.0 of the database and the previous version 4.0, released in April 2013, are in the sections on wage setting and bargaining coverage This version of the database has new estimates on collective bargaining coverage rates in the private and public sector, adjusted for those employees whose conditions are set by government mandate, as well as on the division between enterprise and sector bargaining, and the extra-contractual coverage of workers through agreements that are extended to non-organized employers.</t>
  </si>
  <si>
    <t>Tabea Hoefig ('16)</t>
  </si>
  <si>
    <t>Annie E. Casey Foundation/Kids Count Data Center</t>
  </si>
  <si>
    <t>http://www.aecf.org/</t>
  </si>
  <si>
    <t>http://datacenter.kidscount.org/</t>
  </si>
  <si>
    <t>Foundation, research</t>
  </si>
  <si>
    <t>Families, children</t>
  </si>
  <si>
    <t>The Annie E. Casey Foundation is a private charitable organization, dedicated to helping build better futures for disadvantaged children in the United States.</t>
  </si>
  <si>
    <t>Area Health Resources Files</t>
  </si>
  <si>
    <t>AHRF/HRSA</t>
  </si>
  <si>
    <t>http://ahrf.hrsa.gov/</t>
  </si>
  <si>
    <t>County-level demographics</t>
  </si>
  <si>
    <t>AHRF contains information on health facilities, health professions, measures of resource scarcity, health status, economic activity, health training programs, and socioeconomic and environmental characteristics.</t>
  </si>
  <si>
    <t>Asian Barometer Survey</t>
  </si>
  <si>
    <t>Taiwan (possibly other Asian countries)</t>
  </si>
  <si>
    <t>The Asian Barometer (ABS) is an applied research program on public opinion on political values, democracy, and governance around the region. The regional network encompasses research teams from 13 East Asian political systems (Japan, Mongolia, South Koreas, Taiwan, Hong Kong, China, the Philippines, Thailand, Vietnam, Cambodia, Singapore, Indonesia, and Malaysia), and 5 South Asian countries (India, Pakistan, Bangladesh, Sri Lanka, and Nepal)</t>
  </si>
  <si>
    <t>Asian Development Bank Database</t>
  </si>
  <si>
    <t>Asian Development Bank</t>
  </si>
  <si>
    <t>http://www.adb.org/data/statistics</t>
  </si>
  <si>
    <t>http://www.adb.org/data/main</t>
  </si>
  <si>
    <t>Asia, international</t>
  </si>
  <si>
    <t>The Economics and Research Department disseminates recent key economic, financial, and social indicators compiled from developing member countries and other international sources.</t>
  </si>
  <si>
    <t>Association of Religion Data Archives</t>
  </si>
  <si>
    <t>http://www.thearda.com/</t>
  </si>
  <si>
    <t>http://www.thearda.com/Archive/browse.asp</t>
  </si>
  <si>
    <t>Free, Pubic-use</t>
  </si>
  <si>
    <t>Non-profit</t>
  </si>
  <si>
    <t>Religion, International and domestic</t>
  </si>
  <si>
    <t xml:space="preserve">The ARDA allows you to interactively explore the highest quality data on American and international religion using online features for generating national profiles, maps, church membership overviews, denominational heritage trees, tables, charts, and other summary reports. The Association of Religion Data Archives (ARDA) strives to democratize access to the best data on religion. Founded as the American Religion Data Archive in 1997 and going online in 1998, the initial archive was targeted at researchers interested in American religion. The targeted audience and the data collection have both greatly expanded since 1998, now including American and international collections and developing features for educators, journalists, religious congregations, and researchers. </t>
  </si>
  <si>
    <t>Sarah Cioffi ('16)</t>
  </si>
  <si>
    <t>Australian Data Archive</t>
  </si>
  <si>
    <t>Australian National University</t>
  </si>
  <si>
    <t>The Australian Data Archive (ADA) provides a national service for the collection and preservation of digital research data and to make these data available for secondary analysis by academic researchers and other users.</t>
  </si>
  <si>
    <t>Baltimore Neighborhood Indicators Alliance</t>
  </si>
  <si>
    <t>BNIA-JFI</t>
  </si>
  <si>
    <t>http://bniajfi.org/</t>
  </si>
  <si>
    <t>http://bniajfi.org/vital_signs/</t>
  </si>
  <si>
    <t>Baltimore, demographics, crime, housing, children, healthcare</t>
  </si>
  <si>
    <t>The Vital Signs help BNIA, community members, decision makers, and funders to measure progress towards meaningful, positive outcomes at the community level, and measure needs in specific and actionable ways.</t>
  </si>
  <si>
    <t>Capstone ('16)</t>
  </si>
  <si>
    <t>Bank for International Settlements</t>
  </si>
  <si>
    <t>BIS</t>
  </si>
  <si>
    <t>http://www.bis.org/statistics/index.htm</t>
  </si>
  <si>
    <t>The BIS international financial statistics are a unique source of information on various elements of the global financial system.</t>
  </si>
  <si>
    <t>Bank of Estonia</t>
  </si>
  <si>
    <t>http://www.eestipank.ee/en/statistics</t>
  </si>
  <si>
    <t>Government, national</t>
  </si>
  <si>
    <t>Estonia</t>
  </si>
  <si>
    <t>Eesti Pank compiles and publishes Estonia's national balance of payments, and collects and disclosures financial sector statistics necessary for the performance of its functions. These statistics are used widely in domestic and international monetary policy analysis and in assessment of financial sector stability and risks.</t>
  </si>
  <si>
    <t>Bowling Alone (it's a book, not a sport with tacky shirts and slippery shoes)</t>
  </si>
  <si>
    <t>See data links</t>
  </si>
  <si>
    <t>http://bowlingalone.com/?page_id=7</t>
  </si>
  <si>
    <t>Civic engagement, domestic</t>
  </si>
  <si>
    <t>Three primary data sets were used extensively in the research reported in Bowling Alone: Collapse and Revival of American Community.   Interested researchers should consult Bowling Alone (and especially Appendix I) for more details on these data sets. Two of these (the DDB Life Style archive and various state-level measures of social capital) are now available for downloading from this site.</t>
  </si>
  <si>
    <t>Brazil Census Data</t>
  </si>
  <si>
    <t>Instituto Brasileiro de Geografia e Estatística - IBGE</t>
  </si>
  <si>
    <t>http://www.ibge.gov.br/english/</t>
  </si>
  <si>
    <t>Pricing varies (see if Lauinger Library holds the data)</t>
  </si>
  <si>
    <t>International, Brazil</t>
  </si>
  <si>
    <t>Website is in Portugese</t>
  </si>
  <si>
    <t>Nathan Mallone, 2010</t>
  </si>
  <si>
    <t>British Petroleum -- Statistical Review of World Energy 2014</t>
  </si>
  <si>
    <t>British Petroleum</t>
  </si>
  <si>
    <t>http://www.bp.com/content/dam/bp-country/de_de/PDFs/brochures/BP-statistical-review-of-world-energy-2014-full-report.pdf</t>
  </si>
  <si>
    <t>Private</t>
  </si>
  <si>
    <t>Energy, consumption</t>
  </si>
  <si>
    <t>Brookings Institution, 2014 Education Choice and Competition Index</t>
  </si>
  <si>
    <t>Exploring the critical role of school choice in the future of education reform, the Education Choice and Competition Index (ECCI) is an interactive web application that scores large school districts based on thirteen categories of policy and practice. The intent of the ECCI is to create public awareness of the differences among districts in their support of school choice, provide a framework for efforts to improve choice and competition, and recognize leaders among school districts in the design and implementation of choice and competition systems.</t>
  </si>
  <si>
    <t>http://www.brookings.edu/about/programs/economics</t>
  </si>
  <si>
    <t>Think-tank, Economic</t>
  </si>
  <si>
    <t>Think-tank, International</t>
  </si>
  <si>
    <t>http://www.brookings.edu/about/programs/governance</t>
  </si>
  <si>
    <t>Think-tank, Governance</t>
  </si>
  <si>
    <t>Brookings Institution</t>
  </si>
  <si>
    <t>Think-tank, Cities, metropolitan areas</t>
  </si>
  <si>
    <t>Brookings Institution, Metropolitan Policy Program, Suburban Poverty</t>
  </si>
  <si>
    <t>http://www.brookings.edu/research/reports/2013/08/06-suburban-poverty-berube-kneebone-williams</t>
  </si>
  <si>
    <t>Think-tank, suburban poverty</t>
  </si>
  <si>
    <t>In this report the authors analyze which congressional districts are most affected by suburbanizing poverty, creating a stake in a broader agenda to reinvent place-based anti-poverty policy.</t>
  </si>
  <si>
    <t>Brookings Institution, Arab World Learning Barometer</t>
  </si>
  <si>
    <t>Brookings</t>
  </si>
  <si>
    <t>http://www.brookings.edu/research/interactives/2014/arab-world-learning-barometer</t>
  </si>
  <si>
    <t>Think-tank, Education, Arab world</t>
  </si>
  <si>
    <t>The Arab World Learning Barometer is an interactive tool developed by the Center for Universal Education at Brookings. Using the latest available data, the barometer provides a snapshot of the state of education and learning in the Middle East and North Africa.</t>
  </si>
  <si>
    <t>Bureau for Research and Economic Analysis of Development (BREAD)</t>
  </si>
  <si>
    <t>BREAD/Duke University</t>
  </si>
  <si>
    <t>http://ipl.econ.duke.edu/dthomas/dev_data/index.html</t>
  </si>
  <si>
    <t>Developing Countries/portal</t>
  </si>
  <si>
    <t xml:space="preserve">B R E A D is a non-profit organization, founded in 2002, dedicated to encourage research and scholarship in development economics.  </t>
  </si>
  <si>
    <t>Bureau of Economic Analysis</t>
  </si>
  <si>
    <t>Department of Commerce</t>
  </si>
  <si>
    <t>http://www.bea.gov/</t>
  </si>
  <si>
    <t>Bureau of Economic Analysis, Regional Economic Accounts</t>
  </si>
  <si>
    <t>BEA</t>
  </si>
  <si>
    <t>http://www.bea.gov/regional/index.htm</t>
  </si>
  <si>
    <t>Income, GDP, sub-national</t>
  </si>
  <si>
    <t>Bureau of Labor Statistics, Consumer Expenditure Survey</t>
  </si>
  <si>
    <t>BLS/CE</t>
  </si>
  <si>
    <t>http://www.bls.gov/cex/home.htm</t>
  </si>
  <si>
    <t>Economic, consumption</t>
  </si>
  <si>
    <t>The Consumer Expenditure Survey (CE) program consists of two surveys—the quarterly Interview survey and the Diary survey—that provide information on the buying habits of American consumers, including data on their expenditures, income, and consumer unit (families and single consumers) characteristics.</t>
  </si>
  <si>
    <t>Bureau of Labor Statistics, Surveys and Programs</t>
  </si>
  <si>
    <t>BLS/DOL</t>
  </si>
  <si>
    <t>http://www.bls.gov/bls/proghome.htm#OPT</t>
  </si>
  <si>
    <t>Economic, technology, employment, international</t>
  </si>
  <si>
    <t>All of BLS surveys</t>
  </si>
  <si>
    <t>Bureau of Transportation Statistics, TranStats</t>
  </si>
  <si>
    <t>Research and Innovative Technology Administration (RITA)/DOT</t>
  </si>
  <si>
    <t>http://www.transtats.bts.gov/</t>
  </si>
  <si>
    <t>http://www.transtats.bts.gov/DataIndex.asp</t>
  </si>
  <si>
    <t>Transportation</t>
  </si>
  <si>
    <t>The Bureau of Transportation Statistics (BTS) was born as a statistical agency in 1992. The Intermodal Surface Transportation Efficiency Act (ISTEA) of 1991 established BTS for data collection, analysis, and reporting and to ensure the most cost-effective use of transportation-monitoring resources. BTS brings a greater degree of coordination, comparability, and quality standards to transportation data, and to fill important gaps.</t>
  </si>
  <si>
    <t>Business Tax Statistics</t>
  </si>
  <si>
    <t>Internal Revenue Service (IRS)</t>
  </si>
  <si>
    <t>http://www.irs.gov/uac/SOI-Tax-Stats-Business-Tax-Statistics</t>
  </si>
  <si>
    <t>Each year SOI produces studies that provide statistics on income, deductions, taxes, credits, and more reported by businesses. Select the subject areas below that interest you.</t>
  </si>
  <si>
    <t>Business USA</t>
  </si>
  <si>
    <t>U.S. Government</t>
  </si>
  <si>
    <t>http://business.usa.gov/</t>
  </si>
  <si>
    <t>Business, finance</t>
  </si>
  <si>
    <t>A product of collective thoughts and inputs from the following agencies who have pledged their commitment to making this site a one-stop shop for everything related to business in the USA</t>
  </si>
  <si>
    <t>California Department of Education (CDE), Student &amp; School Data Reports</t>
  </si>
  <si>
    <t>Educational Demographics Office</t>
  </si>
  <si>
    <t>http://www.cde.ca.gov/ds/</t>
  </si>
  <si>
    <t>Government, state</t>
  </si>
  <si>
    <t>Education, California</t>
  </si>
  <si>
    <t>Data and statistics collected from California schools and learning support resources to identify trends and educational needs and to measure performance.</t>
  </si>
  <si>
    <t>California Department of Education, 'California Longitudinal Pupil Achievement Data System (CALPADS)</t>
  </si>
  <si>
    <t>http://www.cde.ca.gov/ds/sp/cl/index.asp</t>
  </si>
  <si>
    <t>A longitudinal data system used to maintain individual-level data including student demographics, course data, discipline, assessments, staff assignments, and other data for state and federal reporting.</t>
  </si>
  <si>
    <t>California Department of Education, 'California Public School District Staff Data</t>
  </si>
  <si>
    <t>http://www.cde.ca.gov/ds/sd/df/</t>
  </si>
  <si>
    <t>California Department of Education, School Accountability Report Card (SARC)</t>
  </si>
  <si>
    <t>http://www.cde.ca.gov/ta/ac/sa/</t>
  </si>
  <si>
    <t>California public schools annually provide information about themselves to the community allowing the public to evaluate and compare schools for student achievement, environment, resources and demographics.</t>
  </si>
  <si>
    <t>California Health Interview Survey</t>
  </si>
  <si>
    <t>University of California at Los Angeles (UCLA)</t>
  </si>
  <si>
    <t>http://healthpolicy.ucla.edu/chis/Pages/default.aspx</t>
  </si>
  <si>
    <t>The California Health Interview Survey (CHIS) is an important source of information on health and access to health care services. 
CHIS is a telephone survey of adults, adolescents, and children from all parts of the state. The survey is conducted every two years.</t>
  </si>
  <si>
    <t>California Tobacco Survey, Univ of California, San Diego</t>
  </si>
  <si>
    <t>UCSD</t>
  </si>
  <si>
    <t>Smoking, tobacco use, California</t>
  </si>
  <si>
    <t>The California Department of Health Services conducts surveys of attitudes, behaviors, and media exposure regarding smoking and tobacco use</t>
  </si>
  <si>
    <t>California Work Opportunity and Responsibility to Kids (CalWORKS) Database and Free and Reduced Price Meal Eligibility Data</t>
  </si>
  <si>
    <t>http://www.cde.ca.gov/ds/sh/cw/</t>
  </si>
  <si>
    <t>Includes school-level data on counts of students eligible for free and reduced price meals.</t>
  </si>
  <si>
    <t>California, Inpatient Discharge Data (MIRCal)</t>
  </si>
  <si>
    <t>Office of Statewide Health Planning and Development</t>
  </si>
  <si>
    <t>http://www.oshpd.ca.gov/HID/MIRCal/IP.html</t>
  </si>
  <si>
    <t>Free, Public-use (see notes)</t>
  </si>
  <si>
    <t>There was no cost for the data because of their student discount. You do have to send in a letter from the sponsoring  faculty member vouching for the fact that you are a masters student using the data for school-connected research.</t>
  </si>
  <si>
    <t>Canada: Statistics Canada</t>
  </si>
  <si>
    <t>Statistics Canada</t>
  </si>
  <si>
    <t>http://www12.statcan.gc.ca/census-recensement/index-eng.cfm</t>
  </si>
  <si>
    <t>Free</t>
  </si>
  <si>
    <t>Canadian Institute for Health Information</t>
  </si>
  <si>
    <t>CIHI</t>
  </si>
  <si>
    <t>www.cihi.ca</t>
  </si>
  <si>
    <t>Canada, health</t>
  </si>
  <si>
    <t>The Canadian Institute for Health Information (CIHI) is an independent, not-for-profit organization that provides essential data and analysis on Canada’s health system and the health of Canadians.</t>
  </si>
  <si>
    <t>Cape Area Panel Study</t>
  </si>
  <si>
    <t>CAPS</t>
  </si>
  <si>
    <t>http://www.caps.uct.ac.za/</t>
  </si>
  <si>
    <t>International, South Africa, youth, health</t>
  </si>
  <si>
    <t>The Cape Area Panel Study (CAPS) is a longitudinal study of the lives of youths and young adults in metropolitan Cape Town, South Africa. The Cape Area Panel Study (CAPS) follows the lives of a large and representative sample of adolescents in Cape Town as they undergo the multiple transitions from adolescence to adulthood.</t>
  </si>
  <si>
    <t>Jenny Hsu, '10</t>
  </si>
  <si>
    <t>Center for Distributive, Labor, and Social Studies (Universidad Nacional de La Plata)</t>
  </si>
  <si>
    <t>CEDLAS</t>
  </si>
  <si>
    <t>http://cedlas.econo.unlp.edu.ar/eng/index.php</t>
  </si>
  <si>
    <t>International, Latin America</t>
  </si>
  <si>
    <t>CEDLAS is a research center focused on the study of distributional, labor, and social issues in Latin America and the Caribbean, through empirical Techniques based on microdata from household surveys.</t>
  </si>
  <si>
    <t>Center for Economic and Policy Research</t>
  </si>
  <si>
    <t>CEPR</t>
  </si>
  <si>
    <t>http://ceprdata.org/</t>
  </si>
  <si>
    <t>http://www.cepr.net/</t>
  </si>
  <si>
    <t>Free, public-use</t>
  </si>
  <si>
    <t>Portal for Census Data, CPS, SIPP</t>
  </si>
  <si>
    <t>ceprDATA.org provides consistent, user-friendly versions of the Survey of Income and Program Participation (SIPP), Current Population Survey (CPS), and other datasets used at CEPR available to all interested policy researchers and academics.</t>
  </si>
  <si>
    <t>Center for International Data at UC Davis, The</t>
  </si>
  <si>
    <t>Center for International Data, University of California, Davis</t>
  </si>
  <si>
    <t>http://cid.econ.ucdavis.edu/</t>
  </si>
  <si>
    <t>The Center for International Data was established in 1999 and is directed by Robert Feenstra. The center is housed at the Institute of Governmental Affairs and the Department of Economics at the University of California Davis. The purpose of this center is to collect, enhance, create, and disseminate international economic data, including online and offline distribution.</t>
  </si>
  <si>
    <t>Center for International Development</t>
  </si>
  <si>
    <t>CID/Harvard University</t>
  </si>
  <si>
    <t>http://thedata.harvard.edu/dvn/dv/cid</t>
  </si>
  <si>
    <t>http://www.cid.harvard.edu/ciddata/ciddata.html</t>
  </si>
  <si>
    <t>Geography, Agriculture, Infectious diseases</t>
  </si>
  <si>
    <t>The mission of the Center for International Development (CID) at Harvard University is to advance human well-being and social progress in the developing world by expanding the understanding of development challenges and offering viable solutions to problems of global poverty.</t>
  </si>
  <si>
    <t>Arfa Aram (2009)</t>
  </si>
  <si>
    <t>Center for Responsive Politics, Open Secrets</t>
  </si>
  <si>
    <t>CRP/Open Secrets</t>
  </si>
  <si>
    <t>http://www.opensecrets.org/index.php</t>
  </si>
  <si>
    <t>non-profit</t>
  </si>
  <si>
    <t>Elections, campaign finance, lobbying</t>
  </si>
  <si>
    <t>OpenSecrets.org is the nation's premier website tracking the influence of money on U.S. politics, and how that money affects policy and citizens' lives.</t>
  </si>
  <si>
    <t>Chris Reiser, '10, Hua Wen (2011)</t>
  </si>
  <si>
    <t>Center for Strategic and International Studies</t>
  </si>
  <si>
    <t>CSIS</t>
  </si>
  <si>
    <t>http://www.csis.org/</t>
  </si>
  <si>
    <t>Non-profit, research</t>
  </si>
  <si>
    <t>International, foreign policy, Iraq</t>
  </si>
  <si>
    <t>For 50 years, the Center for Strategic and International Studies (CSIS) has developed practical solutions to the world’s greatest challenges. As we celebrate this milestone, CSIS scholars continue to provide strategic insights and bipartisan policy solutions to help decisionmakers chart a course toward a better world.</t>
  </si>
  <si>
    <t>Center for Studying Health System Change</t>
  </si>
  <si>
    <t>CSHSC</t>
  </si>
  <si>
    <t>The mission of the Center for Studying Health System Change (HSC) is to inform health care decision makers about changes in the health care system at both the local and national levels and the effects of such changes on people. HSC seeks to provide objective, incisive analyses that lead to sound policy and management decisions, with the ultimate goal of improving the health of the American public. Note that at the end of 2013, CSHSC merged with Mathematica Policy Research and ceased operations as an independent organization.</t>
  </si>
  <si>
    <t>Center for Urban and Regional Analysis (Ohio State University)</t>
  </si>
  <si>
    <t>CURA/OSU</t>
  </si>
  <si>
    <t>http://cura.osu.edu/</t>
  </si>
  <si>
    <t>Academic, research</t>
  </si>
  <si>
    <t>Urban/regional issues, housing, crime</t>
  </si>
  <si>
    <t>CURA serves as a bridge across academia, industry, and the policy sector by providing spatial analysis of economic, social, environmental, and health issues in urban and regional settings in Ohio and beyond.</t>
  </si>
  <si>
    <t>CBPP</t>
  </si>
  <si>
    <t>Non-profit, policy research</t>
  </si>
  <si>
    <t>Policy research</t>
  </si>
  <si>
    <t>The Center on Budget and Policy Priorities is one of the nation’s premier policy organizations working at the federal and state levels on fiscal policy and public programs that affect low- and moderate-income families and individuals.</t>
  </si>
  <si>
    <t>Centers for Disease Control and Prevention, School Health Policies and Practice Study</t>
  </si>
  <si>
    <t>CDC/SHPPS</t>
  </si>
  <si>
    <t>http://www.cdc.gov/healthyyouth/shpps/index.htm</t>
  </si>
  <si>
    <t>Education, schools</t>
  </si>
  <si>
    <t>The School Health Policies and Practices Study* (SHPPS) is a national survey periodically conducted to assess school health policies and practices at the state, district, school, and classroom levels.</t>
  </si>
  <si>
    <t>Centers for Disease Control and Prevention, Youth Risk Behavior and Surveillance System</t>
  </si>
  <si>
    <t>CDC/YRBSS</t>
  </si>
  <si>
    <t>http://www.cdc.gov/healthyyouth/yrbs/index.htm</t>
  </si>
  <si>
    <t>Youth, risk behaviors</t>
  </si>
  <si>
    <t>The Youth Risk Behavior Surveillance System (YRBSS) monitors six types of health-risk behaviors that contribute to the leading causes of death and disability among youth and adults</t>
  </si>
  <si>
    <t>Centers for Medicare and Medicaid Services</t>
  </si>
  <si>
    <t>CMS</t>
  </si>
  <si>
    <t>http://www.cms.gov/Research-Statistics-Data-and-Systems/Research-Statistics-Data-and-Systems.html</t>
  </si>
  <si>
    <t>Central and Eastern Eurobarometer Survey Series, ICPSR</t>
  </si>
  <si>
    <t>ICPSR, CEEB</t>
  </si>
  <si>
    <t>http://www.icpsr.umich.edu/icpsrweb/ICPSR/series/00018</t>
  </si>
  <si>
    <t>International, political reform</t>
  </si>
  <si>
    <t>The Central and Eastern Eurobarometer (CEEB) surveys were begun in 1990, when nationally representative surveys were undertaken on behalf of the European Commission in Bulgaria, Czechoslovakia, East Germany, Hungary, Poland, and the Soviet Union. The surveys, which explored individuals' attitudes toward democratic and economic reform, were carried out in the autumn of each year through 1997 in up to 20 countries of the region.</t>
  </si>
  <si>
    <t>Centre for the Study of Civil War</t>
  </si>
  <si>
    <t>CSCW - University of Oslo</t>
  </si>
  <si>
    <t>http://www.prio.org/Programmes/Programme/?x=4</t>
  </si>
  <si>
    <t>http://prio.org/Data/CSCW-Replication-Data/</t>
  </si>
  <si>
    <t>International, war, conflicts</t>
  </si>
  <si>
    <t>The Centre for the Study of Civil War (CSCW) at PRIO is a long-term, multidisciplinary initiative that seeks to understand why civil wars break out, how they are sustained, and what it takes to build a durable civil peace.</t>
  </si>
  <si>
    <t>Chicago Public School Office of Performance</t>
  </si>
  <si>
    <t>http://www.cps.edu/SchoolData/Pages/SchoolData.aspx</t>
  </si>
  <si>
    <t>Education, Chicago</t>
  </si>
  <si>
    <t>The CPS Performance website and data is managed by the Office of Accountability. A key goal of Accountability is to increase transparency about how the district uses data, and to ensure that reporting about school performance is easily accessible to the public.</t>
  </si>
  <si>
    <t>Child Trends</t>
  </si>
  <si>
    <t>http://www.childtrends.org/</t>
  </si>
  <si>
    <t>Children, family</t>
  </si>
  <si>
    <t>Child Trends is a nonprofit, nonpartisan research center that provides valuable information and insights on the well-being of children and youth. Our team of experts brings together a range of educational, work, policy and cultural experiences to provide cutting-edge research on issues affecting children from birth to early adulthood.</t>
  </si>
  <si>
    <t>Children of Immigrants Longitudinal Survey, Center for Migration and Development</t>
  </si>
  <si>
    <t>Princeton University</t>
  </si>
  <si>
    <t>http://www.princeton.edu/cmd/data/cils-1/</t>
  </si>
  <si>
    <t>http://www.princeton.edu/cmd/</t>
  </si>
  <si>
    <t>Immigration, Migration, Latin America</t>
  </si>
  <si>
    <t>CILS is a longitudinal study designed to study the adaptation process of the immigrant second generation which is defined broadly as U.S.-born children with at least one foreign-born parent or children born abroad but brought at an early age to the United States.  The original survey was conducted with samples of second-generation children attending the 8th and 9th grades in public and private schools in the metropolitan areas of Miami/Ft. Lauderdale in Florida and San Diego, California.</t>
  </si>
  <si>
    <t>ChildStats.gov</t>
  </si>
  <si>
    <t>Federal Interagency Forum on Child and Family Statistics</t>
  </si>
  <si>
    <t>http://www.childstats.gov/</t>
  </si>
  <si>
    <t>A working group of 22 Federal agencies, the Forum fosters coordination, collaboration, and integration of Federal efforts to collect, analyze and report data on conditions and trends related to child and family well-being. The Forum also has partners in private research organizations.</t>
  </si>
  <si>
    <t>China Data Center</t>
  </si>
  <si>
    <t xml:space="preserve">Univ of Michigan  </t>
  </si>
  <si>
    <t>http://chinadatacenter.org/</t>
  </si>
  <si>
    <t>http://chinadataonline.org/</t>
  </si>
  <si>
    <t>NGO/Academic</t>
  </si>
  <si>
    <t>China, international</t>
  </si>
  <si>
    <t>Can access through the Georgetown University Library. The China Data Center at the University of Michigan is an international Center designed to advance the study and understanding of China. A primary goal of the Center is the integration of historical, social and natural science data in a geographic information system, where spatial and temporal references are maintained through a relational database.</t>
  </si>
  <si>
    <t>China Health and Nutrition Survey</t>
  </si>
  <si>
    <t>CHNS - Univ of NC, Chapel Hill</t>
  </si>
  <si>
    <t>http://www.cpc.unc.edu/projects/china</t>
  </si>
  <si>
    <t>http://www.cpc.unc.edu/projects/china/data</t>
  </si>
  <si>
    <t>The China Health and Nutrition Survey (CHNS) was designed to examine the effects of the health, nutrition, and family planning policies and programs implemented by national and local governments and to see how the social and economic transformation of Chinese society is affecting the health and nutritional status of its population.</t>
  </si>
  <si>
    <t>CIRI Human Rights Data Project</t>
  </si>
  <si>
    <t>SUNY Binghamton</t>
  </si>
  <si>
    <t>http://www.humanrightsdata.com/</t>
  </si>
  <si>
    <t>http://www.humanrightsdata.com/p/data-documentation.html</t>
  </si>
  <si>
    <t>International, human rights</t>
  </si>
  <si>
    <t>The CIRI Human Rights Dataset contains standards-based quantitative information on government respect for 15 internationally recognized human rights for 202 countries, annually from 1981-2011.</t>
  </si>
  <si>
    <t>Civil Rights Data Collection</t>
  </si>
  <si>
    <t>NCES</t>
  </si>
  <si>
    <t>http://ocrdata.ed.gov/</t>
  </si>
  <si>
    <t>The Civil Rights Data Collection (CRDC) is a biennial (i.e., every other school year) survey required by the U.S. Department of Education’s Office for Civil Rights (OCR). Since 1968, the CRDC has collected data on key education and civil rights issues in our nation's public schools for use by OCR in its enforcement and monitoring efforts regarding equal educational opportunity. T</t>
  </si>
  <si>
    <t>ICPSR</t>
  </si>
  <si>
    <t>http://www.icpsr.umich.edu/icpsrweb/ICPSR/studies/7531</t>
  </si>
  <si>
    <t>http://www.icpsr.umich.edu/icpsrweb/ICPSR/index.jsp</t>
  </si>
  <si>
    <t>This study contains information about instances of internal conflict or violence that occurred in various countries or political entities between 1955-1970.</t>
  </si>
  <si>
    <t>Clean Watershed Needs Survey</t>
  </si>
  <si>
    <t>U.S. Environmental Protection Agency</t>
  </si>
  <si>
    <t>http://water.epa.gov/scitech/datait/databases/cwns/index.cfm</t>
  </si>
  <si>
    <t>Energy, water</t>
  </si>
  <si>
    <t xml:space="preserve">The United States Environmental Protection Agency's Office of Wastewater Management, in partnership with states, territories and the District of Columbia, conducts the Clean Watersheds Needs Survey (CWNS) every four years. The CWNS is conducted in response to Sections 205(a) and 516 of the Clean Water Act. </t>
  </si>
  <si>
    <t>Climatic Research Unit University of East Anglia</t>
  </si>
  <si>
    <t>University of East Anglia</t>
  </si>
  <si>
    <t>http://www.cru.uea.ac.uk/data/</t>
  </si>
  <si>
    <t xml:space="preserve">www.cru.uea.ac.uk/ </t>
  </si>
  <si>
    <t>Climate</t>
  </si>
  <si>
    <t>The Climatic Research Unit is widely recognised as one of the world's leading institutions concerned with the study of natural and anthropogenic climate change.</t>
  </si>
  <si>
    <t xml:space="preserve">Combating Terrorism Center at West Point </t>
  </si>
  <si>
    <t>U.S. Army</t>
  </si>
  <si>
    <t>http://www.ctc.usma.edu/about/mission/we-research</t>
  </si>
  <si>
    <t>http://www.ctc.usma.edu/</t>
  </si>
  <si>
    <t>International, terrorism</t>
  </si>
  <si>
    <t>The Combating Terrorism Center is one of the leading academic institutions devoted to the study of terrorism. Our research agenda is informed by three core themes: studying emerging threats, challenging conventional logic and offering counter intuitive insights, and highlighting unique sources of information from around the world in our research products.</t>
  </si>
  <si>
    <t>Consolidated Federal Funds Report</t>
  </si>
  <si>
    <t>http://www.census.gov/govs/cffr/</t>
  </si>
  <si>
    <t>Federal spending</t>
  </si>
  <si>
    <t>Correlates of War Project</t>
  </si>
  <si>
    <t>Penn State University</t>
  </si>
  <si>
    <t>http://www.correlatesofwar.org/</t>
  </si>
  <si>
    <t>War</t>
  </si>
  <si>
    <t>The original and continuing goal of the project has been the systematic accumulation of scientific knowledge about war.</t>
  </si>
  <si>
    <t>Council of European Social Science Data Archives, The</t>
  </si>
  <si>
    <t>CESSDA</t>
  </si>
  <si>
    <t>http://www.cessda.net/</t>
  </si>
  <si>
    <t>Europe, International</t>
  </si>
  <si>
    <t>Links for the following data: Czech, Danish, Dutch, English, Estonian, Finnish, French, German, Hungarian, Italian, Norwegian, Romanian, Slovene, Spanish, and Swedish</t>
  </si>
  <si>
    <t>Country Data, International Country Risk Guide</t>
  </si>
  <si>
    <t>The PRS Group/ICRG</t>
  </si>
  <si>
    <t>in-house</t>
  </si>
  <si>
    <t>For-profit, consulting</t>
  </si>
  <si>
    <t>International, economic risk</t>
  </si>
  <si>
    <t>CQ Press State Stats</t>
  </si>
  <si>
    <t>GU Library system</t>
  </si>
  <si>
    <t>State-level information</t>
  </si>
  <si>
    <t>CQ Press provides comprehensive data coverage of each state including health care, crime, education and more. You'll find reliable, easy-to-use data from more than 80 different sources covering more than 15 years. When you find data you're interested in explore it using the mapping and graphing tools, compare it with other data sets, or export it to Excel.</t>
  </si>
  <si>
    <t>Cross-National Time-Series Data Archive</t>
  </si>
  <si>
    <t>Lauinger Library subscribes to this database</t>
  </si>
  <si>
    <t>Georgetown database</t>
  </si>
  <si>
    <t xml:space="preserve">International  </t>
  </si>
  <si>
    <t>The Cross-National Time-Series (CNTS) Data Archive is a longitudinal national data series and provides ranges of annual data from 1815 to the present for all countries with many variables of use to the social scientist researcher. General categories include demographic, social, political, and economic topics</t>
  </si>
  <si>
    <t>Databanks International</t>
  </si>
  <si>
    <t>http://www.cntsdata.com/</t>
  </si>
  <si>
    <t>Cost (Check Lauinger Library)</t>
  </si>
  <si>
    <t>For-profit</t>
  </si>
  <si>
    <t xml:space="preserve">The Cross-National Time-Series Data Archive (also referred to as CNTS) offers a comprehensive listing of international and national country data facts. Our database has statistical information on a range of countries, with data entries ranging from 1815 to the present. Information base goes back to 1815, thus assuring you the most complete and farthest reaching archive of demographic values. </t>
  </si>
  <si>
    <t>Cultural Policy and the Arts National Data Archive</t>
  </si>
  <si>
    <t>CPANDA</t>
  </si>
  <si>
    <t>Academic, non-profit</t>
  </si>
  <si>
    <t>Arts, culture</t>
  </si>
  <si>
    <t>CPANDA, the Cultural Policy &amp; the Arts National Data Archive, is the world's first interactive digital archive of policy-relevant data on the arts and cultural policy in the United States.</t>
  </si>
  <si>
    <t>Current Population Survey Internet and Computer Use Supplement</t>
  </si>
  <si>
    <t>Bureau of the Census</t>
  </si>
  <si>
    <t>http://www.census.gov/cps/</t>
  </si>
  <si>
    <t>http://www.census.gov/cps/data/</t>
  </si>
  <si>
    <t>Technology</t>
  </si>
  <si>
    <t>The most difficult part of using the data was determining where the data elements were in the data set.  The data dictionary on the Data Ferret page (http://www.bls.census.gov/ferretftp.htm) is necessary to determine where the data elements are located in the data set.</t>
  </si>
  <si>
    <t>Current Population Survey, Marriage and Fertility Supplement (CPS)</t>
  </si>
  <si>
    <t>General</t>
  </si>
  <si>
    <t>examine transitions in the American family and to measure the demographic implications of these transitions for children. The supplements ask the marital and fertility history of female respondents in the June round of CPS interviews.</t>
  </si>
  <si>
    <t>Data.gov</t>
  </si>
  <si>
    <t>http://www.data.gov/</t>
  </si>
  <si>
    <t>The purpose of Data.gov is to increase public access to high value, machine readable datasets generated by the Executive Branch of the Federal Government.</t>
  </si>
  <si>
    <t>DC Public Schools Research Request</t>
  </si>
  <si>
    <t>DCPS</t>
  </si>
  <si>
    <t>http://dcps.dc.gov/page/conduct-research-or-obtain-confidential-data</t>
  </si>
  <si>
    <t>Education, District of Columbia</t>
  </si>
  <si>
    <t>Demographic and Health Surveys (DHS)</t>
  </si>
  <si>
    <t>DHS</t>
  </si>
  <si>
    <t>http://www.measuredhs.com/</t>
  </si>
  <si>
    <t>http://www.measuredhs.com/data/available-datasets.cfm</t>
  </si>
  <si>
    <t>Public-use (see caveat)</t>
  </si>
  <si>
    <t>International, Healthcare</t>
  </si>
  <si>
    <t>DHS+ supports a range of data collection options that can be tailored to fit specific monitoring and evaluation needs of host countries. These include a variety of population, and facility-based surveys, secondary data analyses, and other specialized research such as qualitative and education, and gender-based studies.</t>
  </si>
  <si>
    <t>Demographic and Health Surveys, India, National Health Survey of India</t>
  </si>
  <si>
    <t>http://www.measuredhs.com/what-we-do/survey/survey-display-264.cfm</t>
  </si>
  <si>
    <t>India, healthcare</t>
  </si>
  <si>
    <t>Free access, but must sign up for account</t>
  </si>
  <si>
    <t>Demographic and Health Surveys, Indonesia Health Survey 2007</t>
  </si>
  <si>
    <t>http://www.measuredhs.com/what-we-do/survey/survey-display-297.cfm</t>
  </si>
  <si>
    <t>Indonesia, healthcare</t>
  </si>
  <si>
    <t>DEA Statistics</t>
  </si>
  <si>
    <t>DEA</t>
  </si>
  <si>
    <t>http://www.justice.gov/dea/resource-center/statistics.shtml</t>
  </si>
  <si>
    <t>Drug arrests, seizures, meth labs</t>
  </si>
  <si>
    <t>DEA data</t>
  </si>
  <si>
    <t>U.S. Department of Justice, Drug Enforcement Association Data - The System to Retrieve Information from Drug Evidence (STRIDE)</t>
  </si>
  <si>
    <t>DEA/STRIDE</t>
  </si>
  <si>
    <t>http://www.justice.gov/dea/resource-center/stride-data.shtml</t>
  </si>
  <si>
    <t>Drug seizures</t>
  </si>
  <si>
    <t>The System to Retrieve Information from Drug Evidence (STRIDE) is a database of drug exhibits sent to Drug Enforcement Administration (DEA) laboratories for analysis. Exhibits in the database are from the DEA, other federal agencies, and local law enforcement agencies. STRIDE is not a representative sample of drugs available in the United States, but reflects all evidence submitted to DEA laboratories for analysis, from both domestic and foreign sources.</t>
  </si>
  <si>
    <t>Early Childhood Longitudinal Studies</t>
  </si>
  <si>
    <t>U.S. Department of Education</t>
  </si>
  <si>
    <t>http://nces.ed.gov/ecls/</t>
  </si>
  <si>
    <t>The Early Childhood Longitudinal Study (ECLS) program includes three longitudinal studies that examine child development, school readiness, and early school experiences. </t>
  </si>
  <si>
    <t>Economic and Social Data Service (absorbed into UK Data Service)</t>
  </si>
  <si>
    <t>ESDS</t>
  </si>
  <si>
    <t>http://ukdataservice.ac.uk/</t>
  </si>
  <si>
    <t>http://ukdataservice.ac.uk/get-data.aspx</t>
  </si>
  <si>
    <t>The UK Data Service provides access to over 6,000 digital data collections for research and teaching purposes covering an extensive range of key economic and social data, both quantitative and qualitative, and spanning many disciplines and themes.</t>
  </si>
  <si>
    <t>Economic Development Initiatives</t>
  </si>
  <si>
    <t>EDI</t>
  </si>
  <si>
    <t>http://www.edi-africa.com/research/cwiq.htm</t>
  </si>
  <si>
    <t>Tanzania, health, welfare, labor</t>
  </si>
  <si>
    <t>CWIQ currently constitutes one of the largest socio-economic household survey databases on Tanzania. Since 2003 EDI has interviewed roughly 20,000 households in 35 different districts. For 9 districts repeat surveys have been organised to track changes over time.</t>
  </si>
  <si>
    <t>Economic Growth Center, Yale University</t>
  </si>
  <si>
    <t>EGC</t>
  </si>
  <si>
    <t>http://www.econ.yale.edu/~egcenter/resources.html</t>
  </si>
  <si>
    <t>http://www.econ.yale.edu/~egcenter/index.html</t>
  </si>
  <si>
    <t>International, development</t>
  </si>
  <si>
    <t>The Economic Growth Center, since its founding in 1961 by faculty in the Economics Program at Yale University, has had the objective of studying and promoting understanding of the economic development process within low-income countries and how development is affected by trade and financial relations between these countries and those that developed earlier.</t>
  </si>
  <si>
    <t>EPI</t>
  </si>
  <si>
    <t>Economic Research Forum</t>
  </si>
  <si>
    <t>http://www.erfdataportal.com/index.php/catalog</t>
  </si>
  <si>
    <t>International, sustainable development, Middle East</t>
  </si>
  <si>
    <t>The Economic Research Forum (ERF) is a regional network dedicated to promoting high quality economic research to contribute to sustainable development in the Arab countries, Iran and Turkey.</t>
  </si>
  <si>
    <t>Economics &amp; Statistics Administration</t>
  </si>
  <si>
    <t>U.S. Department of Commerce</t>
  </si>
  <si>
    <t>http://www.esa.doc.gov/</t>
  </si>
  <si>
    <t>Environment, Energy</t>
  </si>
  <si>
    <t>The Economics and Statistics Administration (ESA) plays three key roles within the Department of Commerce (DOC). ESA provides timely economic analysis, disseminates national economic indicators, and oversees the U.S. Census Bureau (Census) and the Bureau of Economic Analysis (BEA).</t>
  </si>
  <si>
    <t>Egypt Integrated Household Survey, 1997-1999</t>
  </si>
  <si>
    <t>IFPRI</t>
  </si>
  <si>
    <t>http://www.ifpri.org/dataset/egypt-integrated-household-survey-1997-1999</t>
  </si>
  <si>
    <t>Egypt, household</t>
  </si>
  <si>
    <t xml:space="preserve">The 1997 questionnaire was administered to 2,500 households from 20 governorates using a two-stage, stratified selection process from March through May, 1997. The EIHS 1999 survey was conducted on a sub-sample (348 households) of the EIHS 1997. </t>
  </si>
  <si>
    <t xml:space="preserve">Election Data (U.S.) </t>
  </si>
  <si>
    <t>U.S. Library of Congress</t>
  </si>
  <si>
    <t>http://www.loc.gov/rr/program/bib/elections/statistics.html</t>
  </si>
  <si>
    <t>This resource guide compiles a list of online and print resources that contain U.S. election statistics for both federal and state elections. All of the print publications listed in this guide can be consulted on-site at the Library of Congress. In addition, most of the online resources listed below are freely available on the Internet. A few of the online databases are available by subscription only, and are so designated.</t>
  </si>
  <si>
    <t>Encuesta Nacional de Ingresos y Gastos en los Hogares (National Household Survey)</t>
  </si>
  <si>
    <t>INEGI</t>
  </si>
  <si>
    <t>http://www.inegi.org.mx/est/contenidos/proyectos/encuestas/hogares/regulares/enigh/default.aspx</t>
  </si>
  <si>
    <t>NA</t>
  </si>
  <si>
    <t>International, Mexico</t>
  </si>
  <si>
    <t>National Household Income and Expenses Survey for years 1989, 1992, 1994, 1996, 1998. Note that website is in Spanish.</t>
  </si>
  <si>
    <t>EPA, Air Market Program Progress Reports</t>
  </si>
  <si>
    <t>U.S. Enviornmental Protection Agency</t>
  </si>
  <si>
    <t>http://www.epa.gov/airmarkets/index.html</t>
  </si>
  <si>
    <t>Environment, water</t>
  </si>
  <si>
    <t>Reports evaluate progress under EPA air market programs by analyzing emission reductions, reviewing compliance results and market activity, and comparing changes in emissions to changes in a variety of human health and environmental indicators.</t>
  </si>
  <si>
    <t>Equality of Opportunity (.org)</t>
  </si>
  <si>
    <t>EOI</t>
  </si>
  <si>
    <t>http://www.equality-of-opportunity.org/</t>
  </si>
  <si>
    <t>Economic opportunity, children, poverty</t>
  </si>
  <si>
    <t>In two recent studies, we find that: (1) Upward income mobility varies substantially within the U.S. Areas with greater mobility tend to have five characteristics: less segregation, less income inequality, better schools, greater social capital, and more stable families. (2) Contrary to popular perception, economic mobility has not changed significantly over time; however, it is consistently lower in the U.S. than in most developed countries.</t>
  </si>
  <si>
    <t>Estonia, Economic Indicators</t>
  </si>
  <si>
    <t>http://www.stat.ee/en</t>
  </si>
  <si>
    <t>http://pub.stat.ee/px-web.2001/dialog/statfile1.asp</t>
  </si>
  <si>
    <t>The main task of Statistics Estonia is to provide the public institutions, business and research spheres, international organisations and individuals with reliable and objective information service on economic, demographic, social and environmental situation and trends in Estonia.</t>
  </si>
  <si>
    <t>Estonia, Fiscal data</t>
  </si>
  <si>
    <t>Ministry of Finance</t>
  </si>
  <si>
    <t>http://www.fin.ee/?lang=en</t>
  </si>
  <si>
    <t>Estonia, economic</t>
  </si>
  <si>
    <t>The Ministry of Finance is the government’s expert in the implementation of tax, financial and fiscal policies, and setting economic goals.</t>
  </si>
  <si>
    <t>Ethiopia Rural Household Survey, The Centre for the Study of African Economies (CSAE)</t>
  </si>
  <si>
    <t>CSAE</t>
  </si>
  <si>
    <t>International, Ethiopia</t>
  </si>
  <si>
    <t>The Ethiopia Rural Household Survey is a unique panel data set covering households in a number of villages in rural Ethiopia. Data collection started in 1989, when a team visited 6 farming villages in Central and Southern Ethiopia to conduct a household survey with a focus on the crisis and recovery in the 1980s. In 1994, the survey was expanded to cover 15 villages across the country.</t>
  </si>
  <si>
    <t>Sofia Mussa, '10</t>
  </si>
  <si>
    <t>Europa: The Public Opinion Analysis sector of the European Commission</t>
  </si>
  <si>
    <t>http://ec.europa.eu/public_opinion/index_en.htm</t>
  </si>
  <si>
    <t>http://ec.europa.eu/about_en.htm</t>
  </si>
  <si>
    <t>Government</t>
  </si>
  <si>
    <t>Europe, EU</t>
  </si>
  <si>
    <t>This is the website for the Public Opinion Analysis sector of the European Commission. Since 1973, the European Commission has been monitoring the evolution of public opinion in the Member States, thus helping the preparation of texts, decision-making and the evaluation of its work. Our surveys and studies address major topics concerning European citizenship: enlargement, social situation, health, culture, information technology, environment, the Euro, defence, etc.</t>
  </si>
  <si>
    <t>European Bank for Reconstruction &amp; Development, Life in Transition Survey</t>
  </si>
  <si>
    <t>EBRD</t>
  </si>
  <si>
    <t>http://www.ebrd.com/what-we-do/economic-research-and-data/data.html</t>
  </si>
  <si>
    <t>http://www.ebrd.com/what-we-do/economic-research-and-data/data/lits.html</t>
  </si>
  <si>
    <t>Corporate</t>
  </si>
  <si>
    <t>The Life in Transition Survey II, conducted jointly by the EBRD and the World Bank in late 2010, surveyed almost 39,000 households in 34 countries, mainly in the former communist east, the region of the world that suffered most severely from the crisis.</t>
  </si>
  <si>
    <t>Suzanne Nuss 2016</t>
  </si>
  <si>
    <t>European Law Enforcement Cooperation</t>
  </si>
  <si>
    <t>Europol</t>
  </si>
  <si>
    <t>https://www.europol.europa.eu/</t>
  </si>
  <si>
    <t>Government, EU</t>
  </si>
  <si>
    <t>EUROPOL  has an annual report on terrorism arrests and incidents in all EU countries (and some affiliate countries, too).</t>
  </si>
  <si>
    <t>European Social Survey</t>
  </si>
  <si>
    <t>ESS</t>
  </si>
  <si>
    <t>http://www.europeansocialsurvey.org/</t>
  </si>
  <si>
    <t>http://www.statalist.org/forums/forum/general-stata-discussion/general/2364-weighting-of-european-social-survey-data-in-stata</t>
  </si>
  <si>
    <t>Europe, opinion poll</t>
  </si>
  <si>
    <t>The European Social Survey (ESS) is an academically driven cross-national survey that has been conducted every two years across Europe since 2001. The survey measures the attitudes, beliefs and behaviour patterns of diverse populations in more than thirty nations.</t>
  </si>
  <si>
    <t>The European Union</t>
  </si>
  <si>
    <t>Maybe no data</t>
  </si>
  <si>
    <t>Exchange Rate Regime IMF Classification</t>
  </si>
  <si>
    <t>International, Exchange rates</t>
  </si>
  <si>
    <t>This is a spreadsheet, country/year level</t>
  </si>
  <si>
    <t>Fatality Analysis Reporting System (FARS)</t>
  </si>
  <si>
    <t>U.S. Department of Transportation, National Highway Traffic Safety Administration</t>
  </si>
  <si>
    <t>http://www-fars.nhtsa.dot.gov/</t>
  </si>
  <si>
    <t>http://www-fars.nhtsa.dot.gov//QueryTool/QuerySection/SelectYear.aspx</t>
  </si>
  <si>
    <t>Federal Energy Regulatory Commission, Electrical Utility Annual Report</t>
  </si>
  <si>
    <t>FERC</t>
  </si>
  <si>
    <t>http://www.ferc.gov/docs-filing/forms/form-1/data.asp</t>
  </si>
  <si>
    <t>Energy</t>
  </si>
  <si>
    <t>The Form No. 1 is a comprehensive financial and operating report submitted for Electric Rate regulation and financial audits</t>
  </si>
  <si>
    <t>Mike Braswell (2011)</t>
  </si>
  <si>
    <t>Federal Employee Viewpoint Survey (FedView survey)</t>
  </si>
  <si>
    <t>OPM</t>
  </si>
  <si>
    <t>http://www.fedview.opm.gov/</t>
  </si>
  <si>
    <t xml:space="preserve">The Federal Employee Viewpoint Survey (FedView survey) is a tool that measures employees' perceptions of whether, and to what extent, conditions characterizing successful organizations are present in their agencies. </t>
  </si>
  <si>
    <t>Jeff Cain ('05)</t>
  </si>
  <si>
    <t>Federal Reserve Bank of Chicago</t>
  </si>
  <si>
    <t>https://www.chicagofed.org/applications/bhc_data/bhcdata_index.cfm</t>
  </si>
  <si>
    <t>Federal Reserve Bank of St. Louis</t>
  </si>
  <si>
    <t>http://research.stlouisfed.org/</t>
  </si>
  <si>
    <t>http://research.stlouisfed.org/fred2/</t>
  </si>
  <si>
    <t>Monetary, fiscal, banking</t>
  </si>
  <si>
    <t>Federal Reserve Economic Data</t>
  </si>
  <si>
    <t>First Nations Development Institute</t>
  </si>
  <si>
    <t>http://www.firstnations.org/</t>
  </si>
  <si>
    <t>Non-profit, advocacy</t>
  </si>
  <si>
    <t>Native American issues</t>
  </si>
  <si>
    <t>Our mission is to strengthen American Indian economies to support healthy Native communities. We invest in and create innovative institutions and models that strengthen asset control and support economic development for American Indian people and their communities.</t>
  </si>
  <si>
    <t>Florida Statistical Abstract On-line</t>
  </si>
  <si>
    <t>Bureau of Economic and Business Research (BEBR)</t>
  </si>
  <si>
    <t>http://www.bebr.ufl.edu/data</t>
  </si>
  <si>
    <t>Florida, broad range</t>
  </si>
  <si>
    <t>FSA Online's currently published database consists of 3,345,488 data points which is contained in 111,177 time series. These time series comprise 3,422 variables for up to 519 locations since 1929.</t>
  </si>
  <si>
    <t>Florida Department of Education, Division of Accountability, Research and Measurement</t>
  </si>
  <si>
    <t>http://www.fldoe.org/arm/</t>
  </si>
  <si>
    <t>Florida, education</t>
  </si>
  <si>
    <t>The Division of Accountability, Research and Measurement provides education information to inform policy and support high standards that will continually improve student achievement and opportunities throughout Florida’s PK-20 education system. T</t>
  </si>
  <si>
    <t>Food and Agriculture Organization of the United Nations</t>
  </si>
  <si>
    <t>United Nations, FAO</t>
  </si>
  <si>
    <t>Food, agriculture</t>
  </si>
  <si>
    <t>FAO has a decentralized statistical system and statistical activities cover the areas of agriculture, forestry and fisheries, land and water resources and use, climate, environment, population, gender, nutrition, poverty, rural development, education and health as well as many others.</t>
  </si>
  <si>
    <t>Food Surveys Research Group</t>
  </si>
  <si>
    <t>U.S. Department of Agriculture, Agricultural Research Service</t>
  </si>
  <si>
    <t>http://www.ars.usda.gov/main/site_main.htm?modecode=12-35-50-00</t>
  </si>
  <si>
    <t>http://www.ars.usda.gov/Services/docs.htm?docid=18354</t>
  </si>
  <si>
    <t>The mission of the Food Surveys Research Group is to monitor and assess food consumption and related behavior of the U.S. population by conducting surveys and providing the resulting information for food and nutrition-related programs and public policy decisions.</t>
  </si>
  <si>
    <t>Fragile Families and Child Well-Being Study</t>
  </si>
  <si>
    <t>http://www.fragilefamilies.princeton.edu/</t>
  </si>
  <si>
    <t>http://www.fragilefamilies.princeton.edu/public.asp</t>
  </si>
  <si>
    <t>The Fragile Families and Child Wellbeing Study is following a cohort of nearly 5,000 children born in large U.S. cities between 1998 and 2000 (roughly three-quarters of whom were born to unmarried parents). The core FF Study was designed to primarily address four questions of great interest to researchers and policy makers: (1) What are the conditions and capabilities of unmarried parents, especially fathers?; (2) What is the nature of the relationships between unmarried parents?; (3) How do children born into these families fare?; and (4) How do policies and environmental conditions affect families and children?</t>
  </si>
  <si>
    <t>Freedom House: Freedom in the World report</t>
  </si>
  <si>
    <t>Freedom House</t>
  </si>
  <si>
    <t>http://www.freedomhouse.org/report-types/freedom-world</t>
  </si>
  <si>
    <t>http://www.freedomhouse.org/</t>
  </si>
  <si>
    <t>International, democracy</t>
  </si>
  <si>
    <t>Freedom in the World, Freedom House’s flagship publication, is the standard-setting comparative assessment of global political rights and civil liberties. Published annually since 1972, the survey ratings and narrative reports on 195 countries and 14 related and disputed territories are used by policymakers, the media, international corporations, civic activists, and human rights defenders to monitor trends in democracy and track improvements and setbacks in freedom worldwide.</t>
  </si>
  <si>
    <t>Gansu Survey of Families, Population Studies Center</t>
  </si>
  <si>
    <t>University of Pennsylvania</t>
  </si>
  <si>
    <t>http://china.pop.upenn.edu/</t>
  </si>
  <si>
    <t>The Gansu Survey of Children and Families (GSCF) is a longitudinal, multi-level study of rural children's welfare outcomes, including education, health, and psycho-social development. Data have been collected in 2000, 2004, 2007, and 2009.</t>
  </si>
  <si>
    <t>http://www.gemconsortium.org/</t>
  </si>
  <si>
    <t>General Social Survey</t>
  </si>
  <si>
    <t>NORC</t>
  </si>
  <si>
    <t>Social</t>
  </si>
  <si>
    <t>The GSS contains a standard ‘core’ of demographic and attitudinal questions, plus topics of special interest. Many of the core questions have remain unchanged since 1972 to facilitate time trend studies as well as replication of earlier findings. The GSS takes the pulse of America, and is a unique and valuable resource. It is the only survey that has tracked the opinions of Americans over an extended period of time. </t>
  </si>
  <si>
    <t>Georgetown Health Policy Institute</t>
  </si>
  <si>
    <t>McCourt School</t>
  </si>
  <si>
    <t>http://ihcrp.georgetown.edu/</t>
  </si>
  <si>
    <t>The Health Policy Institute is a multi-disciplinary group of faculty and staff dedicated to conducting research on key issues in health policy and health services research.</t>
  </si>
  <si>
    <t>Georgetown University Lauinger Library Government Documents</t>
  </si>
  <si>
    <t>Georgetown University</t>
  </si>
  <si>
    <t>http://www.library.georgetown.edu/govdocs</t>
  </si>
  <si>
    <t>Archive</t>
  </si>
  <si>
    <t>Lauinger Library has been a Federal Depository Library since 1969. This federal program, administered by the Government Printing Office, allows libraries to obtain federal government publications while agreeing to maintain the collection and provide public access and information services. All of the government documents are cataloged and can be found by searching GEORGE, the library catalog.</t>
  </si>
  <si>
    <t>Georgetown University Lauinger Library Subject Guides</t>
  </si>
  <si>
    <t xml:space="preserve">Georgetown University </t>
  </si>
  <si>
    <t>http://guides.library.georgetown.edu/researchcourseguides</t>
  </si>
  <si>
    <t>From a Georgetown computer you do not need to enter your GO Card #. From an external computer, you do.</t>
  </si>
  <si>
    <t>Georgetown University Library</t>
  </si>
  <si>
    <t>Lauinger Library</t>
  </si>
  <si>
    <t>http://www.library.georgetown.edu/</t>
  </si>
  <si>
    <t>Lauinger has substantial data/public policy holdings</t>
  </si>
  <si>
    <t>Georgetown University Library A to Z Database list</t>
  </si>
  <si>
    <t>Global Entrepreneurship Monitor</t>
  </si>
  <si>
    <t>GEM</t>
  </si>
  <si>
    <t>Non-profit, foundation</t>
  </si>
  <si>
    <t>International, entrepreneurship</t>
  </si>
  <si>
    <t>The Global Entrepreneurship Monitor (GEM) project is an annual assessment of the entrepreneurial activity, aspirations and attitudes of individuals across a wide range of countries. Initiated in 1999 as a partnership between London Business School and Babson College, the first study covered 10 countries; since then nearly 100 ‘National Teams’ from every corner of the globe have participated in the project, which continues to grow annually. The program has three main objectives: to measure differences in the level of entrepreneurial activity between countries; to uncover factors leading to appropriate levels of entrepreneurship; to suggest policies that may enhance the national level of entrepreneurial activity.</t>
  </si>
  <si>
    <t>Global Financial Data, Inc</t>
  </si>
  <si>
    <t>Global Financial Data, Inc.</t>
  </si>
  <si>
    <t>https://www.globalfinancialdata.com/Platform/Login.aspx</t>
  </si>
  <si>
    <t>http://guides.library.georgetown.edu/az.php?a=g</t>
  </si>
  <si>
    <t>Access through Georgetown wi-fi</t>
  </si>
  <si>
    <t>International, finance</t>
  </si>
  <si>
    <t>Our goal is to become the foremost provider of long-term financial data. We begin by offering a database of over 6,500 historical and current data series at a price most institutions and companies can afford. We also provide the largest compilation of Total Return Data on Asset Classes covering several countries.</t>
  </si>
  <si>
    <t>Global Integrity</t>
  </si>
  <si>
    <t>http://www.globalintegrity.org/</t>
  </si>
  <si>
    <t>http://www.globalintegrity.org/information/downloads</t>
  </si>
  <si>
    <t>Free, public use</t>
  </si>
  <si>
    <t>Global Integrity is an innovation lab that produces high-quality research and creates cutting-edge technology to advance the work of a global network of civic, public, and private reformers pursuing increased transparency and accountability in governments.</t>
  </si>
  <si>
    <t>Global Peace Index</t>
  </si>
  <si>
    <t>Vision of Humanity</t>
  </si>
  <si>
    <t>http://www.visionofhumanity.org/#/page/our-gpi-findings</t>
  </si>
  <si>
    <t>Free Public-use</t>
  </si>
  <si>
    <t>The world's leading measure of national peacefulness, the GPI measures peace according to 22 qualitative and quantitative indicators.</t>
  </si>
  <si>
    <t>Global Terrorism Database</t>
  </si>
  <si>
    <t>University of Maryland</t>
  </si>
  <si>
    <t>http://www.start.umd.edu/gtd/</t>
  </si>
  <si>
    <t>Terrorism</t>
  </si>
  <si>
    <t>The Global Terrorism Database (GTD) is an open-source database including information on terrorist events around the world from 1970 through 2013 (with annual updates planned for the future). Unlike many other event databases, the GTD includes systematic data on domestic as well as international terrorist incidents that have occurred during this time period and now includes more than 125,000 cases.</t>
  </si>
  <si>
    <t>Graduate Institute, Geneva (md4Stata)</t>
  </si>
  <si>
    <t>University of Geneva</t>
  </si>
  <si>
    <t>http://graduateinstitute.ch/md4stata</t>
  </si>
  <si>
    <t>The Graduate Institute of International and Development Studies is an institution of research and higher education dedicated to the study of world affairs, with a particular emphasis on the cross-cutting fields of international relations and development issues.</t>
  </si>
  <si>
    <t>Greater New Orleans Community Data Center</t>
  </si>
  <si>
    <t>Nonprofit Knowledge Works</t>
  </si>
  <si>
    <t>Greater New Orleans</t>
  </si>
  <si>
    <t>The Greater New Orleans Community Data Center (GNOCDC) gathers, analyzes and disseminates data to help nonprofit and civic leaders work smarter and more strategically.</t>
  </si>
  <si>
    <t>Brian Dollar ('08)</t>
  </si>
  <si>
    <t>Groningen Growth and Development Centre</t>
  </si>
  <si>
    <t>http://www.rug.nl/research/ggdc/</t>
  </si>
  <si>
    <t>The GGDC 10-Sector Database provides a long-run internationally comparable dataset on sectoral productivity performance in Asia, Europe, Latin America and the US. Variables covered in the data set are annual series of value added, output deflators, and persons employed for 10 broad sectors.</t>
  </si>
  <si>
    <t>Guidestar, National Center for Charitiable Statistics</t>
  </si>
  <si>
    <t>http://www2.guidestar.org/rxg/analyze-nonprofit-data/index.aspx</t>
  </si>
  <si>
    <t>Non-profit, finance</t>
  </si>
  <si>
    <t>GuideStar for Education offers academic researchers, instructors, and their students complimentary access to our database of information on more than 1.8 million nonprofit organizations</t>
  </si>
  <si>
    <t>Mark Magro ('07)</t>
  </si>
  <si>
    <t>Harvard University, Center for International Development</t>
  </si>
  <si>
    <t>Harvard University, CID</t>
  </si>
  <si>
    <t>http://www.cid.harvard.edu/</t>
  </si>
  <si>
    <t>Economics, sustainable development</t>
  </si>
  <si>
    <t>The Center for International Development at Harvard University (CID) was established on July 1, 1998, by the Harvard Institute for International Development (HIID) and the Kennedy School of Government (KSG) to serve as Harvard’s primary center for research on sustainable international development.</t>
  </si>
  <si>
    <t>Hazards and Vulnerability Research Institute (Social Vulnerability Index)</t>
  </si>
  <si>
    <t>University of South Carolina</t>
  </si>
  <si>
    <t>Homland Security, emergency preparedness</t>
  </si>
  <si>
    <t xml:space="preserve">The Social Vulnerability Index (SoVI) measures the social vulnerability of U.S. counties to environmental hazards. The index is a comparative metric that facilitates the examination of the differences in social vulnerability among counties. </t>
  </si>
  <si>
    <t>Health Affairs (policy journal)</t>
  </si>
  <si>
    <t>Project HOPE</t>
  </si>
  <si>
    <t>http://healthaffairs.org/</t>
  </si>
  <si>
    <t>Subscription</t>
  </si>
  <si>
    <t>Journal, peer-reviewed</t>
  </si>
  <si>
    <t>Description: Health Affairs is a bimonthly, peer-reviewed journal that explores health policy issues of current concern in both domestic and international spheres.</t>
  </si>
  <si>
    <t>Health and Retirement Study</t>
  </si>
  <si>
    <t>Univ of Michigan (NES)</t>
  </si>
  <si>
    <t>http://hrsonline.isr.umich.edu/</t>
  </si>
  <si>
    <t>Health, Aging</t>
  </si>
  <si>
    <t>The University of Michigan Health and Retirement Study (HRS) surveys more than 22,000 Americans over the age of 50 every two years.</t>
  </si>
  <si>
    <t>Rachel Ungerer, 06</t>
  </si>
  <si>
    <t>Health Data Portal</t>
  </si>
  <si>
    <t>SUNY Oswego</t>
  </si>
  <si>
    <t>http://www.oswego.edu/~economic/hea-data.htm</t>
  </si>
  <si>
    <t>Health (portal)</t>
  </si>
  <si>
    <t>Healtheconomics.com</t>
  </si>
  <si>
    <t>http://www.healtheconomics.com/resources/a-g/databases/</t>
  </si>
  <si>
    <t>Might be able to identify hospitals and other entities conducting research that could be a potential source for data.</t>
  </si>
  <si>
    <t>Kaiser Family Foundation</t>
  </si>
  <si>
    <t>http://kff.org/</t>
  </si>
  <si>
    <t>The Heritage Foundation</t>
  </si>
  <si>
    <t>HIV Cost and Services Utilization Survey (HCSUS), Baseline Data</t>
  </si>
  <si>
    <t>HCSUS was funded through the Agency for Healthcare Research and Quality and RAND</t>
  </si>
  <si>
    <t>HuffPost Pollster</t>
  </si>
  <si>
    <t>Huffington Post</t>
  </si>
  <si>
    <t>http://www.huffingtonpost.com/news/pollster/</t>
  </si>
  <si>
    <t>http://elections.huffingtonpost.com/pollster</t>
  </si>
  <si>
    <t>HuffPost Pollster publishes a comprehensive listing of all pre-election poll results combined into uniquely interactive charts. The Pollster blog provides a daily running commentary and analysis that explains, demystifies and critiques political polling. HuffPost Pollster collected and analyzed 12,309 opinion polls to answer your questions about the 2012 elections. New polls are added every day.</t>
  </si>
  <si>
    <t>http://www.icpsr.umich.edu/icpsrweb/NAHDAP/</t>
  </si>
  <si>
    <t>The goal of the archive is to provide access to substance abuse and mental health research data. SAMHDA provides data to study substance abuse and mental health problems.</t>
  </si>
  <si>
    <t>ICPSR Data page</t>
  </si>
  <si>
    <t>http://www.icpsr.umich.edu/index.html</t>
  </si>
  <si>
    <t>Data portal</t>
  </si>
  <si>
    <t xml:space="preserve">Individuals with Disabilities Education Act (IDEA) (Data Accountability Center) </t>
  </si>
  <si>
    <t>IDEA</t>
  </si>
  <si>
    <t>Federal</t>
  </si>
  <si>
    <t>This website provides public access to data about children and youth with disabilities served under the Individuals with Disabilities Education Act (IDEA) - Part B and C; technical assistance (TA) materials to support the collection, analysis and reporting of IDEA data; and the forms and spreadsheets used for collection.</t>
  </si>
  <si>
    <t>Independent Sector</t>
  </si>
  <si>
    <t>INDEPENDENT SECTOR is committed to strengthening, empowering, and partnering with nonprofit and philanthropic organizations in their work on behalf of the public good. Its membership of nonprofit organizations, foundations, and corporate philanthropy programs collectively represents tens of thousands of charitable groups serving every cause in every region of the country, as well as millions of donors and volunteers.</t>
  </si>
  <si>
    <t>Indian Statistical Institute</t>
  </si>
  <si>
    <t>Government of India</t>
  </si>
  <si>
    <t>http://www.isical.ac.in/index.php</t>
  </si>
  <si>
    <t>India</t>
  </si>
  <si>
    <t>Influence Explorer</t>
  </si>
  <si>
    <t>Campaign finance, grants, earmarks</t>
  </si>
  <si>
    <t xml:space="preserve">Our data is provided by the Center for Responsive Politics, the National Institute for Money in State Politics, Taxpayers for Common Sense, the Project On Government Oversight, the EPA and USASpending.gov. Influence Explorer provides an overview of campaign finance, lobbying, earmark, contractor misconduct and federal spending data. </t>
  </si>
  <si>
    <t>Israel Central Bureau of Statistics</t>
  </si>
  <si>
    <t>Government of Israel</t>
  </si>
  <si>
    <t>Israel</t>
  </si>
  <si>
    <t>The Central Bureau of Statistics (CBS) was established several months after the establishment of the State of Israel, as an autonomous unit within the Prime Ministers Office. The establishment of the CBS was a direct continuation of the activities of the statistical departments of the British Mandate government, and the Jewish Agency for Israel which operated during the period of the Mandate.</t>
  </si>
  <si>
    <t>Institute for Health Metrics and Evaluation</t>
  </si>
  <si>
    <t>IHME</t>
  </si>
  <si>
    <t>International, health demographics</t>
  </si>
  <si>
    <t>Welcome to the GHDx, IHME's catalog of the world's health and demographic data. Use the GHDx to research population census data, surveys, registries, indicators and estimates, administrative health data, and financial data related to health.</t>
  </si>
  <si>
    <t>Harvard University</t>
  </si>
  <si>
    <t>http://thedata.harvard.edu/dvn/</t>
  </si>
  <si>
    <t>Social Science/Portal</t>
  </si>
  <si>
    <t xml:space="preserve">Access the world's largest collection of social science research data here by searching across or browsing through one of the virtual data archives (called "dataverses") listed below. </t>
  </si>
  <si>
    <t>Institute for Social and Economic Research</t>
  </si>
  <si>
    <t>Univ of Essex</t>
  </si>
  <si>
    <t>https://www.iser.essex.ac.uk/centres-and-surveys</t>
  </si>
  <si>
    <t>ISER is one of the leading centres in the world for the design and management of longitudinal surveys and for survey methodology.</t>
  </si>
  <si>
    <t>Institute for Social and Economic Research, British Household Panel Survey</t>
  </si>
  <si>
    <t>ISER/Univ of Essex</t>
  </si>
  <si>
    <t>https://www.iser.essex.ac.uk/bhps</t>
  </si>
  <si>
    <t>International/UK</t>
  </si>
  <si>
    <t>This site aims to provide an up-to-date guide to major longitudinal sources of data. The central purpose of this site is to allow users to see what kinds of longitudinal data are available and to locate information about studies which may provide data useful to their research interests.</t>
  </si>
  <si>
    <t>Institute for Social and Economic Research, The UK Household Longitudinal Survey</t>
  </si>
  <si>
    <t>http://understandingsociety.org.uk/</t>
  </si>
  <si>
    <t>http://data.understandingsociety.org.uk/</t>
  </si>
  <si>
    <t>International, UK</t>
  </si>
  <si>
    <t>Understanding Society is a world leading study of the socio-economic circumstances and attitudes of 100,000 individuals in 40,000 British households.</t>
  </si>
  <si>
    <t>Institute of Social Research, Panel Study of Entrepreneurial Dynamics</t>
  </si>
  <si>
    <t>University of Michigan, Survey Research Consortium</t>
  </si>
  <si>
    <t>http://www.psed.isr.umich.edu/psed/data</t>
  </si>
  <si>
    <t>Entrepreurial business</t>
  </si>
  <si>
    <t>The Panel Study of Entrepreneurial Dynamics (PSED) research program is designed to enhance the scientific understanding of how people start businesses. The projects provide valid and reliable data on the process of business formation based on nationally-representative samples of nascent entrepreneurs, those active in business creation.</t>
  </si>
  <si>
    <t>Institute of Social Research, Panel Study of Income Dynamics (PSID)</t>
  </si>
  <si>
    <t>Survey Research Center, Institute for Social Research, UMICH</t>
  </si>
  <si>
    <t>http://psidonline.isr.umich.edu/</t>
  </si>
  <si>
    <t>http://simba.isr.umich.edu/data/data.aspx</t>
  </si>
  <si>
    <t>Economic, health social</t>
  </si>
  <si>
    <t>The Panel Study of Income Dynamics (PSID), begun in 1968, is a longitudinal study of a representative sample of U.S. individuals (men, women, and children) and the family units in which they reside. It emphasizes the dynamic aspects of economic and demographic behavior, but its content is broad, including sociological and psychological measures.</t>
  </si>
  <si>
    <t>Instituto Nacional De Estadistica Y Geografia</t>
  </si>
  <si>
    <t>http://www.inegi.org.mx/default.aspx</t>
  </si>
  <si>
    <t>In Spanish</t>
  </si>
  <si>
    <t>Integrated Public Use Microdata Series -- CPS</t>
  </si>
  <si>
    <t>IPUMS, Minnesota Population Center</t>
  </si>
  <si>
    <t>http://cps.ipums.org/cps/</t>
  </si>
  <si>
    <t>http://www.ipums.umn.edu/</t>
  </si>
  <si>
    <t>CPS</t>
  </si>
  <si>
    <t>https://international.ipums.org/international/</t>
  </si>
  <si>
    <t>The current release of the IPUMS-International database is a preliminary version. It consists of 22 samples of census microdata from 7 countries and contains records for 49 million individuals. We invite researchers to use the data for scholarly and educational purposes, but to do so they must apply for access.</t>
  </si>
  <si>
    <t>Integrated Public Use Microdata Series -- USA</t>
  </si>
  <si>
    <t>http://usa.ipums.org/usa/</t>
  </si>
  <si>
    <t>Census microdata for social and economic use.</t>
  </si>
  <si>
    <t>International Country Risk Guide (2008)</t>
  </si>
  <si>
    <t>ICRG</t>
  </si>
  <si>
    <t>http://catalog.library.georgetown.edu/record=b4312131~S4</t>
  </si>
  <si>
    <t xml:space="preserve">On a monthly basis since 1980, ICRG has produced political, economic, and financial risk ratings for countries important to international business. </t>
  </si>
  <si>
    <t>International Education Statistics</t>
  </si>
  <si>
    <t>http://huebler.blogspot.com/</t>
  </si>
  <si>
    <t>Education, international</t>
  </si>
  <si>
    <t>Analysis of international education statistics</t>
  </si>
  <si>
    <t>International Food Policy Research Institute</t>
  </si>
  <si>
    <t>http://www.ifpri.org/topic/topics</t>
  </si>
  <si>
    <t>International, food, poverty</t>
  </si>
  <si>
    <t>The International Food Policy Research Institute (IFPRI) seeks sustainable solutions for ending hunger and poverty. I</t>
  </si>
  <si>
    <t>International Household Survey Network</t>
  </si>
  <si>
    <t>IHSN</t>
  </si>
  <si>
    <t>http://www.ihsn.org/home/</t>
  </si>
  <si>
    <t>International/portal</t>
  </si>
  <si>
    <t>The mission of the IHSN is to foster the improvement of the availability, accessibility and quality of survey data in developing countries, and to encourage their analysis and use by national and international development decision makers, the research community, and other stakeholders.</t>
  </si>
  <si>
    <t>International Labor Organization -- Surveys/Microdata sets, Child Labour Surveys and Data</t>
  </si>
  <si>
    <t>ILO</t>
  </si>
  <si>
    <t>http://www.ilo.org/ipec/ChildlabourstatisticsSIMPOC/Questionnairessurveysandreports/lang--en/index.htm</t>
  </si>
  <si>
    <t>International, child labor</t>
  </si>
  <si>
    <t>Eman Patel (2007)</t>
  </si>
  <si>
    <t>International Monetary Fund Data Library</t>
  </si>
  <si>
    <t>IMF</t>
  </si>
  <si>
    <t>http://www.imf.org/external/data.htm</t>
  </si>
  <si>
    <t>http://www.imf.org/external/data.htm#data</t>
  </si>
  <si>
    <t>Free, Public use</t>
  </si>
  <si>
    <t>The IMF publishes a range of time series data on IMF lending, exchange rates and other economic and financial indicators.</t>
  </si>
  <si>
    <t>International Monetary Fund E-Library (Data)</t>
  </si>
  <si>
    <t>International Monetary Fund Exchange Rate Archives, by month</t>
  </si>
  <si>
    <t>http://www.imf.org/external/np/fin/data/param_rms_mth.aspx</t>
  </si>
  <si>
    <t>Query tool</t>
  </si>
  <si>
    <t>International Programme on the Elimination of Child Labor (IPEC), Child Labour Statistics</t>
  </si>
  <si>
    <t>http://www.ilo.org/ipec/ChildlabourstatisticsSIMPOC/lang--en/index.htm</t>
  </si>
  <si>
    <t>International, Bangladesh</t>
  </si>
  <si>
    <t>The ILO’s International Programme on the Elimination of Child Labour (IPEC) was created in 1992 with the overall goal of the progressive elimination of child labour,</t>
  </si>
  <si>
    <t>International Programs Database</t>
  </si>
  <si>
    <t>http://www.census.gov/population/international/data/idb/informationGateway.php</t>
  </si>
  <si>
    <t>computerized data bank containing statistical tables of demographic, and socio-economic data for 227 countries and areas of the world</t>
  </si>
  <si>
    <t>International Programs Database, HIV/AIDS Surveillance</t>
  </si>
  <si>
    <t>International, HIV/AIDS, Developing Countries</t>
  </si>
  <si>
    <t>The HIV/AIDS Surveillance Data Base is a compilation of information from widely scattered small-scale surveys on the AIDS pandemic and HIV seroprevalence (infection) in population groups in developing countries.</t>
  </si>
  <si>
    <t>International Statistics Portal, Organisation for Economic Co-operation and Development</t>
  </si>
  <si>
    <t>OECD</t>
  </si>
  <si>
    <t>http://stats.oecd.org/</t>
  </si>
  <si>
    <t>International, macroeconomics</t>
  </si>
  <si>
    <t>The OECD collects statistics needed for the analysis of economic and social developments by its in-house analysts, committees, working parties, and member country governments from statistical agencies and other institutions of its member countries . The OECD shares the experience gained by members in compiling reliable and comparable statistics with non-member countries.</t>
  </si>
  <si>
    <t>ITERATE (International Terrorism)</t>
  </si>
  <si>
    <t>Terrorism, international</t>
  </si>
  <si>
    <t>International terrorism database</t>
  </si>
  <si>
    <t>Jameel Poverty Action Lab Dataverse</t>
  </si>
  <si>
    <t>http://thedata.harvard.edu/dvn/dv/jpal</t>
  </si>
  <si>
    <t>International, poverty, development</t>
  </si>
  <si>
    <t>The Abdul Latif Jameel Poverty Action Lab (J-PAL) serves as a focal point for development and poverty research based on randomized trials. The objective is to improve the effectiveness of poverty programs by providing policy makers with clear scientific results that help shape successful policies to combat poverty. J-PAL works with NGOs, international organizations, and others to evaluate programs and disseminate the results of high quality research. We work on issues as diverse as boosting girls' attendance at school, improving the output of farmers in sub-Saharan Africa, racial bias in employment in the US, and the role of women political leaders in India.</t>
  </si>
  <si>
    <t>Jane's Terrorism and Insurgency Centre</t>
  </si>
  <si>
    <t>may be available through Lauinger Library</t>
  </si>
  <si>
    <t>http://www.ihs.com/products/janes/security/terrorism-insurgency-intelligence-centre/index.aspx</t>
  </si>
  <si>
    <t>Lauinger Library may subscribe to this database</t>
  </si>
  <si>
    <t>International, terrrorism, military</t>
  </si>
  <si>
    <t>The most comprehensive and authoritative source of the latest global terrorism-related news, analysis, reference and events</t>
  </si>
  <si>
    <t>Judicial Research Initiative (JuRI)</t>
  </si>
  <si>
    <t>Univ of South Carolina</t>
  </si>
  <si>
    <t>http://artsandsciences.sc.edu/poli/juri/databases.htm</t>
  </si>
  <si>
    <t>Judicial, SCOTUS</t>
  </si>
  <si>
    <t>The mission of the JuRI is to provide a comprehensive access point to the most recent and cutting-edge research on law and judicial politics. At this website, individuals interested in law and judicial politics can download electronic datasets of court cases, obtain smaller datasets or measures of judicially-relevant phenomena, read various working papers on important topics, and link to other websites containing law and judicial politics information.</t>
  </si>
  <si>
    <t>Jennifer Lee, '10</t>
  </si>
  <si>
    <t>KFF</t>
  </si>
  <si>
    <t>Kaiser Family Foundation, Giving Voice to the People of New Orleans: The Kaiser Post-Katrina Baseline Survey</t>
  </si>
  <si>
    <t>http://kff.org/medicaid/poll-finding/giving-voice-to-the-people-of-new/</t>
  </si>
  <si>
    <t>Non-profit, New Orleans, Hurricane Katrina</t>
  </si>
  <si>
    <t>Disaster relief</t>
  </si>
  <si>
    <t>This house-to-house survey of people living in the New Orleans area examines the ongoing struggles of residents seeking to recover from the Hurricane Katrina disaster, including a detailed look at differences in views and experiences by race.</t>
  </si>
  <si>
    <t>Jared Brown ('08)</t>
  </si>
  <si>
    <t xml:space="preserve">Kaiser Family Foundation, National Survey of Physicians </t>
  </si>
  <si>
    <t>http://kff.org/other/poll-finding/national-survey-of-physicians/</t>
  </si>
  <si>
    <t>Restricted, free (?)</t>
  </si>
  <si>
    <t>Healthcare, physicians, drugs</t>
  </si>
  <si>
    <t>The Kaiser Family Foundationi's biennial National Survey of Physicians, conducted from March 26 through October 11, 2001, is based on a nationally representative random sample of 2,608 physicians whose major professional activity is direct patient care.</t>
  </si>
  <si>
    <t>Key Indicators of the Labor Market  (KILM)</t>
  </si>
  <si>
    <t>International, labor</t>
  </si>
  <si>
    <t>The Key Indicator of the Labour Market (KILM) is a multi-functional research tool of the ILO.</t>
  </si>
  <si>
    <t>Tahira Hussain ('07)</t>
  </si>
  <si>
    <t>Laborsta database</t>
  </si>
  <si>
    <t>International Labor Organization</t>
  </si>
  <si>
    <t>Free, Public-use*</t>
  </si>
  <si>
    <t>Non-profit, labor</t>
  </si>
  <si>
    <t>There are problems with availability (data is not very recent - you must pay lots of money for more recent) and the level of observations are rather crude - ISIC-2-digis levels for most variables.</t>
  </si>
  <si>
    <t>Latin American Studies Data, Univ of California, San Diego</t>
  </si>
  <si>
    <t>http://www.latinobarometro.org/latContents.jsp</t>
  </si>
  <si>
    <t>Latinobarómetro is an annual public opinion survey conducted since 1995 by Latinobarómetro Corporation, a non-profit NGO based in Santiago, Chile.</t>
  </si>
  <si>
    <t>Lijphart Elections Archive, Univ of California, San Diego</t>
  </si>
  <si>
    <t>http://www.icpsr.umich.edu/icpsrweb/ICPSR/studies/118?geography=North+America</t>
  </si>
  <si>
    <t>Elections, political</t>
  </si>
  <si>
    <t>The Lijphart Elections Archive, housed at the University of California, San Diego campus, is a research collection of district level election results for approximately 350 national legislative elections in 26 countries.</t>
  </si>
  <si>
    <t>Lincoln Institute of Land</t>
  </si>
  <si>
    <t>http://www.lincolninst.edu/resources/</t>
  </si>
  <si>
    <t>Non-profit, academic</t>
  </si>
  <si>
    <t>Regional planning, land use, sprawl</t>
  </si>
  <si>
    <t>The Lincoln Institute of Land Policy is a nonprofit and tax-exempt educational institution established in 1974. Its mission as a school is to study and teach land policy, including land economics and land taxation.</t>
  </si>
  <si>
    <t>Local Education Agency (School District) Finance Survey (F-33) Data</t>
  </si>
  <si>
    <t>National Center for Education Statistics</t>
  </si>
  <si>
    <t>https://nces.ed.gov/ccd/f33agency.asp</t>
  </si>
  <si>
    <t>The primary purpose of the Local Education Agency (School District) Finance Survey (F-33) is to provide revenue and expenditure data for all school districts in the United States.</t>
  </si>
  <si>
    <t>Longitudinal Data on Crime</t>
  </si>
  <si>
    <t>ICPSR/ NACJD</t>
  </si>
  <si>
    <t>http://www.icpsr.umich.edu/icpsrweb/NACJD/studies/06063/version/1</t>
  </si>
  <si>
    <t>Crime</t>
  </si>
  <si>
    <t>This longitudinal file for the National Crime Surveys (NCS) contains selected variables related to whether a crime was reported to the police for households that responded to the NCS on three consecutive interviews between July 1988 and December 1989 and had experienced at least one criminal victimization during that time period.</t>
  </si>
  <si>
    <t>Longitudinal Evaluation of Chicago's Community Policing Program, 1993-2001</t>
  </si>
  <si>
    <t>http://www.icpsr.umich.edu/icpsrweb/ICPSR/studies/3335?q=longitudinal+data+crime&amp;searchIn=ALL</t>
  </si>
  <si>
    <t>Community policing</t>
  </si>
  <si>
    <t>The purpose of this study was to evaluate the long-term organizational transition of the Chicago Police Department (CPD) to a community policing model.</t>
  </si>
  <si>
    <t>Medical Expenditure Panel Survey (MEPS)</t>
  </si>
  <si>
    <t>https://meps.ahrq.gov/mepsweb/</t>
  </si>
  <si>
    <t>Healthcare, health insurance</t>
  </si>
  <si>
    <t>The Medical Expenditure Panel Survey (MEPS) is a set of large-scale surveys of families and individuals, their medical providers, and employers across the United States. MEPS is the most complete source of data on the cost and use of health care and health insurance coverage</t>
  </si>
  <si>
    <t>Medicare Current Beneficiary Survey (MCBS)</t>
  </si>
  <si>
    <t>http://www.cms.gov/Research-Statistics-Data-and-Systems/Research/MCBS/index.html?redirect=/MCBS/</t>
  </si>
  <si>
    <t>Public-use (some free, some $)</t>
  </si>
  <si>
    <t>Healthcare, Medicare</t>
  </si>
  <si>
    <t>The central goals of MCBS are to determine expenditures and sources of payment for all services used by Medicare beneficiaries, including co-payments, deductibles, and non-covered services; to ascertain all types of health insurance coverage and relate coverage to sources of payment; and to trace processes over time, such as changes in health status and spending down to Medicaid eligibility and the impacts of program changes, satisfaction with care, and usual source of care.</t>
  </si>
  <si>
    <t>Medicare Payment Advisory Commission</t>
  </si>
  <si>
    <t>MEDPAC</t>
  </si>
  <si>
    <t>http://www.medpac.gov/-documents-/reports</t>
  </si>
  <si>
    <t>Medicare Provider Utilization and Payment Data</t>
  </si>
  <si>
    <t>https://www.cms.gov/Research-Statistics-Data-and-Systems/Statistics-Trends-and-Reports/Medicare-Provider-Charge-Data/index.html</t>
  </si>
  <si>
    <t>https://www.cms.gov/About-CMS/Agency-Information/Aboutwebsite/Help.html</t>
  </si>
  <si>
    <t xml:space="preserve">As part of the Obama administration’s work to make our health care system more affordable and accountable, data are being released that summarize the utilization and payments for procedures and services provided to Medicare fee-for service beneficiaries by specific inpatient and outpatient hospitals, physicians, and other suppliers. </t>
  </si>
  <si>
    <t>Mexico, INEGI - Mexican Statistical Agency Unemployment and Remittance Data</t>
  </si>
  <si>
    <t>http://www.inegi.gob.mx</t>
  </si>
  <si>
    <t>Mexico, International</t>
  </si>
  <si>
    <t>Metropolitan Transit Authority Data (MTA/NYC)</t>
  </si>
  <si>
    <t>MTA</t>
  </si>
  <si>
    <t>http://mta.info/developers/download.html</t>
  </si>
  <si>
    <t>Government, local</t>
  </si>
  <si>
    <t>Transportation, New York City</t>
  </si>
  <si>
    <t>Appears to be data on NYC transit inc. buses, subways</t>
  </si>
  <si>
    <t>Mid-Life in the US (Longitudinal Survey)</t>
  </si>
  <si>
    <t>Univ of Wisconsin</t>
  </si>
  <si>
    <t>http://midus.wisc.edu/</t>
  </si>
  <si>
    <t>Aging, health</t>
  </si>
  <si>
    <t>The study was conceived by a multidisciplinary team of scholars from fields of psychology, sociology, epidemiology, demography, anthropology, medicine, and health care policy.</t>
  </si>
  <si>
    <t>Milbank Quarterly, The</t>
  </si>
  <si>
    <t>The Milbank Memorial Fund</t>
  </si>
  <si>
    <t>http://www.milbank.org/quarterly.html</t>
  </si>
  <si>
    <t>Published for more than 80 years, the Milbank Quarterly features peer-reviewed original research, policy review, and analysis, as well as commentary from academics, clinicians, and policymakers.</t>
  </si>
  <si>
    <t>Ministry of Statistics and Programme Implementation</t>
  </si>
  <si>
    <t>http://mospi.nic.in/Mospi_New/site/India_Statistics.aspx?status=1&amp;menu_id=14</t>
  </si>
  <si>
    <t>http://mospi.nic.in/Mospi_New/site/inner.aspx?status=3&amp;menu_id=37</t>
  </si>
  <si>
    <t>India, employment, socio-economic</t>
  </si>
  <si>
    <t>The National Sample Survey (NSS), initiated in the year 1950, is a nation-wide, large-scale, continuous survey operation conducted in the form of successive rounds. I</t>
  </si>
  <si>
    <t>Minorities at Risk, Center for International Development &amp; Conflict Management</t>
  </si>
  <si>
    <t>http://www.mar.umd.edu/</t>
  </si>
  <si>
    <t>International, terrorism, conflict</t>
  </si>
  <si>
    <t>The Minorities at Risk (MAR) Project is a university-based research project that monitors and analyzes the status and conflicts of politically-active communal groups in all countries with a current population of at least 500,000.</t>
  </si>
  <si>
    <t>Monitoring the Future</t>
  </si>
  <si>
    <t>Univeristy of Michigan</t>
  </si>
  <si>
    <t>http://monitoringthefuture.org/</t>
  </si>
  <si>
    <t>http://monitoringthefuture.org/data/data.html</t>
  </si>
  <si>
    <t>Youth</t>
  </si>
  <si>
    <t>Monitoring the Future is an ongoing study of the behaviors, attitudes, and values of American secondary school students, college students, and young adults.</t>
  </si>
  <si>
    <t>http://www.murray.harvard.edu/</t>
  </si>
  <si>
    <t>Social, women's issues, human development</t>
  </si>
  <si>
    <t>The Henry A. Murray Research Center of Radcliffe Institute for Advanced Study is a multi-disciplinary research center focusing on the study of lives over time. It is a national repository for social and behavioral science data on human development and social change, especially data that illuminate women's lives and issues of concern to women.</t>
  </si>
  <si>
    <t>National Ambulatory Medical Care Survey</t>
  </si>
  <si>
    <t>NAMCS</t>
  </si>
  <si>
    <t>http://www.cdc.gov/nchs/ahcd/ahcd_questionnaires.htm#public_use</t>
  </si>
  <si>
    <t>The National Ambulatory Medical Care Survey (NAMCS) is a national survey designed to meet the need for objective, reliable information about the provision and use of ambulatory medical care services in the United States.</t>
  </si>
  <si>
    <t>National Archive of Criminal Justice Data, Global Terrorism Database, 1970-1997</t>
  </si>
  <si>
    <t>http://www.icpsr.umich.edu/icpsrweb/NACJD/studies/04586</t>
  </si>
  <si>
    <t>http://www.icpsr.umich.edu/icpsrweb/NACJD/</t>
  </si>
  <si>
    <t>This dataset is composed of terrorist events recorded for the entire world from 1970 and 1997. The data were originally collected by the Pinkerton Global Intelligence Service (PGIS).</t>
  </si>
  <si>
    <t>National Archive of Criminal Justice Database</t>
  </si>
  <si>
    <t>https://www.icpsr.umich.edu/icpsrweb/NACJD/</t>
  </si>
  <si>
    <t>Free, restricted</t>
  </si>
  <si>
    <t>The mission of the National Archive of Criminal Justice Data (NACJD) is to facilitate research in criminal justice and criminology, through the preservation, enhancement, and sharing of computerized data resources</t>
  </si>
  <si>
    <t>National Bureau of Economic Research</t>
  </si>
  <si>
    <t>NBER</t>
  </si>
  <si>
    <t>http://www.nber.org/data_index.html</t>
  </si>
  <si>
    <t>National Bureau of Statistics of China</t>
  </si>
  <si>
    <t>http://www.stats.gov.cn/english/</t>
  </si>
  <si>
    <t>http://www.stats.gov.cn/english/statisticaldata/</t>
  </si>
  <si>
    <t>National Cancer Institute</t>
  </si>
  <si>
    <t>U.S. National Institutes of Health (NIH)</t>
  </si>
  <si>
    <t>Health</t>
  </si>
  <si>
    <t xml:space="preserve">National Center for Charitable Statistics </t>
  </si>
  <si>
    <t>The Urban Institute</t>
  </si>
  <si>
    <t>Free, Public-use (see note)</t>
  </si>
  <si>
    <t>SOI data from 990 PF tax forms for 1995 and 1998. Data is public, but not available for download directly from the website</t>
  </si>
  <si>
    <t>Brent Waddington (2011)</t>
  </si>
  <si>
    <t>National Center for Education Statistics, High School and Beyond Survey</t>
  </si>
  <si>
    <t>Restricted, Public-use</t>
  </si>
  <si>
    <t>National Center for Education Statistics, High School Longitudinal Study of 2009</t>
  </si>
  <si>
    <t>The High School Longitudinal Study of 2009 (HSLS:09) is a nationally representative, longitudinal study of more than 21,000 9th graders in 944 schools who will be followed through their secondary and postsecondary years.</t>
  </si>
  <si>
    <t>National Center for Education Statistics, Integrated Postsecondary Education Data System (IPEDS)</t>
  </si>
  <si>
    <t>National Center for Education Statistics, Library Statistics Program</t>
  </si>
  <si>
    <t>http://nces.ed.gov/surveys/libraries/</t>
  </si>
  <si>
    <t>Education, libraries</t>
  </si>
  <si>
    <t>The National Center for Education Statistics (NCES) initiated and funded a nation-wide library statistics program in 1989 that includes surveys on academic libraries, public libraries, school library media centers, and state library agencies. NCES works collaboratively with the Bureau of the Census and the U.S. National Commission on Libraries and Information Science (NCLIS) to plan survey content and to collect, process, and disseminate the data.`</t>
  </si>
  <si>
    <t>National Center for Geographic Information and Analysis</t>
  </si>
  <si>
    <t>UC Santa Barbara</t>
  </si>
  <si>
    <t>Geographic information science, Africa, population</t>
  </si>
  <si>
    <t>The National Center for Geographic Information and Analysis is an independent research consortium dedicated to basic research and education in geographic information science and its related technologies, including geographic information systems (GIS).</t>
  </si>
  <si>
    <t>National Center for Health Statistics (NCHS)</t>
  </si>
  <si>
    <t>CDC</t>
  </si>
  <si>
    <t>http://www.cdc.gov/nchs/data_access/ftp_data.htm</t>
  </si>
  <si>
    <t>Public-use</t>
  </si>
  <si>
    <t>Wide array of data focusing on national health care</t>
  </si>
  <si>
    <t>Cornell University</t>
  </si>
  <si>
    <t>http://www.ndacan.cornell.edu/datasets/datasets-list.cfm</t>
  </si>
  <si>
    <t>Public-use &amp; restricted</t>
  </si>
  <si>
    <t>Youth, children, child abuse, foster care</t>
  </si>
  <si>
    <t>A resource since 1988, the National Data Archive on Child Abuse and Neglect (NDACAN) promotes scholarly exchange among researchers in the child maltreatment field. NDACAN acquires microdata from leading researchers and national data collection efforts and makes these datasets available to the research community for secondary analysis. </t>
  </si>
  <si>
    <t>National Child Development Study, British Cohort Study</t>
  </si>
  <si>
    <t>University of London, Centre for Longitudinal Studies</t>
  </si>
  <si>
    <t>http://www.cls.ioe.ac.uk/</t>
  </si>
  <si>
    <t>Information includes: child care, medical care, health, preschool activities, school readiness, parental involvement, cognitive and social growth; influence of the child on the parents' employment, union formation, and subsequent fertility behavior</t>
  </si>
  <si>
    <t>National Climatic Data Center</t>
  </si>
  <si>
    <t>NOAA</t>
  </si>
  <si>
    <t>http://www.ncdc.noaa.gov/oa/ncdc.html</t>
  </si>
  <si>
    <t>Free from Lauinger Library</t>
  </si>
  <si>
    <t>NCDC is the world's largest active archive of weather data.</t>
  </si>
  <si>
    <t>National Conference of State Legislatures</t>
  </si>
  <si>
    <t>NCSL</t>
  </si>
  <si>
    <t>Government, state, voting</t>
  </si>
  <si>
    <t>Ballot initiatives</t>
  </si>
  <si>
    <t>NCSL’s Ballot Measures database includes all statewide ballot measures for more than a century. The database is searchable by topic area, with options such as abortion, bond measures, criminal justice, education, elections, health, labor and employment, natural resources, tax and revenues, transportation and more. The database is updated as new ballot measures qualify to be on the ballot. On election night, each entry is updated with “pass” or “fail.”</t>
  </si>
  <si>
    <t>National Consortium for the Study of Terrorism and Responses to Terrorism</t>
  </si>
  <si>
    <t>http://www.start.umd.edu/data-analysis</t>
  </si>
  <si>
    <t>http://www.start.umd.edu/data-and-tools/start-datasets</t>
  </si>
  <si>
    <t>The National Consortium for the Study of Terrorism and Responses to Terrorism—better known as START - is a university-based research center committed to the scientific study of the causes and human consequences of terrorism in the United States and around the world.</t>
  </si>
  <si>
    <t>National Crime Victimization Survey (NCVS) -- Bureau of Justice</t>
  </si>
  <si>
    <t>Crime, victims</t>
  </si>
  <si>
    <t>The National Crime Victimization Survey (NCVS) series was designed to achieve three primary objectives: to develop detailed information about the victims and consequences of crime, to estimate the number and types of crimes not reported to police, and to provide uniform measures of selected types of crime.</t>
  </si>
  <si>
    <t>National Educational Longitudinal Study of 1988 (NELS: 88/2000)</t>
  </si>
  <si>
    <t>This data set is easy to use and automatically inputs variables into a SAS program. It is the public data set, which is limited because it does not provide data on individuals or schools that might be confidential.</t>
  </si>
  <si>
    <t>National Election Studies</t>
  </si>
  <si>
    <t>Elections</t>
  </si>
  <si>
    <t>The mission of the National Election Studies (NES) is to produce high quality data on voting, public opinion, and political participation that serve the research needs of social scientists, teachers, students, policy makers and journalists concerned with the theoretical and empirical foundations of mass politics in a democratic society.</t>
  </si>
  <si>
    <t>National Family Health Survey of India, 2005-06</t>
  </si>
  <si>
    <t>Free, sign-up</t>
  </si>
  <si>
    <t>National Health and Nutrition Examination Survey</t>
  </si>
  <si>
    <t>NCHS/NHANES</t>
  </si>
  <si>
    <t>http://www.cdc.gov/nchs/about/major/nhanes/datalink.htm</t>
  </si>
  <si>
    <t>Nutrition, health</t>
  </si>
  <si>
    <t>The National Health and Nutrition Examination Survey (NHANES) is a program of studies designed to assess the health and nutritional status of adults and children in the United States.</t>
  </si>
  <si>
    <t>National Health Interview Survey</t>
  </si>
  <si>
    <t>National Center for Health Statistics, Data Dissemination Branch</t>
  </si>
  <si>
    <t>Healthcare, access, health status</t>
  </si>
  <si>
    <t>Survey results have been instrumental in providing data to track health status, health care access, and progress toward achieving national health objectives.</t>
  </si>
  <si>
    <t>National Heart, Lung, and Blood Institute (NHLBI)</t>
  </si>
  <si>
    <t>National Hospital Ambulatory Medical Care Survey</t>
  </si>
  <si>
    <t>NHAMCS</t>
  </si>
  <si>
    <t>Health care, hospital services</t>
  </si>
  <si>
    <t>The National Hospital Ambulatory Medical Care Survey (NHAMCS) is designed to collect data on the utilization and provision of ambulatory care services in hospital emergency and outpatient departments.</t>
  </si>
  <si>
    <t>U.S. Economic Accounts</t>
  </si>
  <si>
    <t>U.S. Bureau of Economic Analysis</t>
  </si>
  <si>
    <t>http://www.bea.gov</t>
  </si>
  <si>
    <t>http://www.bea.gov/itable/index.cfm</t>
  </si>
  <si>
    <t>BEA's interactive data application is the one stop shop for accessing BEA data on the fly. The interactive application makes it easier to access and use our statistics by providing a common look and feel for users accessing national, international, regional or industry statistics.</t>
  </si>
  <si>
    <t>National Informatics Centre, India (See Ministry of Finance link)</t>
  </si>
  <si>
    <t>http://finmin.nic.in/</t>
  </si>
  <si>
    <t>India, economic, financial</t>
  </si>
  <si>
    <t>National Inpatient Survey, 2000</t>
  </si>
  <si>
    <t>Agency for Healthcare Research and Quality, AHRQ</t>
  </si>
  <si>
    <t>http://www.hcup-us.ahrq.gov/nisoverview.jsp</t>
  </si>
  <si>
    <t>$20-$50  for Students, depending on the year(also check Lauinger data)</t>
  </si>
  <si>
    <t>The entire database has records on 7.9 million hospital discharges in the year 2000</t>
  </si>
  <si>
    <t>National Insitute of Drug Abuse, Monitoring the Future</t>
  </si>
  <si>
    <t>NIH, NIDA</t>
  </si>
  <si>
    <t>Drug abuse, youth</t>
  </si>
  <si>
    <t>Drug abuse, addiction (clinical data may not be relevant for thesis)</t>
  </si>
  <si>
    <t>National Institute of Statistics and Censuses (Permanent Household Survey from Argentina)</t>
  </si>
  <si>
    <t>INDEC</t>
  </si>
  <si>
    <t>International, Argentina</t>
  </si>
  <si>
    <t>Only years 2001 and 2002 are available on-line (at the moment), the access to the rest of the data is restricted.</t>
  </si>
  <si>
    <t>National Longitudinal Study of Adolescent Health (Add Health)</t>
  </si>
  <si>
    <t>Education, youth</t>
  </si>
  <si>
    <t>Add Health combines longitudinal survey data on respondents’ social, economic, psychological and physical well-being with contextual data on the family, neighborhood, community, school, friendships, peer groups, and romantic relationships, providing unique opportunities to study how social environments and behaviors in adolescence are linked to health and achievement outcomes in young adulthood</t>
  </si>
  <si>
    <t>Jen Thompson (2006)</t>
  </si>
  <si>
    <t>National Longitudinal Survey of Children and Young Adults (NLSY79)</t>
  </si>
  <si>
    <t>U.S. Department of Labor</t>
  </si>
  <si>
    <t>For children aged 10 and older, information has been collected on a variety of factors including child-parent interaction, attitudes toward schooling, dating and friendship patterns, religious attendance, health, substance use, and home responsibilities</t>
  </si>
  <si>
    <t>National Longitudinal Survey of Youth 1997 (NLSY97)</t>
  </si>
  <si>
    <t>The NLSY97 is designed to document the transition from school to work and into adulthood.</t>
  </si>
  <si>
    <t>National Longitudinal Surveys (NLS)</t>
  </si>
  <si>
    <t>set of surveys designed to gather information at multiple points in time on the labor market activities and other significant life events of several groups of men and women</t>
  </si>
  <si>
    <t>National Longitudinal Surveys of Young Men and Older Men</t>
  </si>
  <si>
    <t>Interviews began in 1966 for the NLS older men, a group of 5,020 men ages 45-59. Older men were well into their careers, and were on the threshold of decisions about the timing and extent of their labor force withdrawal. Data collection focused on topics such as work and nonwork experiences, retirement planning, health conditions, insurance coverage, and the ways in which respondents spent their leisure time.</t>
  </si>
  <si>
    <t>http://www.bls.gov/nls/nlsorig.htm</t>
  </si>
  <si>
    <t>http://www.bls.gov/nls/matureyoungwomen.htm</t>
  </si>
  <si>
    <t>Interviews of the NLS of Mature women and the NLS of Young women began in the mid-1960s because the U.S. Department of Labor was interested in studying the employment patters of these two groups of women.</t>
  </si>
  <si>
    <t>National Organization on Disability</t>
  </si>
  <si>
    <t>NOD</t>
  </si>
  <si>
    <t>Disability</t>
  </si>
  <si>
    <t>The National Organization on Disability (NOD) has been a leader in advancing opportunities for people with all kinds of disabilities for over 30 years.  Data may not be available from this organization.</t>
  </si>
  <si>
    <t>National Statistics Office of Papua New Guinea</t>
  </si>
  <si>
    <t>NSO</t>
  </si>
  <si>
    <t>Some data are free</t>
  </si>
  <si>
    <t>International, Papua New Guinea</t>
  </si>
  <si>
    <t> We are Papua New Guinea's  Central Statistical Agency with a mission to provide a full range of relevant and timely statistics on population, social and economic activities for the National Executive, State Agencies, Business and Individuals so as to provide the basis for information, decision making, research and discussion within community</t>
  </si>
  <si>
    <t>National Survey of America's Families</t>
  </si>
  <si>
    <t>https://www.icpsr.umich.edu/icpsrweb/ICPSR/series/00216</t>
  </si>
  <si>
    <t>Social, Families &amp; children</t>
  </si>
  <si>
    <t>The National Survey of America's Families provides a comprehensive look at the well-being of children and non-elderly adults, and reveals sometimes striking differences among the 13 states studied in depth. The survey provides quantitative measures of child, adult and family well-being in America, with an emphasis on persons in low-income families.</t>
  </si>
  <si>
    <t>Michael Odeh ('05)</t>
  </si>
  <si>
    <t>National Survey of Children with Special Health Care Needs, 2009-2010</t>
  </si>
  <si>
    <t>NCHS/CSHCN</t>
  </si>
  <si>
    <t>http://www.cdc.gov/nchs/slaits/cshcn.htm</t>
  </si>
  <si>
    <t>Healthcare, special health needs</t>
  </si>
  <si>
    <t xml:space="preserve">The primary goals of this module are to assess the prevalence and impact of special health care needs among children in all 50 States and the District of Columbia and evaluate change since 2001. </t>
  </si>
  <si>
    <t>National Survey of Family Growth</t>
  </si>
  <si>
    <t>National Center for Health Care Statistics</t>
  </si>
  <si>
    <t>The NSFG is the principal national source of data on trends and group differences in contraceptive use and effectiveness, use of family planning services, births, sexual activity of teenagers, and other factors related to the U.S. birth rate</t>
  </si>
  <si>
    <t>National Transit Data Base Transit Tables</t>
  </si>
  <si>
    <t>Federal Transit Administration</t>
  </si>
  <si>
    <t>http://www.apta.com/research/stats/</t>
  </si>
  <si>
    <t>National Vital Statistics Natality Birth Data (1968-2009)</t>
  </si>
  <si>
    <t>http://www.nber.org/data/vital-statistics-natality-data.html</t>
  </si>
  <si>
    <t>Natality Data from the National Vital Statistics System of the National Center for Health Statistics provide demographic and health data for births occuring during the calendar year. The microdata are based on information abstracted from birth certificates filed in vital statistics offices of each State and District of Columbia.</t>
  </si>
  <si>
    <t>Sarah Croake ('08)</t>
  </si>
  <si>
    <t>National Vital Statistics Reports</t>
  </si>
  <si>
    <t>NCES Data Tools (EDAT is particularly useful)</t>
  </si>
  <si>
    <t>http://nces.ed.gov/datatools/index.asp?DataToolSectionID=4</t>
  </si>
  <si>
    <t>Government, Federal</t>
  </si>
  <si>
    <t>NCES Portal</t>
  </si>
  <si>
    <t>Netherlands Interdisciplinary Demographic Institute</t>
  </si>
  <si>
    <t>NIDI</t>
  </si>
  <si>
    <t>Netherlands, International</t>
  </si>
  <si>
    <t>web page with over 500 external links to demographic resources on the World Wide Web. Among the many other resources on this site, the links include web sites on: census, survey and data facilities like statistical offices, censuses, and other microdata.</t>
  </si>
  <si>
    <t>Netherlands Kinship Panel Study</t>
  </si>
  <si>
    <t>http://www.nkps.nl/NKPSEN/nkps.htm</t>
  </si>
  <si>
    <t>The Netherlands Kinship Panel Study is the Dutch participant in the Generations and Gender Programme (GGP). The GGP is a system of nationally comparative surveys and contextual databases, which aims at improving the knowledge base for policy making in countries of the United Nations Economic Commission for Europe (UNECE)</t>
  </si>
  <si>
    <t>Terrorism, drone strikes</t>
  </si>
  <si>
    <t>These databases seek to fill that role by providing as much information as possible about the covert U.S. drone program in Pakistan and Yemen in the absence of any such transparency on the part of the American government. The data was collected from credible news reports and is presented here with those sources. New America is dedicated to the renewal of American politics, prosperity, and purpose in the digital age through big ideas, technological innovation, next generation politics, and creative engagement with broad audiences.</t>
  </si>
  <si>
    <t>Emily Manna ('15)</t>
  </si>
  <si>
    <t>New Immigrant Survey</t>
  </si>
  <si>
    <t>http://nis.princeton.edu/data.html</t>
  </si>
  <si>
    <t>http://nis.princeton.edu/</t>
  </si>
  <si>
    <t>Immigrants, economic</t>
  </si>
  <si>
    <t>The New Immigrant Survey will provide valuable information and insights on the experiences of immigrants and their families, their contributions and impacts.</t>
  </si>
  <si>
    <t>Aishia Glasford ('05)</t>
  </si>
  <si>
    <t>New Jersey Department of Education Data</t>
  </si>
  <si>
    <t>http://www.state.nj.us/education/data/</t>
  </si>
  <si>
    <t>Education, schools, New Jersey</t>
  </si>
  <si>
    <t>Marnie Kaplan ('11)</t>
  </si>
  <si>
    <t>New York City Open Data</t>
  </si>
  <si>
    <t>https://data.cityofnewyork.us/</t>
  </si>
  <si>
    <t>https://data.cityofnewyork.us/dashboard</t>
  </si>
  <si>
    <t>Government, city</t>
  </si>
  <si>
    <t>As of July 2015, there are over 1,350 data sets currently available on the NYC open data portal, more than any other U.S. City.</t>
  </si>
  <si>
    <t>Matt Emeterio ('16)</t>
  </si>
  <si>
    <t>New York City Taxi Data</t>
  </si>
  <si>
    <t>https://github.com/toddwschneider/nyc-taxi-data</t>
  </si>
  <si>
    <t>http://toddwschneider.com/posts/analyzing-1-1-billion-nyc-taxi-and-uber-trips-with-a-vengeance/#taxi-data</t>
  </si>
  <si>
    <t>NOAA National Climactic Data Center</t>
  </si>
  <si>
    <t>Gary Soiseth ('09)</t>
  </si>
  <si>
    <t>http://www.norc.org/Research/DataFindings/Pages/default.aspx</t>
  </si>
  <si>
    <t>Healthcare, economics, education, crime, Non-profit</t>
  </si>
  <si>
    <t>NORC’s mission is to conduct high-quality social science research in the public interest.</t>
  </si>
  <si>
    <t>North Carolina Center for Healthcare Statistics</t>
  </si>
  <si>
    <t>State of NC</t>
  </si>
  <si>
    <t>North Carolina, Healthcare</t>
  </si>
  <si>
    <t>SCHS is responsible for data collection, health-related research, production of reports, and maintenance of a comprehensive collection of health statistics.</t>
  </si>
  <si>
    <t>North Carolina State Data Center</t>
  </si>
  <si>
    <t>North Carolina</t>
  </si>
  <si>
    <t>The North Carolina State Data Center (SDC) is a consortium of state and local agencies established in cooperation with the US Bureau of the Census to provide the public with data about North Carolina and its component geographic areas.</t>
  </si>
  <si>
    <t>Northwestern Institute for Healthcare Studies</t>
  </si>
  <si>
    <t>Northwestern University</t>
  </si>
  <si>
    <t>Odum Institute for Research in Social Science</t>
  </si>
  <si>
    <t>IRSS</t>
  </si>
  <si>
    <t>The Odum Institute maintains one of the oldest and largest archives of machine-readable data in the U.S. Its Louis Harris Data Center is the exclusive national repository for Louis Harris public opinion data.</t>
  </si>
  <si>
    <t>OECD Aid Statistics</t>
  </si>
  <si>
    <t>The DAC publishes statistics and reports on aid and other resource flows to developing countries and countries in transition and related matters, based principally on reporting by DAC Members.</t>
  </si>
  <si>
    <t>OECD Data (available through Lauinger Library)</t>
  </si>
  <si>
    <t>Also check Lauinger Library for availablity</t>
  </si>
  <si>
    <t>OECD International Development Statistics</t>
  </si>
  <si>
    <t>OECD International Trade by Commodity Statistics</t>
  </si>
  <si>
    <t>International, trade</t>
  </si>
  <si>
    <t>manufactured goods, commodity, tobacco, exports, trade, beverages, mineral, commerce, goods, food and live animal, chemical products, crude materials, transport equipment, statistics, import, SITC, international trade</t>
  </si>
  <si>
    <t>OECD/PISA</t>
  </si>
  <si>
    <t>International, education</t>
  </si>
  <si>
    <t>PISA is a survey of students’ skills and knowledge as they approach the end of compulsory education. It is not a conventional school test. Rather than examining how well students have learned the school curriculum, it looks at how well prepared they are for life beyond chool...</t>
  </si>
  <si>
    <t>OECD Programme for the International Assessment of Adult Competencies (PIAAC)</t>
  </si>
  <si>
    <t>PIAAC</t>
  </si>
  <si>
    <t>http://www.oecd.org/site/piaac/publicdataandanalysis.htm</t>
  </si>
  <si>
    <t>http://www.oecd.org/site/piaac/</t>
  </si>
  <si>
    <t>As part of its Programme for the International Assessment of Adult Competencies (PIAAC), the OECD collects and analyses data that assist governments in assessing, monitoring and analysing the level and distribution of skills among their adult populations as well as the utilisation of skills in different contexts.</t>
  </si>
  <si>
    <t>Aaron Gregg '14</t>
  </si>
  <si>
    <t>OECD Stat Extracts (Composite Leading Indicators)</t>
  </si>
  <si>
    <t>http://www.oecd.org/std/leading-indicators/</t>
  </si>
  <si>
    <t>The OECD Composite Leading Indicators (CLI) dataset is a subset of the Main Economic Indicators (MEI) database. CLIs are calculated for 33 OECD countries (Iceland is not included), 6 non-member economies and 8 zone aggregates.</t>
  </si>
  <si>
    <t>OECD Stat Extracts  (Child Well-being)</t>
  </si>
  <si>
    <t>http://stats.oecd.org/Index.aspx?datasetcode=GIDDB2012#.</t>
  </si>
  <si>
    <t xml:space="preserve">International, children </t>
  </si>
  <si>
    <t>These data compare 21 policy-focussed measures of child well-being in six areas, chosen to cover the major aspects of children’s lives: material well being; housing and environment; education; health and safety; risk behaviours; and quality of school life.</t>
  </si>
  <si>
    <t>OECD Stat Extracts (Education)</t>
  </si>
  <si>
    <t>OECD Stat Extracts  (Your Better Life Index)</t>
  </si>
  <si>
    <t>http://stats.oecd.org/Index.aspx?DataSetCode=BLI</t>
  </si>
  <si>
    <t>International, well-being</t>
  </si>
  <si>
    <t>Your Better Life Index aims to involve citizens in the debate on measuring the well-being of societies, and to empower them to become more informed and engaged in the policy-making process that shapes all our lives.</t>
  </si>
  <si>
    <t>OECD Stat Extracts (Gender, Institutions and Development Database 2009,2012)</t>
  </si>
  <si>
    <t>International, gender, development</t>
  </si>
  <si>
    <t>The Gender, Institutions and Development Database (GID-DB) presents comparative data on discriminatory social institutions related to gender inequality.</t>
  </si>
  <si>
    <t>OECD World Energy Statistics and Balances</t>
  </si>
  <si>
    <t>OECD/IEA</t>
  </si>
  <si>
    <t>International, energy</t>
  </si>
  <si>
    <t>energy, world energy balances, world indicators, export, IEA, oil demand, import, statistics, conversion factors, world energy</t>
  </si>
  <si>
    <t>OECD, IEA Databases</t>
  </si>
  <si>
    <t>http://www.oecd-ilibrary.org/</t>
  </si>
  <si>
    <t>OMB</t>
  </si>
  <si>
    <t>This database provides more information on earmarks in one place than has ever been available through the Federal Government. It is part of an effort to bring greater accountability and transparency to Federal spending.</t>
  </si>
  <si>
    <t>Office of Population Research, Princeton University (Data Archive)</t>
  </si>
  <si>
    <t>http://opr.princeton.edu/archive/</t>
  </si>
  <si>
    <t>Office of Refugee Resettlement Survey Data</t>
  </si>
  <si>
    <t>U.S. Department of Health and Human Services, Office of Refugee Resettlement</t>
  </si>
  <si>
    <t>http://www.acf.hhs.gov/programs/orr</t>
  </si>
  <si>
    <t>Immigration</t>
  </si>
  <si>
    <t>Founded on the belief that newly arriving populations have inherent capabilities when given opportunities, the Office of Refugee Resettlement (ORR) provides people in need with critical resources to assist them in becoming integrated members of American society.</t>
  </si>
  <si>
    <t>On the Issues</t>
  </si>
  <si>
    <t>http://www.ontheissues.org/default.htm</t>
  </si>
  <si>
    <t>politics, voting</t>
  </si>
  <si>
    <t>OpenSecrets.org</t>
  </si>
  <si>
    <t>Center for Responsive Politics</t>
  </si>
  <si>
    <t>https://www.opensecrets.org/</t>
  </si>
  <si>
    <t>politics, campaign finance</t>
  </si>
  <si>
    <t>The Center for Responsive Politics is the nation's premier research group tracking money in U.S. politics and its effect on elections and public policy. Nonpartisan, independent and nonprofit, the organization aims to create a more educated voter, an involved citizenry and a more transparent and responsive government.</t>
  </si>
  <si>
    <t>Orleans Parish Drug Court Database 2000-2002</t>
  </si>
  <si>
    <t>Orleans Parish Criminal Court</t>
  </si>
  <si>
    <t>http://nutrias.org/~nopl/inv/courts.htm</t>
  </si>
  <si>
    <t>Restricted, free</t>
  </si>
  <si>
    <t>Government, county</t>
  </si>
  <si>
    <t>Orleans Parish, Crime</t>
  </si>
  <si>
    <t>Paul Hensel's International Political Data Page</t>
  </si>
  <si>
    <t>University of North Texas</t>
  </si>
  <si>
    <t>http://www.paulhensel.org/datapol.html</t>
  </si>
  <si>
    <t>Portal of international data</t>
  </si>
  <si>
    <t>Peace Research Institute Oslo</t>
  </si>
  <si>
    <t>PRIO</t>
  </si>
  <si>
    <t>International, conflict</t>
  </si>
  <si>
    <t>the Peace Research Institute Oslo (PRIO) is an independent research institute known for its effective synergy of basic and policy-relevant research.</t>
  </si>
  <si>
    <t>Pew Global Attitudes Project</t>
  </si>
  <si>
    <t>Pew Charitable Trusts</t>
  </si>
  <si>
    <t>http://pewglobal.org/about/</t>
  </si>
  <si>
    <t>Opinion surveys</t>
  </si>
  <si>
    <t>The Pew Global Attitudes Project is a series of worldwide public opinion surveys that encompasses a broad array of subjects ranging from people's assessments of their own lives to their views about the current state of the world and important issues of the day. More than 175,000 interviews in 55 countries have been conducted as part of the project's work.</t>
  </si>
  <si>
    <t>Pew Internet Data</t>
  </si>
  <si>
    <t>Elections, opinion survey</t>
  </si>
  <si>
    <t>This data set contains questions about how citizens used the internet to get political information and to interact with the campaigns during the 2008 presidential race. It was used in the reports "The Internet's Role in Campaign 2008" and "Post-Election Voter Engagement".</t>
  </si>
  <si>
    <t>Alex Budak, MPP 2010</t>
  </si>
  <si>
    <t>Pew Research Center for the People and the Press</t>
  </si>
  <si>
    <t>Pew Research Center for the People and the Press, American Values Survey</t>
  </si>
  <si>
    <t>http://www.people-press.org/values-questions/</t>
  </si>
  <si>
    <t>Polity IV Project</t>
  </si>
  <si>
    <t>http://www.systemicpeace.org/polity/polity4.htm</t>
  </si>
  <si>
    <t>The Polity IV Project continues the Polity research tradition of coding the authority characteristics of states in the world system for purposes of comparative, quantitative analysis.</t>
  </si>
  <si>
    <t>Pollution Abatement Costs and Expenditures Survey</t>
  </si>
  <si>
    <t>Pollution</t>
  </si>
  <si>
    <t>To provide comprehensive data on pollution abatement capital expenditures and operating costs, disposal and recycling expenditures and costs and other expenditures and payments for environmental protection. The United States Code, Title 13, authorizes this survey and provides for mandatory responses. The survey is sponsored by the Environmental Protection Agency.</t>
  </si>
  <si>
    <t>Population Council</t>
  </si>
  <si>
    <t>Population Council (Data portal)</t>
  </si>
  <si>
    <t>http://www.popcouncil.org/</t>
  </si>
  <si>
    <t>International, AIDS, healthcare</t>
  </si>
  <si>
    <t>The Population Council is an international, nonprofit organization that conducts research on three fronts: biomedical, social science, and public health. This research—and the information it produces—helps change the way people think about problems related to reproductive health and population growth. The Council's research makes a difference in people’s lives.</t>
  </si>
  <si>
    <t>Population Reference Bureau</t>
  </si>
  <si>
    <t>PRB</t>
  </si>
  <si>
    <t>http://www.prb.org/datafinder.aspx</t>
  </si>
  <si>
    <t>http://www.prb.org/</t>
  </si>
  <si>
    <t>Health, demographics, international</t>
  </si>
  <si>
    <t>We focus our work around these "core themes": Reproductive Health and Fertility; Children and Families; Global Health; Population and the Environment; Aging; Inequality and Poverty; Migration and Urbanization; and Gender. We also emphasize two Strategic Approaches: Building Coalitions and Mobilizing Civil Society.</t>
  </si>
  <si>
    <t>Population Studies and Development Studies, KwaZulu-Natal Income Dynamics Study (KIDS)</t>
  </si>
  <si>
    <t>University of  KwaZulu-Natal</t>
  </si>
  <si>
    <t>International, South Africa</t>
  </si>
  <si>
    <t>This dataset combines the KwaZulu-Natal portion of the first South African national household survey, the Project for Statistics on Living Standards and Development (PSLSD), which was undertaken in the last half of 1993 under the leadership of the Southern Africa Labour and Development Research Unit at the University of Cape Town with a re-survey of the same households from March to June 1998.</t>
  </si>
  <si>
    <t>Poverty Action Lab</t>
  </si>
  <si>
    <t>MIT</t>
  </si>
  <si>
    <t>http://www.povertyactionlab.org/evaluations/data</t>
  </si>
  <si>
    <t>Poverty/portal</t>
  </si>
  <si>
    <t>The Abdul Latif Jameel Poverty Action Lab (J-PAL) is a network of 49 affiliated professors around the world who are united by their use of Randomized Evaluations (REs) to answer questions critical to poverty alleviation.</t>
  </si>
  <si>
    <t>Professor Andrew Rose's Trade Dataset</t>
  </si>
  <si>
    <t>Andrew Rose</t>
  </si>
  <si>
    <t>http://faculty.haas.berkeley.edu/arose/RecRes.htm</t>
  </si>
  <si>
    <t>http://faculty.haas.berkeley.edu/arose/RecRes.htm#Software</t>
  </si>
  <si>
    <t>Trade, International</t>
  </si>
  <si>
    <t>This is a GREAT source for anyone looking to do a topic in international economics or finance, trade, foreign direct investment, etc.  All of his research and datasets are public and available to download, as well as all of his coding from STATA.  The IMF has used his datasets to do their own analyses, so they are good databases.</t>
  </si>
  <si>
    <t>Pro-Publica, Tools &amp; Data</t>
  </si>
  <si>
    <t>ProPublica is an independent, non-profit newsroom that produces investigative journalism in the public interest.</t>
  </si>
  <si>
    <t xml:space="preserve">Prosperity Index 2012 </t>
  </si>
  <si>
    <t>Legatum Institute</t>
  </si>
  <si>
    <t>International, economies, governance</t>
  </si>
  <si>
    <t>The Prosperity Index is the only global measurement of national success based on both income and wellbeing. Our econometric analysis has identified 89 variables, which are spread across eight sub-indices. By measuring prosperity holistically we are able to identify and analyse the specific factors that contribute to the success of a country.</t>
  </si>
  <si>
    <t>Quality of Government Institute</t>
  </si>
  <si>
    <t>Goteborg University,  Sweden</t>
  </si>
  <si>
    <t>http://www.qog.pol.gu.se/</t>
  </si>
  <si>
    <t>Government, International</t>
  </si>
  <si>
    <t xml:space="preserve">One aim of the QoG institute is to make publicly available cross-nationally comparative data on QoG and its correlates. To accomplish this aim we have compiled both a cross-sectional data set with global coverage pertaining to the year of 2002 (or the closest year available), and a cross-sectional time-series dataset with global coverage spanning the time period 1946–2005. </t>
  </si>
  <si>
    <t>Quality of Government Institute, University of Gothenburg</t>
  </si>
  <si>
    <t>QOG</t>
  </si>
  <si>
    <t>International, governance, portal</t>
  </si>
  <si>
    <t>The Institute conducts and promotes research on the causes, consequences and nature of good governance and Quality of Government.</t>
  </si>
  <si>
    <t>Quota Project</t>
  </si>
  <si>
    <t>http://www.quotaproject.org/uid/search.cfm</t>
  </si>
  <si>
    <t>International, gender quotas</t>
  </si>
  <si>
    <t>The first step in the collection of global information on quotas was the development of this website database. The Database provides information on the various types of quotas in existence today, detailing the percentages and targets in countries where they are applicable. This Database is intended as a working research tool. That is, it will continue to expand as more information becomes available and is verified. Only countries with electoral gender quotas will be found on this web site.</t>
  </si>
  <si>
    <t>Y (Ana Maria Diaz)</t>
  </si>
  <si>
    <t>RAND Corporation</t>
  </si>
  <si>
    <t>http://www.rand.org/research_areas/index.html</t>
  </si>
  <si>
    <t>http://www.rand.org/</t>
  </si>
  <si>
    <t>Non-profit research</t>
  </si>
  <si>
    <t>Various</t>
  </si>
  <si>
    <t>For more than 50 years, the RAND Corporation has fulfilled its mission by providing objective research and analysis to address challenges facing the world. The rigorous quality standards of research has earned RAND a world-class reputation.</t>
  </si>
  <si>
    <t>RAND Database of Worldwide Terrorism Incidents (See Lauinger Library)</t>
  </si>
  <si>
    <t>http://www.rand.org/topics/terrorism-and-homeland-security.html</t>
  </si>
  <si>
    <t>Subscription (Lauinger Library has subscription)</t>
  </si>
  <si>
    <t>For over 30 years, the RAND Corporation has been at the forefront of terrorism and counter-terrorism studies. In support of this work, RAND has developed and maintained a database of terrorism incidents stretching back to 1972, which is widely regarded as the gold standard for comprehensive information on international and domestic terrorism.</t>
  </si>
  <si>
    <t>RAND Family Life Surveys</t>
  </si>
  <si>
    <t>International, health, social</t>
  </si>
  <si>
    <t>The Family Life Surveys (FLS) are a set of detailed household and community surveys of developing countries conducted by the RAND Corporation, in collaboration with research institutions in the given countries. The currently available country surveys cover Malaysia (1976-77, 1988-89), Indonesia (1993, 1997, 2000), Guatemala (1995), and Bangladesh (1996).</t>
  </si>
  <si>
    <t>Azadeh Meshkaty, '10</t>
  </si>
  <si>
    <t>http://www.rand.org/labor/FLS/IFLS/</t>
  </si>
  <si>
    <t>Indonesia</t>
  </si>
  <si>
    <t>Large scale household survey on social and community circumstances, includes borrowing information.  One of the few datasets available that has good social capital data, membership, community involvement, etc.  Very complicated to work with because it is so large and broad - requires a lot of coding and merging.  Income information not available yet (but asset information is)</t>
  </si>
  <si>
    <t>Regional Economic Information Systems (REIS)</t>
  </si>
  <si>
    <t>University of Washington portal site</t>
  </si>
  <si>
    <t>Roper Center, GU-sponsored Access to Polling Data</t>
  </si>
  <si>
    <t>Roper Center</t>
  </si>
  <si>
    <t>Opinion polls, etc.</t>
  </si>
  <si>
    <t xml:space="preserve">Just a friendly reminder that Georgetown University provides you access to the largest collection of polling data anywhere: The Roper Center.  Search 600,000 questions and answers asked in the US since 1935 by every major polling firm. </t>
  </si>
  <si>
    <t>Roper Center, Public Opinion Archives</t>
  </si>
  <si>
    <t>Public Opinion databases</t>
  </si>
  <si>
    <t>Sachs-Warner database</t>
  </si>
  <si>
    <t>Center for International Development, Harvard Univ</t>
  </si>
  <si>
    <t>http://www.bristol.ac.uk/Depts/Economics/Growth/sachs.htm</t>
  </si>
  <si>
    <t>Economics, international trade</t>
  </si>
  <si>
    <t>School Expenditures per Pupil</t>
  </si>
  <si>
    <t>Education Week's annual Quality Counts (QC) Report</t>
  </si>
  <si>
    <t>Seattle Crime Statistics (Washington)</t>
  </si>
  <si>
    <t>City of Seattle</t>
  </si>
  <si>
    <t>http://www.cityofseattle.net/police/crime/default.htm</t>
  </si>
  <si>
    <t>Government, municipality</t>
  </si>
  <si>
    <t>Crime, Seattle</t>
  </si>
  <si>
    <t>SIMBAD (Sistema Municipal de Bases de datos), INEGI (Instituto Nacional de Estadistica,</t>
  </si>
  <si>
    <t>Geografia e Informatica</t>
  </si>
  <si>
    <t>http://sc.inegi.org.mx/cobdem/</t>
  </si>
  <si>
    <t>Small Area Income Poverty Estimate (SAIPE)</t>
  </si>
  <si>
    <t>U.S. Census</t>
  </si>
  <si>
    <t>Education, social</t>
  </si>
  <si>
    <t>The U.S. Census Bureau, with support from other Federal agencies, created the Small Area Income and Poverty Estimates (SAIPE) program to provide more current estimates of selected income and poverty statistics than those from the most recent decennial census.</t>
  </si>
  <si>
    <t>Social Environment and Biomarkers of Aging Study (SEBAS) in Taiwan, 2000 and 2006</t>
  </si>
  <si>
    <t>Research Guide</t>
  </si>
  <si>
    <t>Taiwan, Healthcare</t>
  </si>
  <si>
    <t>The Social Environment and Biomarkers of Aging Study (SEBAS) in Taiwan, 2000 and 2006, provides information regarding the health and well-being of older persons in Taiwan.</t>
  </si>
  <si>
    <t>Social Networks Project, Population Studies Project</t>
  </si>
  <si>
    <t>Univ of Pennsylvania</t>
  </si>
  <si>
    <t>Web link</t>
  </si>
  <si>
    <t>http://malawi.pop.upenn.edu/</t>
  </si>
  <si>
    <t>Notes</t>
  </si>
  <si>
    <t>International, Africa, Malawi, Kenya</t>
  </si>
  <si>
    <t>The Social Networks Project houses five distinct, but conceptually related, longitudinal social-demographic field projects: the Malawi Longitudinal Study of Families and Health (MLSFH), the Malawi Diffusion and Ideational Change Project (MDICP), the Kenya Diffusion and Ideational Change Project (KDICP), the Malawi Family Transfers Project (FTP), and the Malawi Religion Project (MRP).</t>
  </si>
  <si>
    <t>Social Science Data Archive</t>
  </si>
  <si>
    <t>UCLA</t>
  </si>
  <si>
    <t>Last Updated</t>
  </si>
  <si>
    <t>Social science/portal</t>
  </si>
  <si>
    <t>The mission of the Social Science Data Archive has been and continues to be to provide a foundation for social science research with faculty support throughout an entire research project involving original data collection or the reuse of publicly available studies.</t>
  </si>
  <si>
    <t>Sociometrics Social Science Electronic Data Library</t>
  </si>
  <si>
    <t>Sociometrics</t>
  </si>
  <si>
    <t>Research Guide Search Page</t>
  </si>
  <si>
    <t>Contact Donna Morrison</t>
  </si>
  <si>
    <t>For-profit, research</t>
  </si>
  <si>
    <t>Healthcare/Social Science</t>
  </si>
  <si>
    <t>Sociometrics Corporation is a for-profit research and development firm specializing in social science research applications. AIDS/STDs; DISABILITY in the U.S.; AMERICAN FAMILY;ADOLESCENT PREGNANCY AND PREGNANCY PREVENTION;  AGING; MATERNAL DRUG ABUSE; CONTEXTUAL DATA ARCHIVE (these variables can be appended onto other files (e.g., by State); CHILD WELL-BEING AND POVERTY</t>
  </si>
  <si>
    <t>http://guides.library.georgetown.edu/</t>
  </si>
  <si>
    <t>You can start here</t>
  </si>
  <si>
    <t>SOI Tax Stats - Charities &amp; Tax-Exempt Microdata Files</t>
  </si>
  <si>
    <t>Non-profit, taxes</t>
  </si>
  <si>
    <t>Contains data from returns of organizations exempt under IRC Subsections 501(c)(3) through (c)(9) in ASCII text format.The samples include Internal Revenue Code section 501(c)(3) organizations and section 501(c)(4)-(9) organizations. Sampling rates ranged from 1 percent for small-asset classes to 100 percent for large-asset classes. Microdata records contain information on balance sheets and income statements, as well as weights (to estimate the population), for each organization.</t>
  </si>
  <si>
    <t>Solar and Wind Energy Resource Assessment</t>
  </si>
  <si>
    <t>UN Environmental Programme</t>
  </si>
  <si>
    <t>http://en.openei.org/apps/SWERA/</t>
  </si>
  <si>
    <t>Renewable energy</t>
  </si>
  <si>
    <t>SWERA is an UNEP (United Nations Environment Programme) project, with co-financing from GEF, created to promote the utilization of the renewable forms of solar and wind energy by removing barriers caused by the lack of information.</t>
  </si>
  <si>
    <t>South African Data Archive</t>
  </si>
  <si>
    <t>The South African Data Archive (SADA)</t>
  </si>
  <si>
    <t>http://sada.nrf.ac.za/</t>
  </si>
  <si>
    <t>South Africa, Social</t>
  </si>
  <si>
    <t>The South African Data Archive (SADA) serves as a broker between a range of data providers (e.g. statistical agencies, government departments, opinion and market research companies and academic institutions) and the research community.</t>
  </si>
  <si>
    <t>Spatial Hazards Events and Losses Database for the U.S.</t>
  </si>
  <si>
    <t>SHELDUS</t>
  </si>
  <si>
    <t>http://hvri.geog.sc.edu/SHELDUS/</t>
  </si>
  <si>
    <t xml:space="preserve">$ </t>
  </si>
  <si>
    <t>costs, casualty natural disasters</t>
  </si>
  <si>
    <t>Government &amp; Politics</t>
  </si>
  <si>
    <t>SHELDUS™ is a county-level hazard loss data set for the U.S. for 18 different natural hazard events types such thunderstorms, hurricanes, floods, wildfires, and tornados. For each event the database includes the beginning date, location (county and state), property losses, crop losses, injuries, and fatalities that affected each county. The data set does not include Puerto Rico, Guam, or other U.S. territories.</t>
  </si>
  <si>
    <t>http://guides.library.georgetown.edu/Government</t>
  </si>
  <si>
    <t>STAR &amp; Beyond (Tennessee Student Teacher Achievement Ratio)</t>
  </si>
  <si>
    <t>see tabs</t>
  </si>
  <si>
    <t>https://dataverse.harvard.edu/dataset.xhtml?persistentId=hdl:1902.1/10766</t>
  </si>
  <si>
    <t>Education, Tennessee</t>
  </si>
  <si>
    <t>Note: Data seem to be archived at Harvard. The STAR-and-Beyond database contains raw student- and school-level data from a longitudinal experiment conducted in Tennessee beginning in 1985. The experiment lasted for four years, with a single cohort of students progressing from kindergarten through third grade. Achievement tests and non-achievement measures were administered annually. The experiment ended in 1989. However, student achievement data continued to be collected through high school, and ancillary studies resulted in other non-achievement variables being added to the data set.</t>
  </si>
  <si>
    <t>Jaehee Lee (2009)</t>
  </si>
  <si>
    <t>Health Statistics</t>
  </si>
  <si>
    <t>State and Local Area Integrated Telephone Survey</t>
  </si>
  <si>
    <t>http://guides.library.georgetown.edu/content.php?pid=232872</t>
  </si>
  <si>
    <t>NCHS/SLAITS</t>
  </si>
  <si>
    <t>Domestic U.S. and international, WHO, NCHS, CDC, AHRQ, etc.</t>
  </si>
  <si>
    <t>http://www.cdc.gov/nchs/slaits.htm</t>
  </si>
  <si>
    <t>It supplements current national data collection strategies by providing in-depth State and local area data to meet various program and policy needs in an ever-changing health care system</t>
  </si>
  <si>
    <t>Global Development Data &amp; Statistics</t>
  </si>
  <si>
    <t>http://guides.library.georgetown.edu/content.php?pid=207048&amp;sid=1736808</t>
  </si>
  <si>
    <t>Close to 100 links to data</t>
  </si>
  <si>
    <t>State and Local Government Finance</t>
  </si>
  <si>
    <t>http://www.census.gov/govs/local/</t>
  </si>
  <si>
    <t>Finance</t>
  </si>
  <si>
    <t>Global Development</t>
  </si>
  <si>
    <t>Statistics on revenue, expenditure, debt, and assets (cash and security holdings) for governments.</t>
  </si>
  <si>
    <t>http://guides.library.georgetown.edu/content.php?pid=207048</t>
  </si>
  <si>
    <t>State Data Lab</t>
  </si>
  <si>
    <t>http://www.statedatalab.org/</t>
  </si>
  <si>
    <t>State-level data</t>
  </si>
  <si>
    <t>International Health/Health &amp; Society</t>
  </si>
  <si>
    <t>http://guides.library.georgetown.edu/content.php?pid=206983</t>
  </si>
  <si>
    <t>State Incentives for Renewable Energy Database (DSIRE)</t>
  </si>
  <si>
    <t>http://www.dsireusa.org</t>
  </si>
  <si>
    <t>DSIRE' s Quantitative RPS Data Project provides quantitative information about state renewables portfolio standards (RPS).</t>
  </si>
  <si>
    <t>Stateline.org</t>
  </si>
  <si>
    <t>Public Policy</t>
  </si>
  <si>
    <t>Social, healthcare, education, environment</t>
  </si>
  <si>
    <t>Stateline is an editorially independent, nonpartisan, nonprofit news service of the Pew Center on the States that provides daily reporting and analysis on trends in state policy.</t>
  </si>
  <si>
    <t>Statistics Bureau, National Survey of Family Income and Expenditure</t>
  </si>
  <si>
    <t xml:space="preserve">Domestic U.S. and international data links, US Census, polling, Afrobarometer, </t>
  </si>
  <si>
    <t>Ministry of International Affairs and Communications</t>
  </si>
  <si>
    <t>http://www.stat.go.jp/english/data/zensho/</t>
  </si>
  <si>
    <t>http://www.stat.go.jp/english/data/index.htm</t>
  </si>
  <si>
    <t>Japan</t>
  </si>
  <si>
    <t>The National Survey of Family Income and Expenditure has been conducted every five years since 1959 for the purpose of investigating family income and expenditure, status of major durable goods, and the dwelling house and land owned, and the total amount of savings and liabilities, thus identifying overall family budget structure and its regional differences from the point of view of income, consumption and assets.</t>
  </si>
  <si>
    <t>Structural Analysis (STAN) database</t>
  </si>
  <si>
    <t>http://www.oecd.org/document/62/0,3343,en_2649_34445_40696318_1_1_1_37461,00.html</t>
  </si>
  <si>
    <t>Restricted</t>
  </si>
  <si>
    <t>Social Science Statistical &amp; Data Sources</t>
  </si>
  <si>
    <t>http://guides.library.georgetown.edu/content.php?pid=364955</t>
  </si>
  <si>
    <t xml:space="preserve">This is a subscriber databse, but it is available from the Georgetown Library. The STAN database for industrial analysis provides analysts and researchers with a comprehensive tool for analysing industrial performance at a relatively detailed level of activity across countries. </t>
  </si>
  <si>
    <t>Substance Abuse and Mental Health Data Archive</t>
  </si>
  <si>
    <t>SAMHDA</t>
  </si>
  <si>
    <t>http://www.icpsr.umich.edu/icpsrweb/SAMHDA/index.jsp</t>
  </si>
  <si>
    <t>Health,public health, substance abuse</t>
  </si>
  <si>
    <t>Andrea Mayo ('06)</t>
  </si>
  <si>
    <t>Numeric Data &amp; Data Sets</t>
  </si>
  <si>
    <t>Supplemental Nutrition Assistance Program (SNAP)</t>
  </si>
  <si>
    <t>http://guides.library.georgetown.edu/numericdata</t>
  </si>
  <si>
    <t xml:space="preserve">USDA </t>
  </si>
  <si>
    <t>http://www.fns.usda.gov/ora/MENU/Published/snap/snap.htm</t>
  </si>
  <si>
    <t>Srinidhi vijaykumar, '11</t>
  </si>
  <si>
    <t>This guide is designed to help you find data sets to analyze in statistical analysis software such as SPSS, STATA, SAS, etc. </t>
  </si>
  <si>
    <t>Survey of Income and Program Participation (SIPP)</t>
  </si>
  <si>
    <t>http://www.census.gov/sipp/</t>
  </si>
  <si>
    <t>The main objective of SIPP is to provide accurate and comprehensive information about the income and program participation of individuals and households in the United States, and about the principal determinants of income and program participation.</t>
  </si>
  <si>
    <t>Survey of Katrina Evacuees</t>
  </si>
  <si>
    <t>http://kff.org/disparities-policy/report/survey-of-hurricane-katrina-evacuees/</t>
  </si>
  <si>
    <t>Free, Public-use (with permission)</t>
  </si>
  <si>
    <t>GPPI/McCourt Theses</t>
  </si>
  <si>
    <t>Health services, Hurricane Katrina</t>
  </si>
  <si>
    <t>To give voice to people whose lives have been devastated by Hurricane Katrina and the ensuing floods, The Washington Post, the Kaiser Family Foundation, and the Harvard School of Public Health conducted a unique survey of evacuees in shelters in the Houston area.  The Survey of Hurricane Katrina Evacuees provides information on evacuees' lives before the hurricane and inside Houston area shelters, as well as their plans for the future. The survey also includes a number of health-related questions, including information on health insurance status, chronic health conditions, prescription drugs, and injuries from the hurricane and resulting flood.</t>
  </si>
  <si>
    <t>Survey of Public Participation in the Arts (SPPA)</t>
  </si>
  <si>
    <t>NADAC</t>
  </si>
  <si>
    <t>Free, Public-use (as download)</t>
  </si>
  <si>
    <t>This data set offers information on Americans' participation in the arts, including ballet, opera, plays, museums, and concerts. A series of national studies on arts participation sponsored by the National Endowment for the Arts since 1982, the SPPA was conducted by the Bureau of the Census as a supplement to a larger national survey, the Current Population Survey (CPS).</t>
  </si>
  <si>
    <t>Survey of War Affected Youth, Uganda</t>
  </si>
  <si>
    <t>SIPA (Columbia)</t>
  </si>
  <si>
    <t>http://chrisblattman.com/projects/sway/</t>
  </si>
  <si>
    <t>Researcher website</t>
  </si>
  <si>
    <t>International, Uganda, War</t>
  </si>
  <si>
    <t>SWAY is a research program in northern Uganda dedicated to understanding the scale and nature of war violence, the effects of war on youth, and the evaluation of programs to recover, reintegrate, and develop after conflict. See the SWAY project page for details.</t>
  </si>
  <si>
    <t>Carly Reed, 2010</t>
  </si>
  <si>
    <t>http://guides.library.georgetown.edu/c.php?g=75740</t>
  </si>
  <si>
    <t>This guide is designed to help you find data sets to analyze in statistical analysis software such as SPSS, STATA, SAS, etc.  To find statistics that have already been processed from raw data (i.e, facts and figures), please use the Statistcs research guide. </t>
  </si>
  <si>
    <t>The Center for Information and Research on Civic Learning and Engagement (CIRCLE)</t>
  </si>
  <si>
    <t>http://civicyouth.org/national-youth-survey-2004/</t>
  </si>
  <si>
    <t>CIRCLE (The Center for Information and Research on Civic Learning and Engagement) promotes research on the civic and political engagement of Americans between the ages of 15 and 25.</t>
  </si>
  <si>
    <t>Survey Research Center, University of Kentucky</t>
  </si>
  <si>
    <t>http://www.research.uky.edu/survey/</t>
  </si>
  <si>
    <t>Polling data</t>
  </si>
  <si>
    <t>The National Network of State Polls (NNSP) is a confederation of organizations that conduct state-level surveys.</t>
  </si>
  <si>
    <t>Tax Statistics</t>
  </si>
  <si>
    <t>http://www.irs.gov/uac/Tax-Stats-2</t>
  </si>
  <si>
    <t>Taxes, income</t>
  </si>
  <si>
    <t>Tax Stats home page</t>
  </si>
  <si>
    <t>Jennifer Poos ('11)</t>
  </si>
  <si>
    <t>Taxpayers for Common Sense</t>
  </si>
  <si>
    <t>TCS</t>
  </si>
  <si>
    <t>http://www.taxpayer.net/data-center/overview</t>
  </si>
  <si>
    <t>http://www.taxpayer.net/library/article/earmark-data</t>
  </si>
  <si>
    <t>Nonprofit</t>
  </si>
  <si>
    <t>Congress, Earmarks</t>
  </si>
  <si>
    <t>Taxpayers for Common Sense is an independent and non-partisan voice for taxpayers working to increase transparency and expose and eliminate wasteful and corrupt subsidies, earmarks, and corporate welfare.</t>
  </si>
  <si>
    <t>Texas A &amp; M Transportation Institute, Urban Mobility Information</t>
  </si>
  <si>
    <t>Texas A &amp; M University</t>
  </si>
  <si>
    <t>http://mobility.tamu.edu/ums/</t>
  </si>
  <si>
    <t>Texas, Transportation</t>
  </si>
  <si>
    <t>Nationally known study of mobility and traffic congestion on freeways and major streets in 101 cities</t>
  </si>
  <si>
    <t>'Texas A &amp; M Transportation Institute, Urban Congestion Reports</t>
  </si>
  <si>
    <t>http://mobility.tamu.edu/ums/congestion-data/</t>
  </si>
  <si>
    <t>Texas, Transportation, urban congestion</t>
  </si>
  <si>
    <t>Thailand National Statistics Office, 2007 Household Socio-economic Survey</t>
  </si>
  <si>
    <t>Thailand</t>
  </si>
  <si>
    <t>http://web.nso.go.th/stat.htm</t>
  </si>
  <si>
    <t>http://web.nso.go.th/survey/house_seco/socio.htm</t>
  </si>
  <si>
    <t>This report was presented the result from the Household Socio-Economic Survey 2007 in which the National Statistical Office (NSO) has collected information every month in all provinces and in both municipal and non-municipal areas (January to December 2007). The survey contained important information on social economic aspects of household such as income, expenditures, debt, and income distribution of household</t>
  </si>
  <si>
    <t>Thanthida Wangthamrong, 2009</t>
  </si>
  <si>
    <t>The Center for Information and Research on Civic Learning and Engagement</t>
  </si>
  <si>
    <t>Tufts University</t>
  </si>
  <si>
    <t>http://activecitizen.tufts.edu/research/circle/</t>
  </si>
  <si>
    <t>youth, civic/political engagement</t>
  </si>
  <si>
    <t>The CEPII Gravity Dataset</t>
  </si>
  <si>
    <t>http://www.cepii.fr/anglaisgraph/bdd/gravity.asp</t>
  </si>
  <si>
    <t>Tobacco Use Supplement to the Current Population Survey</t>
  </si>
  <si>
    <t>http://riskfactor.cancer.gov/studies/tus-cps/</t>
  </si>
  <si>
    <t>Health, tobacco</t>
  </si>
  <si>
    <t>The Tobacco Use Supplement to the Current Population Survey (TUS-CPS) is an NCI-sponsored survey of tobacco use that has been administered as part of the US Census Bureau's Current Population Survey in 1992-1993, 1995-1996, 1998-1999, 2000, 2001-2002, 2003, and 2006-2007. The Centers for Disease Control and Prevention (CDC) has been a co-sponsor with NCI since 2001-02.</t>
  </si>
  <si>
    <t>Transparency International's Corruptions Perceptions Index</t>
  </si>
  <si>
    <t>Transparency International</t>
  </si>
  <si>
    <t>http://cpi.transparency.org/cpi2012/in_detail/ (see download data)</t>
  </si>
  <si>
    <t>http://www.transparency.org/research</t>
  </si>
  <si>
    <t>The Policy and Research Department strategically leads TI’s work in this area. It focuses on generating new insights and perspectives into corruption through original and high-quality knowledge products: surveys and indices, global reports, country studies, toolkits and working papers and policy positions. NOTE FROM STUDENT WHO USED THE DATA: Just let them know that corruption as a dependent variable is often highly correlated to independent variables and gets pretty tricky</t>
  </si>
  <si>
    <t>Transtats, Data Directory</t>
  </si>
  <si>
    <t>Bureau of Transportation Statistics</t>
  </si>
  <si>
    <t>http://www.transtats.bts.gov/dataindex.asp</t>
  </si>
  <si>
    <t>http://www.transtats.bts.gov/homepage.asp</t>
  </si>
  <si>
    <t>The Intermodal Surface Transportation Efficiency Act (ISTEA) of 1991 created BTS to administer data collection, analysis, and reporting and to ensure the most cost-effective use of transportation-monitoring resources. BTS brings a greater degree of coordination, comparability, and quality standards to transportation data, and facilitates in the closing of important data gaps.</t>
  </si>
  <si>
    <t>Trends in International Math and Science Study (TIMSS)</t>
  </si>
  <si>
    <t>http://nces.ed.gov/timss/</t>
  </si>
  <si>
    <t>http://nces.ed.gov/timss/datafiles.asp</t>
  </si>
  <si>
    <t>The Trends in International Mathematics and Science Study (TIMSS) provides reliable and timely data on the mathematics and science achievement of U.S. students compared to that of students in other countries. TIMSS data has been collected in 1995, 1999, and 2003. The United States will next collect TIMSS data in Spring 2007.</t>
  </si>
  <si>
    <t>U.S. Census Bureau, 110th Congressional District Summary Files</t>
  </si>
  <si>
    <t>U.S. Census Bureau</t>
  </si>
  <si>
    <t>http://www.census.gov/census2000/110th.html</t>
  </si>
  <si>
    <t>Population, housing</t>
  </si>
  <si>
    <t>Files provide Census 2000 data summaries for the newly defined boundaries of the 110th Congress.</t>
  </si>
  <si>
    <t>U.S. Census Bureau, Average Earnings Data, 2000</t>
  </si>
  <si>
    <t>https://www.census.gov/prod/2001pubs/p60-213.pdf</t>
  </si>
  <si>
    <t>U.S. Census Bureau, Average Education Data, 2000</t>
  </si>
  <si>
    <t>U.S. Census Bureau, Census 2000</t>
  </si>
  <si>
    <t>http://www.census.gov/main/www/cen2000.html</t>
  </si>
  <si>
    <t>U.S. Census Bureau, Census 2000 County-to-County Worker Flow Files</t>
  </si>
  <si>
    <t>https://www.census.gov/population/www/cen2000/commuting/index.html</t>
  </si>
  <si>
    <t>Employment</t>
  </si>
  <si>
    <t>U.S. Census Bureau, Census 2000 Special Equal Employment Opportunity (EEO) Tabulation</t>
  </si>
  <si>
    <t>U.S. Census Bureau, County data information</t>
  </si>
  <si>
    <t>County-level, demographic, economic</t>
  </si>
  <si>
    <t>http://www.census.gov/popest/</t>
  </si>
  <si>
    <t>Demographics, county-level</t>
  </si>
  <si>
    <t>Demographic components of population change (births, deaths, and migration) are produced at the national, state, and county levels of geography. Additionally, housing unit estimates are produced for the nation, states, and counties.</t>
  </si>
  <si>
    <t>U.S. Census Bureau, Data Access Tools</t>
  </si>
  <si>
    <t>Ways to access U.S. Census data</t>
  </si>
  <si>
    <t>U.S. Census Bureau, Facts on the the American Indian and Alaskan Native Population</t>
  </si>
  <si>
    <t>U.S. Census Bureau,  AIANSF</t>
  </si>
  <si>
    <t>http://www.census.gov/aian/</t>
  </si>
  <si>
    <t>U.S. Census Bureau, Health Insurance Data</t>
  </si>
  <si>
    <t>Health, health insurance</t>
  </si>
  <si>
    <t>The Census Bureau collects health insurance data using three national surveys: the Current Population Survey's Annual Social and Economic Supplement (CPS ASEC), the American Community Survey (ACS) and the Survey of Income and Program Participation (SIPP). The CPS ASEC collects health insurance data on an annual basis at the national and state level geographies. </t>
  </si>
  <si>
    <t>U.S. Census Bureau, Overview of Economic Statistical Programs</t>
  </si>
  <si>
    <t>This Overview describes Census Bureau programs that provide major statistics about U.S. businesses and governments. Each description includes links to data products, related programs and additional information. "Programs" are major data collection, business list and research data operations, including some funded by other agencies or sponsors. All active programs are included along with discontinued programs of continuing interest. Links are provided to electronic data elsewhere at this site.</t>
  </si>
  <si>
    <t>U.S. Census Bureau, Public Use Microdata Sample</t>
  </si>
  <si>
    <t>This spreadsheet contains a list of data resources and other information I have compiled which should be of assistance with your thesis/capstone project.</t>
  </si>
  <si>
    <t>PUMS</t>
  </si>
  <si>
    <t>http://www.census.gov/census2000/PUMS.html</t>
  </si>
  <si>
    <t>U.S. Census Bureau, State and Local Government Finances</t>
  </si>
  <si>
    <t>Statistics on revenue, expenditure, debt, and assets (cash and security holdings) for governments. There are statistics for the 50 state areas and the District of Columbia, as well as a national summary.</t>
  </si>
  <si>
    <t>U.S. Department for Housing &amp; Urban Development</t>
  </si>
  <si>
    <t>HUD/Census</t>
  </si>
  <si>
    <t>Some of the links take you to an individual data set, others to data portals. In addition, there are links to policy resources that don't reference data.</t>
  </si>
  <si>
    <t>HUD USER is your definitive source for research and data that offers an in-depth view of housing in the United States.</t>
  </si>
  <si>
    <t>Andrea Kastin ('05)</t>
  </si>
  <si>
    <t>U.S. Department of Agriculture, Food Surveys Research Group</t>
  </si>
  <si>
    <t>FSRG, USAD</t>
  </si>
  <si>
    <t>Please note that some of the data sets are available FREE through the Georgetown University Library system but would otherwise need to be purchased.</t>
  </si>
  <si>
    <t>Food, nutrition</t>
  </si>
  <si>
    <t>This resource is by no means comprehensive. You can access an extraordinary volume of data resources via the internet.</t>
  </si>
  <si>
    <t>USDA/PSD</t>
  </si>
  <si>
    <t>http://www.fas.usda.gov/psdonline/psdDownload.aspx</t>
  </si>
  <si>
    <t>Commodities</t>
  </si>
  <si>
    <t>This database contains current and historical official USDA data on production, supply and distribution of agricultural commodities for the United States and key producing and consuming countries.</t>
  </si>
  <si>
    <t>Jeremy Paley ('08)</t>
  </si>
  <si>
    <t>The Tabs (think of these as works in progress)</t>
  </si>
  <si>
    <t>U.S. Department of Education, High School and Beyond</t>
  </si>
  <si>
    <t>http://nces.ed.gov/surveys/hsb/</t>
  </si>
  <si>
    <t>The National Education Longitudinal Studies (NELS) program of the National Center for Education Statistics (NCES) was established to study the educational, vocational, and personal development of young people beginning with their elementary or high school years, and following them over time as they begin to take on adult roles and responsibilities. Thus far, the NELS program consists of three major studies: the National Longitudinal Study of the High School Class of 1972 (NLS-72), High School and Beyond (HS&amp;B), and the National Education Longitudinal Study of 1988(NELS:88).</t>
  </si>
  <si>
    <t>U.S. Department of Education, Office of Civil Rights</t>
  </si>
  <si>
    <t>Ed.Gov</t>
  </si>
  <si>
    <t>http://www2.ed.gov/about/offices/list/ocr/data.html</t>
  </si>
  <si>
    <t>Education, Civil rights</t>
  </si>
  <si>
    <t>Blogs Tab:  are selected for their potential to provide topic ideas, answer methodological and economic questions, and generally help with research. They're not selected for their political ideology.</t>
  </si>
  <si>
    <t>The U.S. Department of Education [ED] conducts the Civil Rights Data Collection (CRDC), formerly the Elementary and Secondary School Survey (E&amp;S Survey), to collect data on key education and civil rights issues in our nation's public schools. The CRDC collects a variety of information including, student enrollment and educational programs and services, disaggregated by race/ethnicity, sex, limited English proficiency and disability.</t>
  </si>
  <si>
    <t>U.S. Department of Energy, Electric Power Annual</t>
  </si>
  <si>
    <t>U.S. Department of Energy</t>
  </si>
  <si>
    <t>Think Tanks:  Think tanks conduct research. Could provide you with some ideas</t>
  </si>
  <si>
    <t>Data for years 1993 through 2000, contained in Electric Power Annuals 1994-2000 is available online.  Data from earlier Electric Power Annuals must be photocopied at the USDOE reading center, Forrestal Building, 1000 Independence Ave., Washington, DC</t>
  </si>
  <si>
    <t xml:space="preserve">Library Resources Tab: The Georgetown University library system has tremendous data resources and other information that will help searching for data and other information pertaining to your capstone, particularly those of you writing a thesis. </t>
  </si>
  <si>
    <t>U.S. Department of Energy, Energy Analysis</t>
  </si>
  <si>
    <t>http://www1.eere.energy.gov/analysis/</t>
  </si>
  <si>
    <t>Find select sources of data on energy efficiency and renewable energy technologies from throughout EERE and from the DOE national laboratories. These data resources provide information such as prices, savings, use, and state statistics by technology.</t>
  </si>
  <si>
    <t>U.S. Department of Energy, Energy Information Administration</t>
  </si>
  <si>
    <t>http://www.eia.gov/</t>
  </si>
  <si>
    <t>Eric Gardner (eng@georgetown.edu)</t>
  </si>
  <si>
    <t>U.S. Department of Energy, State Energy Program Information</t>
  </si>
  <si>
    <t>Office of Building Technology, State and Community Programs</t>
  </si>
  <si>
    <t>The State Energy Program (SEP) provides funding to states to design and carry out their own energy efficiency and renewable energy programs. The results from this program are directly linked to a large number of diverse and innovative projects in local communities across the geographic panorama of the United States and its territories. The outcome of this DOE funding is a rapid and inventive deployment of new energy efficiency and renewable energy technologies.</t>
  </si>
  <si>
    <t>U.S. Department of Homeland Security</t>
  </si>
  <si>
    <t>US, DHS</t>
  </si>
  <si>
    <t>https://www.dhs.gov/immigration-statistics</t>
  </si>
  <si>
    <t>U.S. Department of Justice, Bureau of Justice Statistics</t>
  </si>
  <si>
    <t>USDOJ, OJP</t>
  </si>
  <si>
    <t>The National Crime Victimization Survey (NCVS) is the Nation’s primary source of information on criminal victimization.</t>
  </si>
  <si>
    <t>U.S. Department of Labor, Employment Data</t>
  </si>
  <si>
    <t>Bureau of Labor Statistics (BLS)</t>
  </si>
  <si>
    <t>http://www.bls.gov/</t>
  </si>
  <si>
    <t>U.S. Department of Labor, Job Openings and Labor Turnover Survey (JOLTS)</t>
  </si>
  <si>
    <t>http://www.bls.gov/jlt/</t>
  </si>
  <si>
    <t>Labor, employment</t>
  </si>
  <si>
    <t>The Job Openings and Labor Turnover Survey (JOLTS) program produces data on job openings, hires, and separations.</t>
  </si>
  <si>
    <t>U.S. Department of Labor, Local Area Unemployment (LAU) Statistics</t>
  </si>
  <si>
    <t>http://www.bls.gov/lau/</t>
  </si>
  <si>
    <t>Unemployment, local</t>
  </si>
  <si>
    <t>The Local Area Unemployment Statistics (LAUS) program produces monthly and annual employment, unemployment, and labor force data for Census regions and divisions, States, counties, metropolitan areas, and many cities, by place of residence.</t>
  </si>
  <si>
    <t>U.S. Department of Labor, Price Data</t>
  </si>
  <si>
    <t>http://www.bls.gov/data/#prices</t>
  </si>
  <si>
    <t>Inflation, prices</t>
  </si>
  <si>
    <t>U.S. Department of Transportation, National Household Travel Survey, The</t>
  </si>
  <si>
    <t>NHTS</t>
  </si>
  <si>
    <t>http://nhts.ornl.gov/</t>
  </si>
  <si>
    <t>The dataset allows analysis of daily travel by all modes, including characteristics of the people traveling, their household, and their vehicles.</t>
  </si>
  <si>
    <t>U.S. Department of Treasury, Internal Revenue Service</t>
  </si>
  <si>
    <t>IRS</t>
  </si>
  <si>
    <t>Fiscal, economic</t>
  </si>
  <si>
    <t>Here you will find a wide range of tables, articles, and data that describe and measure elements of the U.S. tax system.</t>
  </si>
  <si>
    <t>U.S. Energy Information Administration, International Energy Statistics</t>
  </si>
  <si>
    <t>Energy, international</t>
  </si>
  <si>
    <t>U.S. Energy Information Administration, International Petroleum Monthly Energy Information</t>
  </si>
  <si>
    <t>http://www.eia.gov/totalenergy/data/monthly/</t>
  </si>
  <si>
    <t>U.S. Federal Reserve Interest rate data: Historic 30 year Treasury Rates</t>
  </si>
  <si>
    <t>U.S. Federal Reserve</t>
  </si>
  <si>
    <t>U.S. Geological Survey Programs</t>
  </si>
  <si>
    <t>USGS - U.S Department of the Interior</t>
  </si>
  <si>
    <t>https://www2.usgs.gov/start_with_science/programs.asp</t>
  </si>
  <si>
    <t>Environment</t>
  </si>
  <si>
    <t>Federal source for science about the Earth, its natural and
living resources, natural hazards, and the environment.</t>
  </si>
  <si>
    <t>U.S. Geological Survey, Water Resources of the United States</t>
  </si>
  <si>
    <t xml:space="preserve">USGS   </t>
  </si>
  <si>
    <t>http://www.usgs.gov/water/</t>
  </si>
  <si>
    <t>http://www.usgs.gov/</t>
  </si>
  <si>
    <t>The U.S. Geological Survey (USGS) collects information needed to understand the Nation's water resources, and provides access to water data, publications, and maps, as well as to recent water projects and events.</t>
  </si>
  <si>
    <t>UK Data Archive</t>
  </si>
  <si>
    <t>UKDA</t>
  </si>
  <si>
    <t>http://www.data-archive.ac.uk/</t>
  </si>
  <si>
    <t>United Kingdom, International</t>
  </si>
  <si>
    <t>Resource center that acquires, disseminates, preserves, and promotes the largest collection of digital data in the social sciences and humanities in the UK. Primary aim: support secondary use of quantitative and qualitative data for research and learning</t>
  </si>
  <si>
    <t>UNICEF -- Child Info, Statistics and Monitoring</t>
  </si>
  <si>
    <t>UNICEF</t>
  </si>
  <si>
    <t>http://www.unicef.org/statistics/index_countrystats.html</t>
  </si>
  <si>
    <t>International, children/portal</t>
  </si>
  <si>
    <t>UNICEF supports countries to collect data on the situation of children and women through the Multiple Indicator Cluster Survey (MICS) programme. Since the initiation of the programme, three rounds of surveys have been carried out (1995, 2000 and 2005-6). Altogether, nearly 200 MICS surveys in approximately 100 countries have been implemented.</t>
  </si>
  <si>
    <t>Uniform Crime Reporting: National Incident-Based Reporting System, 2010</t>
  </si>
  <si>
    <t>The National Incident-Based Reporting System (NIBRS) is a part of the Uniform Crime Reporting Program (UCR), administered by the Federal Bureau of Investigation (FBI).</t>
  </si>
  <si>
    <t>Uniform Data System, Health Data Center</t>
  </si>
  <si>
    <t>HRSA</t>
  </si>
  <si>
    <t>The Uniform Data System (UDS) tracks a variety of information, including patient demographics, services provided, staffing, clinical indicators, utilization rates, costs, and revenues. UDS data are collected from grantees and reported at the grantee, state, and national levels.</t>
  </si>
  <si>
    <t>United Nations Department of Economic and Social Affairs</t>
  </si>
  <si>
    <t>UNDESA</t>
  </si>
  <si>
    <t>United Nations Development Program 2011 Human Development Report</t>
  </si>
  <si>
    <t>United Nations</t>
  </si>
  <si>
    <t>Each year the Human Development Report (HDR) presents a wealth of statistical information on different aspects of human development.</t>
  </si>
  <si>
    <t>United Nations Development Programme, Human Development Reports</t>
  </si>
  <si>
    <t>United Nations Development Programme</t>
  </si>
  <si>
    <t>http://hdr.undp.org/en/statistics/</t>
  </si>
  <si>
    <t>United Nations Statistics Division</t>
  </si>
  <si>
    <t>UNSD</t>
  </si>
  <si>
    <t>http://unstats.un.org/unsd/default.htm</t>
  </si>
  <si>
    <t>International, portal</t>
  </si>
  <si>
    <t>The Statistics Division is committed to the advancement of the global statistical system. We compile and disseminate global statistical information, develop standards and norms for statistical activities, and support countries’ efforts to strengthen their national statistical systems.</t>
  </si>
  <si>
    <t>United Nations World Income Inequality Database, May 2008</t>
  </si>
  <si>
    <t>https://www.wider.unu.edu/research/</t>
  </si>
  <si>
    <t xml:space="preserve">The UNU-WIDER World Income Inequality Database (WIID) collects and stores information on income inequality for developed, developing, and transition countries. </t>
  </si>
  <si>
    <t>United Nations, COMTRADE (UN Statistics Divisiion)</t>
  </si>
  <si>
    <t>UN</t>
  </si>
  <si>
    <t>http://comtrade.un.org/</t>
  </si>
  <si>
    <t>access to information and data on International Merchandise Trade Statistics (IMTS) and the work of the International Merchandise Trade Statistics Section (IMTSS) of the United Nations Statistics Division (UNSD).</t>
  </si>
  <si>
    <t>United Nations, International Human Development Indicators</t>
  </si>
  <si>
    <t>HDR UNDP</t>
  </si>
  <si>
    <t>The human development data utilized in the preparation of the Human Development Index (HDI) and other composite indices featured in the Human Development Report are provided by a variety of public international sources and represent the best and most current statistics available for those indicators at the time of the preparation of this annual report</t>
  </si>
  <si>
    <t>University of Bristol, Growth Data Sets</t>
  </si>
  <si>
    <t>University of Bristol, Dept of Economics</t>
  </si>
  <si>
    <t>http://www.bris.ac.uk/Depts/Economics/Growth/datasets.htm</t>
  </si>
  <si>
    <t>These pages are designed as a resource for researchers studying economic growth, and are visited about 70,000 times a year. The website is maintained by Jonathan Temple and hosted by the University of Bristol.</t>
  </si>
  <si>
    <t>University of Chicago Consortium on Chicago Schools Research</t>
  </si>
  <si>
    <t>CCSR</t>
  </si>
  <si>
    <t>UChicago CCSR was created in 1990 after the passage of the Chicago School Reform Act that decentralized governance of the city's public schools. Researchers at the University of Chicago joined with researchers from the school district and other organizations to form CCSR with the imperative to study this landmark restructuring and its long-term effects.</t>
  </si>
  <si>
    <t>Urban Institute, Tax Policy and Charities</t>
  </si>
  <si>
    <t>http://www.urban.org/data-viz</t>
  </si>
  <si>
    <t>Charity, taxes</t>
  </si>
  <si>
    <t>The Tax Policy and Charities project analyzes the many interactions between the tax system and the charitable sector, with special emphasis on ongoing fiscal debates at both the federal and state levels</t>
  </si>
  <si>
    <t>USA.gov (U.S. Government's Official Web Portal)</t>
  </si>
  <si>
    <t>http://www.usa.gov/Topics/Reference-Shelf.shtml#statistics</t>
  </si>
  <si>
    <t>U.S. Government's official web portal</t>
  </si>
  <si>
    <t>USAspending.gov</t>
  </si>
  <si>
    <t>Vital Statistics Natality Birth Data -- 1968-2009 (NCHS)</t>
  </si>
  <si>
    <t>http://www.cdc.gov/nchs/nvss.htm</t>
  </si>
  <si>
    <t>Volunteering in America</t>
  </si>
  <si>
    <t>Volunteering</t>
  </si>
  <si>
    <t xml:space="preserve">The data for this Web site were collected through a supplement to the Current Population Survey (CPS) September Volunteer Supplement. The CPS is a monthly survey of about 60,000 households (approximately 100,000 adults), conducted by the U.S. Census Bureau for the Bureau of Labor Statistics. The Volunteer Supplement collects data on the volunteering activities of adults aged 16 and older. </t>
  </si>
  <si>
    <t>Voteview.com</t>
  </si>
  <si>
    <t>http://www.voteview.com/</t>
  </si>
  <si>
    <t>The primary purpose of this website is to make available the data that Howard Rosenthal and Keith Poole generated out of their many research projects. Keith and Howard adhere to the policy that all of their datasets and software are made freely available to anyone who asks for them. This webserver was established for this purpose. If you cannot find what you need on the various pages send Keith an E-Mail at: ktpoole@uga.edu</t>
  </si>
  <si>
    <t>Welfare, Children and Families: A Three Cities Study</t>
  </si>
  <si>
    <t>Johns Hopkins University</t>
  </si>
  <si>
    <t>http://web.jhu.edu/threecitystudy</t>
  </si>
  <si>
    <t>effects of the 1996 Welfare Reform Bill on children in three Northeastern, Southwestern and Midwestern cities, Boston, San Antonio, and Chicago, over a four-year period</t>
  </si>
  <si>
    <t>Wharton Research Data Services</t>
  </si>
  <si>
    <t>WRDS (Univ of Pennsylvania)</t>
  </si>
  <si>
    <t>https://wrds-web.wharton.upenn.edu/wrds/</t>
  </si>
  <si>
    <t>WRDS is the de facto standard for business data, providing researchers worldwide with instant access to financial, economic, and marketing data though a uniform, web-based interface. This hosted data service has become the locus for quantitative data research and is recognized by the academic and financial research community around the world as the leading business intelligence tool.</t>
  </si>
  <si>
    <t>Women's Healthy Eating &amp; Living (WHEL) Study, Univ of California, San Diego</t>
  </si>
  <si>
    <t>http://jco.ascopubs.org/content/27/3/352.full</t>
  </si>
  <si>
    <t>Women, health, breast cancer</t>
  </si>
  <si>
    <t>The Women's Healthy Eating and Living (WHEL) Study was a multisite randomized controlled trial of the effectiveness of a high-vegetable, low-fat diet, aimed at markedly raising circulating carotenoid concentrations from food sources, in reducing additional breast cancer events and early death in women with early-stage invasive breast cancer (within 4 years of diagnosis).</t>
  </si>
  <si>
    <t>World Bank Data -- Accessing in Stata (INSTALL STATA COMMAND ON YOUR VERSION OF STATA)</t>
  </si>
  <si>
    <t>http://data.worldbank.org/news/accessing-world-bank-open-data-in-stata</t>
  </si>
  <si>
    <t>ssc install wbopendata (from Stata command line)</t>
  </si>
  <si>
    <t>Stata is a statistical computing package widely used in the business and academic worlds. We use it at the World Bank and it’s great to see a new version of the wbopendata module that gives Stata users direct access to much of the data on data.worldbank.org.</t>
  </si>
  <si>
    <t xml:space="preserve">World Bank Collaborative Governance </t>
  </si>
  <si>
    <t>The World Bank views good governance and anti-corruption as important to its poverty alleviation mission.</t>
  </si>
  <si>
    <t>World Bank Data</t>
  </si>
  <si>
    <t>The 'World Bank</t>
  </si>
  <si>
    <t>http://data.worldbank.org/</t>
  </si>
  <si>
    <t>Variety of data resources on countries</t>
  </si>
  <si>
    <t>GDF</t>
  </si>
  <si>
    <t>International, Finance, Development</t>
  </si>
  <si>
    <t>Global Development Finance is the sole repository for statistics on the external debt of developing countries derived from loan-by-loan records.</t>
  </si>
  <si>
    <t>World Bank Health, Nutrition, and Population Statistics Database</t>
  </si>
  <si>
    <t>HNPStats</t>
  </si>
  <si>
    <t>http://data.worldbank.org/data-catalog/health-nutrition-and-population-statistics</t>
  </si>
  <si>
    <t>International, health, poverty</t>
  </si>
  <si>
    <t>HNPStats is a one-stop data source for health, nutrition and population indicators from various national and international data sources. It provides direct access to more than 100 indicators, with time series for countries and country groups from 1960 to the most recent year, where data are available.</t>
  </si>
  <si>
    <t>World Bank Household Surveys, Living Standards Measurement Study</t>
  </si>
  <si>
    <t>The World Bank, LSMS</t>
  </si>
  <si>
    <t>International, Nepal, Uganda, Nigeria, Malawi</t>
  </si>
  <si>
    <t>The Living Standards Measurement Study (LSMS) is a research project that was initiated in 1980.  It is a response to a perceived need for policy relevant data that would allow policy makers to move beyond simply measuring rates of unemployment, poverty and health care use, for example, to understanding the determinants of these observed social sector outcomes. Nigeria, Malawi, Nepal, Uganda.</t>
  </si>
  <si>
    <t>World Bank Migration and Remittances Data</t>
  </si>
  <si>
    <t>International, remittances</t>
  </si>
  <si>
    <t>An important part of the World Bank's work on migration and remittances involves efforts to monitor and forecast remittance and migration flows, and to provide timely analysis on topics such as remittances, migration, and diaspora issues.</t>
  </si>
  <si>
    <t>World Bank Poverty Analysis and Data Initiative</t>
  </si>
  <si>
    <t>PADI</t>
  </si>
  <si>
    <t>http://web.worldbank.org/WBSITE/EXTERNAL/TOPICS/EXTPOVERTY/EXTPA/0,,contentMDK:20205985~menuPK:435761~pagePK:148956~piPK:216618~theSitePK:430367,00.html</t>
  </si>
  <si>
    <t>http://www.worldbank.org/en/topic/poverty</t>
  </si>
  <si>
    <t>International, poverty</t>
  </si>
  <si>
    <t>World Bank, Enterprise Surveys</t>
  </si>
  <si>
    <t>Productivity, emerging markets</t>
  </si>
  <si>
    <t>provide the world's most comprehensive data for productivity analysis in emerging markets. May have to submit a proposal to the World Bank Enterprise Survey in order for them to approve or deny access to the data.</t>
  </si>
  <si>
    <t>World Bank, Finance and the Sources of Growth ((Levine-Loayza-Beck Dataset))</t>
  </si>
  <si>
    <t>World Bank, Global Indicators and Analysis</t>
  </si>
  <si>
    <t>http://rru.worldbank.org/</t>
  </si>
  <si>
    <t>International, business</t>
  </si>
  <si>
    <t>World Bank, Living Standards Measurement Studies</t>
  </si>
  <si>
    <t>http://www.worldbank.org/lsms/</t>
  </si>
  <si>
    <t>The main objective of LSMS surveys is to collect household data that can be used to assess household welfare, to understand household behavior, and to evaluate the effect of various government policies on the living conditions of the population.</t>
  </si>
  <si>
    <t>World Bank Open Resources for Climate Change</t>
  </si>
  <si>
    <t>International, climate change</t>
  </si>
  <si>
    <t>World Bank, PovcalNet</t>
  </si>
  <si>
    <t>http://iresearch.worldbank.org/PovcalNet/index.htm?0,3</t>
  </si>
  <si>
    <t>PovcalNet is an interactive computational tool that allows you to replicate the calculations made by the World Bank's researchers in estimating the extent of absolute poverty in the world. PovcalNet also allows you to calculate the poverty measures under different assumptions and to assemble the estimates using alternative country groupings or for any set of individual countries of the user’s choosing. PovcalNet is self-contained; it has reliable built-in software that quickly does the relevant calculations for you from the built-in database.</t>
  </si>
  <si>
    <t>World Development Indicators</t>
  </si>
  <si>
    <t>Lauinger Library/World Bank</t>
  </si>
  <si>
    <t>http://databank.worldbank.org/data/home.aspx</t>
  </si>
  <si>
    <t>In-house CD/World Bank</t>
  </si>
  <si>
    <t>The CD had data through 2007</t>
  </si>
  <si>
    <t>World Economy: Historical Statistics (Paris: OECD) 2003, The</t>
  </si>
  <si>
    <t>http://www.theworldeconomy.org/</t>
  </si>
  <si>
    <t>http://www.theworldeconomy.org/statistics.htm</t>
  </si>
  <si>
    <t>International, economics</t>
  </si>
  <si>
    <t>This book is a unique tool providing facts, figures and analysis of economic growth in OECD countries. The analysis focuses on the growth patterns of OECD countries during the last decade and identifies the fundamental drivers of growth. It also looks at how and why countries react differently to these drivers. It examines growth at the macro-economic level, industry level and firm level and also analyses the contribution of information technology (IT) at each of these levels.</t>
  </si>
  <si>
    <t>World Justice Project Rule of Law Index</t>
  </si>
  <si>
    <t>http://worldjusticeproject.org/rule-of-law-index</t>
  </si>
  <si>
    <t>International, rule of law</t>
  </si>
  <si>
    <t>The WJP Rule of Law Index® is an innovative quantitative assessment tool designed by the World Justice Project offering a detailed and comprehensive picture of the extent to which countries adhere to the rule of law in practice.</t>
  </si>
  <si>
    <t>World Telecommunications Indicators (WTI)</t>
  </si>
  <si>
    <t>Georgetown Library</t>
  </si>
  <si>
    <t>http://www.itu.int/ITU-D/ict/publications/world/world.html</t>
  </si>
  <si>
    <t>http://www.itu.int/ITU-D/ict/statistics/</t>
  </si>
  <si>
    <t>Free, Public-use (not all)</t>
  </si>
  <si>
    <t>ITU (International Telecommunication Union) is the United Nations specialized agency for information and communication technologies – ICTs.</t>
  </si>
  <si>
    <t>World Values Survey</t>
  </si>
  <si>
    <t>WVS</t>
  </si>
  <si>
    <t>http://www.worldvaluessurvey.org/</t>
  </si>
  <si>
    <t>Free, Restricted (see if Lauinger has latest data)</t>
  </si>
  <si>
    <t>Data are available upon request.  The last wave of data is subject to use restrictions.</t>
  </si>
  <si>
    <t>Zip Code Data</t>
  </si>
  <si>
    <t>http://mcdc2.missouri.edu/cgi-bin/broker?_PROGRAM=websas.dispdada.sas&amp;_SERVICE=appdev9&amp;libname=corrlst&amp;memname=us_stzcta5_county</t>
  </si>
  <si>
    <t>Georgrapy, zip code</t>
  </si>
  <si>
    <t xml:space="preserve">U.S. ZCTA5 (within state) to County equivalency dataset. Can be used to determine what county or counties each ZCTA5 falls within and what the 2000 census population was for each ZIP/County intersection. </t>
  </si>
  <si>
    <t>http://www2.census.gov/pub/outgoing/govs/special60/</t>
  </si>
  <si>
    <t>http://www2.ed.gov/programs/osepidea/618-data/index.html</t>
  </si>
  <si>
    <t>http://www.prosperity.com/#!/?aspxerrorpath=%2FExploreData.aspx</t>
  </si>
  <si>
    <t>Longitudinal Tract Data Base</t>
  </si>
  <si>
    <t>LTDB</t>
  </si>
  <si>
    <t>http://www.s4.brown.edu/us2010/Researcher/LTDB.htm</t>
  </si>
  <si>
    <t>http://www.s4.brown.edu/us2010/Researcher/Bridging.htm</t>
  </si>
  <si>
    <t>racial/school segregation</t>
  </si>
  <si>
    <t xml:space="preserve">The US2010 project provides independent and peer-reviewed research examining changes in American society in the recent past. Directed by sociologist John Logan, US2010 is funded by the Russell Sage Foundation and Brown University.US2010 presents here a Longitudinal Tract Data Base (LTDB), which provides public-use tools to create estimates within 2010 tract boundaries for any tract-level data (from the census or other sources) that are available for prior years as early as 1970. We also provide a Backwards LTDB in which data provided in 2010 tract boundaries can be estimated within 2000 boundaries. </t>
  </si>
  <si>
    <t>Viola Hibbert '17</t>
  </si>
  <si>
    <t>BEA is an agency of the Department of Commerce. Along with the Census Bureau and STAT-USA, BEA is part of the Department's Economics and Statistics Administration. BEA produces economic accounts statistics that enable government and business decision-makers, researchers, and the American public to follow and understand the performance of the Nation's economy. To do this, BEA collects source data, conducts research and analysis, develops and implements estimation methodologies, and disseminates statistics to the public.</t>
  </si>
  <si>
    <t>Infrastructure India</t>
  </si>
  <si>
    <t>www.infrastructureindia.gov.in is a repository of infrastructure projects being implemented in India by various Government Departments and private sector entities. The database provides information on the following: i) information on infrastructure projects;  and ii) provides the functionality of viewing various pre-defined as well as customized reports across sectors, states, status, year, etc.</t>
  </si>
  <si>
    <t>India, infrastructure</t>
  </si>
  <si>
    <t>Ananthi Bharadwaj ('17)</t>
  </si>
  <si>
    <t>https://www.pppinindia.gov.in/</t>
  </si>
  <si>
    <t>India Human Development Survey</t>
  </si>
  <si>
    <t>IHDS</t>
  </si>
  <si>
    <t>http://ihds.info/data-documentation</t>
  </si>
  <si>
    <t>The India Human Development Survey (IHDS) is a nationally representative, multi-topic survey of 41,554 households in 1503 villages and 971 urban neighborhoods across India. The first round of interviews were completed in 2004-5; data are publicly available through ICPSR. A second round of IHDS reinterviewed most of these households in 2011-12 (N=42,152) and data for same can be found here.</t>
  </si>
  <si>
    <t>http://www.icpsr.umich.edu/icpsrweb/DSDR/studies/22626</t>
  </si>
  <si>
    <t>http://guides.library.georgetown.edu/PPUS (U.S. domestic) http://guides.library.georgetown.edu/Ppint (international)</t>
  </si>
  <si>
    <t xml:space="preserve">Under Communities and collections you can browse the McCourt collection under Georgetown Institutional Repository. </t>
  </si>
  <si>
    <t>http://www.bea.gov/international/direct_investment_multinational_companies_comprehensive_data.htm</t>
  </si>
  <si>
    <t>Bureau of Economic Analysis, Direct Investment and Multinational Enterprises: Comprehensive data</t>
  </si>
  <si>
    <t>Economics, FDI</t>
  </si>
  <si>
    <t>http://www.nber.org/data/</t>
  </si>
  <si>
    <t>web site contains links to a variety of data including: macro-data, industry data, international trade data, and individual-level micro-data. Several hundred links.</t>
  </si>
  <si>
    <t>World Economic Forum Global Competitiveness Index</t>
  </si>
  <si>
    <t>http://reports.weforum.org/global-competitiveness-report-2015-2016/</t>
  </si>
  <si>
    <t>The Global Competitiveness Report 2015-2016 assesses the competitiveness landscape of 140 economies, providing insight into the drivers of their productivity and prosperity. The Report series remains the most comprehensive assessment of national competitiveness worldwide.</t>
  </si>
  <si>
    <t>http://reports.weforum.org/global-competitiveness-report-2015-2016/downloads/</t>
  </si>
  <si>
    <t>World Management Survey</t>
  </si>
  <si>
    <t>http://worldmanagementsurvey.org/survey-data/download-data/</t>
  </si>
  <si>
    <t>The World Management Survey is the first cross-country, cross-industry dataset built to measure the quality of management practices in establishments. Our vision is to continue to expand the dataset using the rigour and care that goes into creating high-quality data. Most importantly, our vision is to have as many researchers as possible working with this data.</t>
  </si>
  <si>
    <t>industry, international</t>
  </si>
  <si>
    <t>WGI/World Bank</t>
  </si>
  <si>
    <t>http://info.worldbank.org/governance/wgi/index.aspx#home</t>
  </si>
  <si>
    <t>http://data.worldbank.org/data-catalog/worldwide-governance-indicators</t>
  </si>
  <si>
    <t>https://movement.uber.com/cities</t>
  </si>
  <si>
    <t>Uber Movement</t>
  </si>
  <si>
    <t>Transportation, traffic</t>
  </si>
  <si>
    <t>Over the past six and a half years, we’ve learned a lot about the future of urban mobility and what it means for cities and the people who live in them. We’ve gotten consistent feedback from cities we partner with that access to our aggregated data will inform decisions about how to adapt existing infrastructure and invest in future solutions to make our cities more efficient</t>
  </si>
  <si>
    <t>https://www.datarefuge.org/</t>
  </si>
  <si>
    <t>Data Refuge</t>
  </si>
  <si>
    <t xml:space="preserve">Fed Govt data 'rescued' </t>
  </si>
  <si>
    <t>https://www.datarefuge.org/dataset</t>
  </si>
  <si>
    <t>EPA, Environmental, climate change</t>
  </si>
  <si>
    <t xml:space="preserve">DataRefuge is also an initiative committed to identifying, assessing, prioritizing, securing, and distributing reliable copies of federal climate and environmental data so that it remains available to researchers. Data collected as part of the #DataRefuge initiative will be stored in multiple, trusted locations to help ensure continued accessibility.
</t>
  </si>
  <si>
    <t>DataRefuge is an initiative committed to identifying, assessing, prioritizing, securing, and distributing reliable copies of federal climate and environmental data so that it remains available to researchers. Data collected as part of the #DataRefuge initiative will be stored in multiple, trusted locations to help ensure continued accessibility.</t>
  </si>
  <si>
    <t>Collaborative data site</t>
  </si>
  <si>
    <t>environmental, climate change, energy</t>
  </si>
  <si>
    <t>climate change</t>
  </si>
  <si>
    <t>https://www.washingtonpost.com/local/md-politics/open-data-portal-encourages-residents-to-analyze-their-government/2017/03/06/ff82b40a-0288-11e7-b1e9-a05d3c21f7cf_story.html?utm_term=.716cec4d575c&amp;wpisrc=nl_md&amp;wpmm=1</t>
  </si>
  <si>
    <t>http://opendata.dc.gov/</t>
  </si>
  <si>
    <t>Location</t>
  </si>
  <si>
    <t>Site</t>
  </si>
  <si>
    <t>Washington DC</t>
  </si>
  <si>
    <t>Montgomery County, MD</t>
  </si>
  <si>
    <t>http://www.montgomerycountymd.gov/open/</t>
  </si>
  <si>
    <t xml:space="preserve">Virginia </t>
  </si>
  <si>
    <t>county</t>
  </si>
  <si>
    <t>state</t>
  </si>
  <si>
    <t>Prince Georges County, MD</t>
  </si>
  <si>
    <t>https://data.maryland.gov/</t>
  </si>
  <si>
    <t>Maryland</t>
  </si>
  <si>
    <t>Resources</t>
  </si>
  <si>
    <t>(for additional locations, search on open data and a specific locale)</t>
  </si>
  <si>
    <t>http://www.quotaproject.org/</t>
  </si>
  <si>
    <t>http://dataexplorer.aarp.org/</t>
  </si>
  <si>
    <t>Healthcare, adolescent health</t>
  </si>
  <si>
    <t>http://data.worldbank.org/data-catalog/actionable-governance-indicators</t>
  </si>
  <si>
    <t>Children, Head Start, Family welfare</t>
  </si>
  <si>
    <t>Children, abuse</t>
  </si>
  <si>
    <t>http://www.slavevoyages.org/voyage/</t>
  </si>
  <si>
    <t>http://www.slavevoyages.org/voyage/search</t>
  </si>
  <si>
    <t>https://www.ahrq.gov/research/data/index.html</t>
  </si>
  <si>
    <t>https://www.ahrq.gov/research/data/hcup/index.html</t>
  </si>
  <si>
    <t>Healthcare, social, welfare</t>
  </si>
  <si>
    <t>International development, foreign aid</t>
  </si>
  <si>
    <t>https://www.census.gov/programs-surveys/acs/</t>
  </si>
  <si>
    <t>http://www.aei.org/</t>
  </si>
  <si>
    <t>Economics, defense, healthcare, poverty, public policy</t>
  </si>
  <si>
    <t>http://www.electionstudies.org/studypages/download/datacenter_all_NoData.php</t>
  </si>
  <si>
    <t>Volunteering, leisure, work habits</t>
  </si>
  <si>
    <t>http://www.uva-aias.net/en/ictwss</t>
  </si>
  <si>
    <t>Families, children, poverty</t>
  </si>
  <si>
    <t>https://datawarehouse.hrsa.gov/data/datadownload.aspx#MainContent_ctl00_gvDD_lbl_dd_topic_ttl_0</t>
  </si>
  <si>
    <t>http://www.asianbarometer.org/data</t>
  </si>
  <si>
    <t>International, Australia</t>
  </si>
  <si>
    <t>Estonia, international, finance, international monetary analysis</t>
  </si>
  <si>
    <t>The Review tells the story - and history - of world energy through the numbers behind the energy market headlines. Prior years also available. PDF form.</t>
  </si>
  <si>
    <t>Business, taxes, finance</t>
  </si>
  <si>
    <t>Healthcare, California</t>
  </si>
  <si>
    <t>http://library.ucsd.edu/dc/collection/bb9353145q</t>
  </si>
  <si>
    <t>California, education, poverty</t>
  </si>
  <si>
    <t>https://www.cihi.ca/en/access-data-and-reports</t>
  </si>
  <si>
    <t>http://www.caps.uct.ac.za/data.html</t>
  </si>
  <si>
    <t>International, international trade</t>
  </si>
  <si>
    <t>http://www.hschange.org/</t>
  </si>
  <si>
    <t>http://www.hschange.org/index.cgi?data=12</t>
  </si>
  <si>
    <t>https://www.childtrends.org/research/</t>
  </si>
  <si>
    <t>Children, families</t>
  </si>
  <si>
    <t>Healthcare, Nutrition, China, international</t>
  </si>
  <si>
    <t>Civil Strife, 1955-1970, ICPSR</t>
  </si>
  <si>
    <t>International, civil strife, political violence</t>
  </si>
  <si>
    <t>Energy, water, environment</t>
  </si>
  <si>
    <t>http://www.correlatesofwar.org/data-sets</t>
  </si>
  <si>
    <t>http://www.icpsr.umich.edu/icpsrweb/NADAC/</t>
  </si>
  <si>
    <t>https://www.census.gov/topics/population/computer-internet.html</t>
  </si>
  <si>
    <t>Access by proposal/permission</t>
  </si>
  <si>
    <t>http://dhsprogram.com/Where-We-Work/Country-Main.cfm?ctry_id=57&amp;c=India&amp;Country=India&amp;cn=&amp;r=4</t>
  </si>
  <si>
    <t>http://dhsprogram.com/Where-We-Work/Country-Main.cfm?ctry_id=17&amp;c=Indonesia&amp;Country=Indonesia&amp;cn=&amp;r=4</t>
  </si>
  <si>
    <t>https://www.edi-global.com/project-list/</t>
  </si>
  <si>
    <t>EPR</t>
  </si>
  <si>
    <t>https://www3.epa.gov/airmarkets/progress/reports/index.html</t>
  </si>
  <si>
    <t>http://www.equality-of-opportunity.org/data/</t>
  </si>
  <si>
    <t>Economics, housing, finance</t>
  </si>
  <si>
    <t>https://www.europol.europa.eu/activities-services/main-reports</t>
  </si>
  <si>
    <t>European Union, Foreign Affairs Council configuration</t>
  </si>
  <si>
    <t>http://www.imf.org/external/NP/mfd/er/index.aspx</t>
  </si>
  <si>
    <t>http://www.imf.org/external/data.htm#exchange</t>
  </si>
  <si>
    <t>Organizations, work environment</t>
  </si>
  <si>
    <t>http://www.firstnations.org/knowledge-center</t>
  </si>
  <si>
    <t>China, international, children, rural China, Gansu Province</t>
  </si>
  <si>
    <t>NORC (University of Chicago)</t>
  </si>
  <si>
    <t>http://gss.norc.org/</t>
  </si>
  <si>
    <t>http://gss.norc.org/Get-The-Data</t>
  </si>
  <si>
    <t>http://guides.library.georgetown.edu/az.php</t>
  </si>
  <si>
    <t>http://www.datacenterresearch.org/</t>
  </si>
  <si>
    <t>http://artsandsciences.sc.edu/geog/hvri/sovi-data</t>
  </si>
  <si>
    <t>http://artsandsciences.sc.edu/geog/hvri/front-page</t>
  </si>
  <si>
    <t>https://archive.ahrq.gov/research/findings/factsheets/costs/hcsus/</t>
  </si>
  <si>
    <t>Portal, elections, polling</t>
  </si>
  <si>
    <t>Healthcare, HIV</t>
  </si>
  <si>
    <t>http://www.icpsr.umich.edu/icpsrweb/NAHDAP/data/index.jsp</t>
  </si>
  <si>
    <t>ICPSR -- Substance Abuse and Mental Health Data Archive, National Addiction &amp; HIV Data Archive Program</t>
  </si>
  <si>
    <t>ADA, disabilities, education</t>
  </si>
  <si>
    <t>http://www.independentsector.org</t>
  </si>
  <si>
    <t>India, individual-level, household-level, international, social</t>
  </si>
  <si>
    <t>https://sunlightlabs.github.io/datacommons/index.html</t>
  </si>
  <si>
    <t>http://cbs.gov.il/reader/?MIval=cw_usr_view_Folder&amp;ID=141</t>
  </si>
  <si>
    <t>Institute for Quantitative Social Sciences/Dataverse, Harvard University</t>
  </si>
  <si>
    <t>http://www.psed.isr.umich.edu/psed/home</t>
  </si>
  <si>
    <t>Harmonized International Census Data for Social Science and Research</t>
  </si>
  <si>
    <t>Social, economic, health</t>
  </si>
  <si>
    <t>https://data.oecd.org/</t>
  </si>
  <si>
    <t>http://www.ilo.org/global/statistics-and-databases/research-and-databases/kilm/lang--en/index.htm</t>
  </si>
  <si>
    <t>http://www.ilo.org/ilostat/faces/wcnav_defaultSelection;ILOSTATCOOKIE=Imp-frz5zp_MWhR6RdItT0OJaE49oR8Y-fkypHOelgWXtJyyB-EG!787949233?_afrLoop=386028104923896&amp;_afrWindowMode=0&amp;_afrWindowId=null#!%40%40%3F_afrWindowId%3Dnull%26_afrLoop%3D386028104923896%26_afrWindowMode%3D0%26_adf.ctrl-state%3Du1ibddlrr_4</t>
  </si>
  <si>
    <t>Sunlight Foundation</t>
  </si>
  <si>
    <t>http://www.latinobarometro.org/lat.jsp</t>
  </si>
  <si>
    <t>http://web.mta.info/developers/download.html</t>
  </si>
  <si>
    <t>Murray Research Center, Institute for Quantitative Social Science</t>
  </si>
  <si>
    <t>https://www.cdc.gov/nchs/ahcd/about_ahcd.htm</t>
  </si>
  <si>
    <t>Healthcare, ambulatory care services</t>
  </si>
  <si>
    <t>https://healthcaredelivery.cancer.gov/</t>
  </si>
  <si>
    <t>https://healthcaredelivery.cancer.gov/initiatives/</t>
  </si>
  <si>
    <t>http://nccs.urban.org/</t>
  </si>
  <si>
    <t>https://nces.ed.gov/surveys/hsls09/</t>
  </si>
  <si>
    <t>https://nces.ed.gov/surveys/hsb/</t>
  </si>
  <si>
    <t>https://nces.ed.gov/ipeds/</t>
  </si>
  <si>
    <t>International -- UK, health, social</t>
  </si>
  <si>
    <t>http://www.ncsl.org/research/elections-and-campaigns/ballot-measures-database.aspx</t>
  </si>
  <si>
    <t>http://www.icpsr.umich.edu/icpsrweb/ICPSR/series/00095</t>
  </si>
  <si>
    <t>https://www.icpsr.umich.edu/icpsrweb/ICPSR/series/3</t>
  </si>
  <si>
    <t>https://www.cdc.gov/nchs/ahcd/index.htm</t>
  </si>
  <si>
    <t>http://www.bls.gov/nls/nlsy79ch.htm</t>
  </si>
  <si>
    <t>National Longitudinal Surveys of Mature and Young Women (NLSW)</t>
  </si>
  <si>
    <t>https://www.nso.gov.pg/</t>
  </si>
  <si>
    <t>Social, demographics</t>
  </si>
  <si>
    <t>https://www.transit.dot.gov/</t>
  </si>
  <si>
    <t>Health, demographic , children</t>
  </si>
  <si>
    <t>Healthcare, demographic, social, marriage</t>
  </si>
  <si>
    <t>New America International Security Data Set</t>
  </si>
  <si>
    <t>New america</t>
  </si>
  <si>
    <t>Government, city, transit *compiled by private third-party?</t>
  </si>
  <si>
    <t>https://www.ncdc.noaa.gov/data-access</t>
  </si>
  <si>
    <t>http://odum.unc.edu/archive/</t>
  </si>
  <si>
    <t>http://odum.unc.edu/</t>
  </si>
  <si>
    <t>Congress, earmarks, public spending</t>
  </si>
  <si>
    <t>Demographics, immigration, migration, workforce</t>
  </si>
  <si>
    <t>Links to various projects from Princeton University, including: Highly Skilled and Educated Immigrants; New Immigrant Survey; Latin American Migration Project; Mexican Migration Project; Survey of Unemployed Workers in New Jersey; Fragile Families and Child Wellbeing Survey; World Fertility Survey; and more.</t>
  </si>
  <si>
    <t>Refugee Arrival Data: https://www.acf.hhs.gov/orr/resource/refugee-arrival-data</t>
  </si>
  <si>
    <t>Immigration, refugees</t>
  </si>
  <si>
    <t>https://www.prio.org/Data/</t>
  </si>
  <si>
    <t>https://www.prio.org/</t>
  </si>
  <si>
    <t>http://www.pewinternet.org/datasets/</t>
  </si>
  <si>
    <t>http://www.popcouncil.org/research</t>
  </si>
  <si>
    <t>https://dataverse.harvard.edu/dataverse/jpal</t>
  </si>
  <si>
    <t>RAND, Indonesia Family Life Survey, 4th Wave (2007-2008)</t>
  </si>
  <si>
    <t>http://www.ciesin.org/datasets/reis/reis-home.html</t>
  </si>
  <si>
    <t>https://ropercenter.cornell.edu/CFIDE/cf/action/ipoll/index.cfm</t>
  </si>
  <si>
    <t>https://ropercenter.cornell.edu/</t>
  </si>
  <si>
    <t>Sachs, Jeffrey D. and Andrew M. Warner Trade Openness Indicators. A data set of 1s and 0s which represent whether a country has open trade or not (Microsoft Excel). Bristol site directs users to use Harvard's Center for International Development Data instead.</t>
  </si>
  <si>
    <t>The Substance Abuse and Mental Health Data Archive (SAMHDA) promotes the access and use of the nation's preeminent substance abuse and mental health research data by assuring accurate public use data files and documentation to support a better understanding of this critical area of public health. This database has been distributed to other datasets and hosts.</t>
  </si>
  <si>
    <t>National Youth Survey, 2004</t>
  </si>
  <si>
    <t>Employment, workforce, discrimination</t>
  </si>
  <si>
    <t>Economic, demographic</t>
  </si>
  <si>
    <t>Economics, demographic</t>
  </si>
  <si>
    <t>U.S. Census Bureau, Population and Housing Unit Estimates</t>
  </si>
  <si>
    <t>Native Americans</t>
  </si>
  <si>
    <t>https://www.census.gov/topics/health/health-insurance.html</t>
  </si>
  <si>
    <t>https://www.census.gov/econ/progoverview.html</t>
  </si>
  <si>
    <t>U.S. Department of Agriculture, Foreign Agricultural Service</t>
  </si>
  <si>
    <t>https://energy.gov/eere/wipo/state-energy-program</t>
  </si>
  <si>
    <t>https://ojp.gov/</t>
  </si>
  <si>
    <t>https://www.irs.gov/uac/tax-stats</t>
  </si>
  <si>
    <t>https://www.eia.gov/beta/international/data/browser/#/?vs=INTL.44-1-AFRC-QBTU.A&amp;vo=0&amp;v=H&amp;start=1980&amp;end=2014</t>
  </si>
  <si>
    <t>https://www.federalreserve.gov/datadownload/Choose.aspx?rel=H15</t>
  </si>
  <si>
    <t>Economic, macroeconomics</t>
  </si>
  <si>
    <t>https://bphc.hrsa.gov/datareporting/index.html</t>
  </si>
  <si>
    <t>https://www.un.org/development/desa/en/</t>
  </si>
  <si>
    <t>United Nations, UN, United Nations University-Wider</t>
  </si>
  <si>
    <t>https://www.wider.unu.edu/project/wiid-world-income-inequality-database</t>
  </si>
  <si>
    <t>International, development, social</t>
  </si>
  <si>
    <t>Social, demographic</t>
  </si>
  <si>
    <t>National Center for Health Statistics, CDC</t>
  </si>
  <si>
    <t>https://www.nationalservice.gov/vcla</t>
  </si>
  <si>
    <t>Congressional voting, elections, politics</t>
  </si>
  <si>
    <t>Families, children, poverty, urban studies</t>
  </si>
  <si>
    <t>http://www.whartonwrds.com/our-datasets/</t>
  </si>
  <si>
    <t>http://www.worldbank.org/en/topic/governance/overview</t>
  </si>
  <si>
    <t>http://data.worldbank.org/data-catalog/global-financial-development</t>
  </si>
  <si>
    <t>World Bank Global Financial Development</t>
  </si>
  <si>
    <t>http://www.worldbank.org/en/topic/migrationremittancesdiasporaissues</t>
  </si>
  <si>
    <t>http://www.enterprisesurveys.org/</t>
  </si>
  <si>
    <t>http://data.worldbank.org/data-catalog/world-development-indicators</t>
  </si>
  <si>
    <t>http://databank.worldbank.org/data/reports.aspx?source=world-development-indicators</t>
  </si>
  <si>
    <t>Worldwide Governance Indicators</t>
  </si>
  <si>
    <t>This Time is Different</t>
  </si>
  <si>
    <t>Carmen Reinhart &amp; Kenneth Rogoff</t>
  </si>
  <si>
    <t>http://www.reinhartandrogoff.com/</t>
  </si>
  <si>
    <t>Finance, economics, financial crisis</t>
  </si>
  <si>
    <t>Data supporting a book (titled in first column, This Time Is different: Eight Centuries of Financial Folly) by Carmen Reinhart and Kenneth Rogoff.</t>
  </si>
  <si>
    <t>U.S. Schools</t>
  </si>
  <si>
    <t>Brown University</t>
  </si>
  <si>
    <t>https://s4.ad.brown.edu/Projects/usschools/index.html</t>
  </si>
  <si>
    <t>Education, Desegregation</t>
  </si>
  <si>
    <t>https://s4.ad.brown.edu/Projects/usschools/DataMain.aspx</t>
  </si>
  <si>
    <t xml:space="preserve"> For every U.S. school district, information on racial and ethnic composition of the elementary student population for available years, and summary indices of school segregation and disparities are posted.  Due to the importance of desegregation mandates in the early decades after 1956, court cases that involved the district are listed, plus a link to the Westlaw text for the court decision when available. Data are also provided for metropolitan regions. Ignoring district boundaries we aggregate information on all elementary schools in a region and calculate the overall racial composition, racial/ethnic segregation, and performance of schools attended by the average white, black, Hispanic, and Asian student.</t>
  </si>
  <si>
    <t>National Survey of College Graduatese</t>
  </si>
  <si>
    <t>The National Survey of College Graduates is a longitudinal biennial survey conducted since the 1970s that provides data on the nation's college graduates, with particular focus on those in the science and engineering workforce. The survey samples individuals who are living in the United States during the survey reference period have at least a bachelor's degree, and are under the age of 76. This survey is a unique source for examining the relationship of degree field and occupation in addition to other characteristics of college-educated individuals, including occupation, work activities, salary, and demographic information.</t>
  </si>
  <si>
    <t>National Center for Science and Engineering Statistics (NCSES)</t>
  </si>
  <si>
    <t>https://www.nsf.gov/statistics/srvygrads/#sd&amp;tabs-2&amp;micro</t>
  </si>
  <si>
    <t>College education, majors, loans</t>
  </si>
  <si>
    <t>https://www.nsf.gov/statistics/data.cfm</t>
  </si>
  <si>
    <t>The National Center for Science and Engineering Statistics (NCSES), formerly the Division of Science Resources Statistics, was established within the National Science Foundation by Section 505 of the America COMPETES Reauthorization Act of 2010 (246 KB). The name signals the central role of NCSES in the collection, interpretation, analysis, and dissemination of objective data on the science and engineering enterprise.</t>
  </si>
  <si>
    <t>http://www.nod.org/</t>
  </si>
  <si>
    <t>BachelorsReceived</t>
  </si>
  <si>
    <t>Political Instability Index</t>
  </si>
  <si>
    <t>Views Wire/Economist</t>
  </si>
  <si>
    <t>The Political Instability Index shows the level of threat posed to governments by social protest. The index scores are derived by combining measures of economic distress and underlying vulnerability to unrest. The index covers the period 2009/10, and scores are compared with results for 2007.</t>
  </si>
  <si>
    <t>http://viewswire.eiu.com/site_info.asp?info_name=social_unrest_table&amp;page=noads&amp;rf=0</t>
  </si>
  <si>
    <t>Emilie Nadler (2018)</t>
  </si>
  <si>
    <t>http://viewswire.eiu.com/index.asp?layout=VWArticleVW3&amp;article_id=874361472</t>
  </si>
  <si>
    <t>https://egis-hud.opendata.arcgis.com/datasets/4e2ef54b88084fb5a2554281b2d89a8b_0</t>
  </si>
  <si>
    <t>HUD Jobs Proximity Index</t>
  </si>
  <si>
    <t xml:space="preserve">The jobs proximity index quantifies the accessibility of a given residential neighborhood as a function of its distance to all job locations within a CBSA, with larger employment centers weighted more heavily. </t>
  </si>
  <si>
    <t>Housing, employment</t>
  </si>
  <si>
    <t>Katie Baskett (2018)</t>
  </si>
  <si>
    <t>HUD Location Affordability Index</t>
  </si>
  <si>
    <t>https://egis-hud.opendata.arcgis.com/datasets/c1c32742599a42c9a45c95be50ed2ab6_0</t>
  </si>
  <si>
    <t>Housing &amp; Urban Development</t>
  </si>
  <si>
    <t>The Location Affordability Index (LAI) estimates the percentage of a family’s income dedicated to the combined cost of housing and transportation in a given location. Because what is “affordable” is different for everyone, you can choose among a diverse set of family profiles—which vary by household income, size, and number of commuters—and see the affordability landscape for each one in your neighborhood, city, or region.</t>
  </si>
  <si>
    <t>Housing, transportation</t>
  </si>
  <si>
    <t xml:space="preserve"> https://egis-hud.opendata.arcgis.com/datasets/45af0305857b4815a1a47f1e9ebe6536_0</t>
  </si>
  <si>
    <t>HUD Labor Market Engagement Index</t>
  </si>
  <si>
    <t xml:space="preserve">The labor market engagement index provides a summary description of the relative intensity of labor market engagement and human capital in a neighborhood. </t>
  </si>
  <si>
    <t>HUD Assisted Housing</t>
  </si>
  <si>
    <t>Housing &amp; Urban Development, Office of Policy Development &amp; Research</t>
  </si>
  <si>
    <t>https://www.huduser.gov/portal/datasets/assthsg.html#2009-2016_data</t>
  </si>
  <si>
    <t>Housing, low income housing</t>
  </si>
  <si>
    <t>http://www.dof.ca.gov/Forecasting/Demographics/State_Census_Data_Center/</t>
  </si>
  <si>
    <t>California Department of Finance</t>
  </si>
  <si>
    <t>California State Data Center</t>
  </si>
  <si>
    <t>California,  demographics, finance</t>
  </si>
  <si>
    <t>The State Census Data Center (SCDC) was established on January 1, 1979, to serve as the central point for the dissemination of census data in California. The SCDC program was instituted by the U.S. Census Bureau to increase and improve public access to census data products.</t>
  </si>
  <si>
    <t>https://www.icpsr.umich.edu/icpsrweb/ICPSR/biblio/studies?collection=DATA</t>
  </si>
  <si>
    <t>Access through Interuniversity Consortium for Political and Social Research. 2nd link allows you to browse by studies using data (seems to be very helpful)</t>
  </si>
  <si>
    <t>U.S. Department of Education (IPEDS, NCES)</t>
  </si>
  <si>
    <t>Degree-granting institutions report the outcomes of degree/certificate-seeking undergraduate students who are not only first-time, full-time students, but also part-time attending and non-first-time (transfer-in) students.</t>
  </si>
  <si>
    <t xml:space="preserve">https://data.princegeorgescountymd.gov/ </t>
  </si>
  <si>
    <t>Level</t>
  </si>
  <si>
    <r>
      <rPr>
        <i/>
        <sz val="11"/>
        <color rgb="FF000000"/>
        <rFont val="Calibri"/>
        <family val="2"/>
      </rPr>
      <t>Library has access to a subset of the dataset: table 2B ("Four Key Risk Ratings") and table 3Ba ("Political Risk Points by Subcomponent</t>
    </r>
    <r>
      <rPr>
        <sz val="11"/>
        <color rgb="FF000000"/>
        <rFont val="Calibri"/>
        <family val="2"/>
      </rPr>
      <t>").Produced monthly since 1980, ICRG has furnished an international clientele with ratings affecting political, economic and financial risks to 140 developed, emerging, and frontier markets.  Forming the basis of an early warning system, roughly 30 metrics are used to assess these types of risk. </t>
    </r>
  </si>
  <si>
    <t>http://www.realclearworld.com</t>
  </si>
  <si>
    <t>http://www.heritage.org</t>
  </si>
  <si>
    <r>
      <t xml:space="preserve">https://repository.library.georgetown.edu/handle/10822/552781  </t>
    </r>
    <r>
      <rPr>
        <b/>
        <sz val="11"/>
        <rFont val="Calibri"/>
        <family val="2"/>
        <scheme val="minor"/>
      </rPr>
      <t>https://repository.library.georgetown.edu/handle/10822/707882</t>
    </r>
  </si>
  <si>
    <t>https://www.brookings.edu/program/economic-studies/</t>
  </si>
  <si>
    <t>https://www.brookings.edu/program/governance-studies/</t>
  </si>
  <si>
    <t>https://www.census.gov/support/USACdataDownloads.html</t>
  </si>
  <si>
    <t>CPS Merged Outgoing Rotation Groups</t>
  </si>
  <si>
    <t>http://www.nber.org/data/morg.html</t>
  </si>
  <si>
    <t>National Bureau of Economic Research (NBER)</t>
  </si>
  <si>
    <t xml:space="preserve">Every household that enters the CPS is interviewed each month for 4 months, then ignored for 8 months, then interviewed again for 4 more months. Usual weekly hours/earning questions are asked only at households in their 4th and 8th interview. These outgoing interviews are the only ones included in the extracts. New households enter each month, so one fourth the households are in an outgoing rotation each month. </t>
  </si>
  <si>
    <t>Qianyin Deng (2018)</t>
  </si>
  <si>
    <t>Multiple (1979-2016)</t>
  </si>
  <si>
    <t>https://www.cdc.gov/brfss/about/index.htm</t>
  </si>
  <si>
    <t>Behavioral Risk Factor Surveillance System (BRFSS)</t>
  </si>
  <si>
    <t>BRFSS/CDC</t>
  </si>
  <si>
    <t>The Behavioral Risk Factor Surveillance System (BRFSS) is the nation's premier system of health-related telephone surveys that collect state data about U.S. residents regarding their health-related risk behaviors, chronic health conditions, and use of preventive services.</t>
  </si>
  <si>
    <t>https://www.cdc.gov/brfss/data_documentation/index.htm</t>
  </si>
  <si>
    <t>Amy Richards (2018)</t>
  </si>
  <si>
    <t>Health, smoking, health behavior, chronic health conditions</t>
  </si>
  <si>
    <t>https://ada.edu.au/</t>
  </si>
  <si>
    <t>http://www.cedlas.econo.unlp.edu.ar/wp/en/</t>
  </si>
  <si>
    <t>https://www.prsgroup.com/explore-our-products/international-country-risk-guide/</t>
  </si>
  <si>
    <t>https://georgetown.box.com/s/ktm3ausvjd5m93h0b02r8h8e0rh0h2bx</t>
  </si>
  <si>
    <t>http://library.cqpress.com/</t>
  </si>
  <si>
    <t>http://www.csae.ox.ac.uk/households/the-ethiopian-rural-household-survey</t>
  </si>
  <si>
    <t>http://www.consilium.europa.eu/en/council-eu/configurations/fac/</t>
  </si>
  <si>
    <t>http://www.fao.org/corp/statistics/en</t>
  </si>
  <si>
    <t xml:space="preserve">http://www.fao.org/corp/statistics/en/ </t>
  </si>
  <si>
    <t>http://www.gemconsortium.org/data</t>
  </si>
  <si>
    <t>https://www.heritage.org/</t>
  </si>
  <si>
    <t>https://sunlightfoundation.com/taxonomy/term/influence-explorer/</t>
  </si>
  <si>
    <t>https://www.india.gov.in/topics/infrastructure</t>
  </si>
  <si>
    <t xml:space="preserve">http://www.healthdata.org/ </t>
  </si>
  <si>
    <t>http://data.imf.org/?sk=388DFA60-1D26-4ADE-B505-A05A558D9A42</t>
  </si>
  <si>
    <t>https://www.census.gov/data-tools/demo/idb/informationGateway.php</t>
  </si>
  <si>
    <t>https://nces.ed.gov/</t>
  </si>
  <si>
    <t>http://www.ncgia.ucsb.edu/</t>
  </si>
  <si>
    <t>https://nces.ed.gov/surveys/nels88/</t>
  </si>
  <si>
    <t>https://www.drugabuse.gov/related-topics/trends-statistics/monitoring-future</t>
  </si>
  <si>
    <t>http://ghdx.healthdata.org/organizations/national-institute-statistics-and-censuses-argentina</t>
  </si>
  <si>
    <t>https://www.nidi.knaw.nl/en/</t>
  </si>
  <si>
    <t>http://www.schs.state.nc.us/</t>
  </si>
  <si>
    <t>http://sdc.state.nc.us/</t>
  </si>
  <si>
    <t>http://www.oecd.org/dac/stats/idsonline.htm</t>
  </si>
  <si>
    <t>https://www.oecd-ilibrary.org/trade/data/international-trade-by-commodity-statistics_itcs-data-en</t>
  </si>
  <si>
    <t>http://www.oecd.org/pisa/data/</t>
  </si>
  <si>
    <t xml:space="preserve">OECD Program for International Student Assessment </t>
  </si>
  <si>
    <t>Office of Management &amp; Budget (Earmark data)</t>
  </si>
  <si>
    <t>http://eot.us.archive.org/eot/20121014022948/http://earmarks.omb.gov/earmarks-public/</t>
  </si>
  <si>
    <t xml:space="preserve">https://dssg.uchicago.edu/2014/12/04/using-data-for-a-more-transparent-government/ </t>
  </si>
  <si>
    <t>http://sds.ukzn.ac.za/files/wp21.pdf</t>
  </si>
  <si>
    <t>https://www.census.gov/programs-surveys/saipe.html</t>
  </si>
  <si>
    <t>https://www.icpsr.umich.edu/icpsrweb/NACDA/studies/3792</t>
  </si>
  <si>
    <t>http://www.library.ucla.edu/location/social-science-data-archive</t>
  </si>
  <si>
    <t>https://www.socio.com/</t>
  </si>
  <si>
    <t>https://www.irs.gov/statistics/soi-tax-stats-charities-and-other-tax-exempt-organizations-statistics</t>
  </si>
  <si>
    <t>http://www.pewtrusts.org/en/research-and-analysis/blogs/stateline</t>
  </si>
  <si>
    <t>http://www.carmenreinhart.com/data/browse-by-topic/</t>
  </si>
  <si>
    <t>https://www.census.gov/mp/www/cat/decennial_census_2000/census_2000_special_equal_employment_opportunity_eeo_tabulation.html</t>
  </si>
  <si>
    <t>https://consortium.uchicago.edu/surveys</t>
  </si>
  <si>
    <t>https://www.usaspending.gov/#/</t>
  </si>
  <si>
    <t>http://surveys.worldbank.org/</t>
  </si>
  <si>
    <t>http://surveys.worldbank.org/lsms</t>
  </si>
  <si>
    <t>http://siteresources.worldbank.org/INTRES/Resources/469232-1107449512766/648083-1108140788422/Financial_Intermediation_and_Growth_DatasetDescription.pdf</t>
  </si>
  <si>
    <t>http://data.virginia.gov/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</si>
</sst>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font>
      <sz val="12"/>
      <color rgb="FF000000"/>
      <name val="Verdana"/>
    </font>
    <font>
      <b/>
      <sz val="10"/>
      <color rgb="FF002060"/>
      <name val="Calibri"/>
      <family val="2"/>
    </font>
    <font>
      <b/>
      <sz val="11"/>
      <color rgb="FF000000"/>
      <name val="Calibri"/>
      <family val="2"/>
    </font>
    <font>
      <b/>
      <sz val="11"/>
      <color rgb="FF000000"/>
      <name val="Open Sans"/>
    </font>
    <font>
      <sz val="10"/>
      <color rgb="FF000000"/>
      <name val="Open Sans"/>
    </font>
    <font>
      <sz val="10"/>
      <color rgb="FF000000"/>
      <name val="Arial"/>
      <family val="2"/>
    </font>
    <font>
      <sz val="10"/>
      <color rgb="FF000000"/>
      <name val="Calibri"/>
      <family val="2"/>
    </font>
    <font>
      <sz val="10"/>
      <color rgb="FF000000"/>
      <name val="Verdana"/>
      <family val="2"/>
    </font>
    <font>
      <sz val="10"/>
      <color rgb="FF002060"/>
      <name val="Calibri"/>
      <family val="2"/>
    </font>
    <font>
      <i/>
      <sz val="10"/>
      <color rgb="FFC00000"/>
      <name val="Calibri"/>
      <family val="2"/>
    </font>
    <font>
      <sz val="11"/>
      <name val="Calibri"/>
      <family val="2"/>
    </font>
    <font>
      <sz val="11"/>
      <color rgb="FF006100"/>
      <name val="Calibri"/>
      <family val="2"/>
    </font>
    <font>
      <i/>
      <sz val="11"/>
      <color rgb="FF000000"/>
      <name val="Calibri"/>
      <family val="2"/>
    </font>
    <font>
      <sz val="11"/>
      <color rgb="FF000000"/>
      <name val="Calibri"/>
      <family val="2"/>
    </font>
    <font>
      <b/>
      <sz val="11"/>
      <color rgb="FF993300"/>
      <name val="Calibri"/>
      <family val="2"/>
    </font>
    <font>
      <b/>
      <u/>
      <sz val="11"/>
      <color rgb="FF002060"/>
      <name val="Calibri"/>
      <family val="2"/>
    </font>
    <font>
      <b/>
      <sz val="11"/>
      <color rgb="FF002060"/>
      <name val="Calibri"/>
      <family val="2"/>
    </font>
    <font>
      <sz val="11"/>
      <color rgb="FF993300"/>
      <name val="Calibri"/>
      <family val="2"/>
    </font>
    <font>
      <b/>
      <i/>
      <sz val="11"/>
      <color rgb="FF002060"/>
      <name val="Calibri"/>
      <family val="2"/>
    </font>
    <font>
      <u/>
      <sz val="12"/>
      <color theme="10"/>
      <name val="Verdana"/>
      <family val="2"/>
    </font>
    <font>
      <u/>
      <sz val="11"/>
      <color theme="1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u/>
      <sz val="11"/>
      <color theme="10"/>
      <name val="Calibri"/>
      <family val="2"/>
    </font>
    <font>
      <sz val="11"/>
      <color rgb="FF000000"/>
      <name val="Open Sans"/>
    </font>
    <font>
      <sz val="11"/>
      <color rgb="FF000000"/>
      <name val="Arial"/>
      <family val="2"/>
    </font>
    <font>
      <sz val="11"/>
      <color rgb="FF000000"/>
      <name val="Verdana"/>
      <family val="2"/>
    </font>
    <font>
      <u/>
      <sz val="11"/>
      <color theme="10"/>
      <name val="Verdana"/>
      <family val="2"/>
    </font>
    <font>
      <b/>
      <sz val="11"/>
      <color rgb="FFC00000"/>
      <name val="Calibri"/>
      <family val="2"/>
    </font>
    <font>
      <sz val="11"/>
      <color rgb="FFFF0000"/>
      <name val="Open Sans"/>
    </font>
    <font>
      <sz val="11"/>
      <color rgb="FF000000"/>
      <name val="Helvetica Neue"/>
      <family val="2"/>
    </font>
    <font>
      <sz val="11"/>
      <color indexed="8"/>
      <name val="Calibri"/>
      <family val="2"/>
    </font>
    <font>
      <b/>
      <sz val="11"/>
      <color indexed="8"/>
      <name val="Calibri"/>
      <family val="2"/>
    </font>
    <font>
      <sz val="11"/>
      <color indexed="8"/>
      <name val="Helvetica"/>
      <family val="2"/>
    </font>
    <font>
      <sz val="11"/>
      <color indexed="8"/>
      <name val="MS Sans Serif"/>
      <family val="2"/>
    </font>
    <font>
      <sz val="11"/>
      <color indexed="8"/>
      <name val="Arial"/>
      <family val="2"/>
    </font>
    <font>
      <sz val="11"/>
      <color rgb="FFFF0000"/>
      <name val="Calibri"/>
      <family val="2"/>
    </font>
    <font>
      <sz val="11"/>
      <color rgb="FF333333"/>
      <name val="Calibri"/>
      <family val="2"/>
    </font>
    <font>
      <sz val="11"/>
      <color rgb="FF002060"/>
      <name val="Calibri"/>
      <family val="2"/>
    </font>
    <font>
      <b/>
      <sz val="11"/>
      <name val="Calibri"/>
      <family val="2"/>
      <scheme val="minor"/>
    </font>
    <font>
      <sz val="11"/>
      <color rgb="FF006100"/>
      <name val="Calibri"/>
      <family val="2"/>
      <scheme val="minor"/>
    </font>
    <font>
      <b/>
      <sz val="11"/>
      <color rgb="FF002060"/>
      <name val="Calibri"/>
      <family val="2"/>
      <scheme val="minor"/>
    </font>
    <font>
      <u/>
      <sz val="11"/>
      <name val="Calibri"/>
      <family val="2"/>
    </font>
    <font>
      <u/>
      <sz val="11"/>
      <color rgb="FF002060"/>
      <name val="Calibri"/>
      <family val="2"/>
    </font>
    <font>
      <b/>
      <sz val="11"/>
      <name val="Calibri"/>
      <family val="2"/>
    </font>
    <font>
      <b/>
      <sz val="11"/>
      <color rgb="FF002060"/>
      <name val="Verdana"/>
      <family val="2"/>
    </font>
    <font>
      <i/>
      <sz val="11"/>
      <color rgb="FF000000"/>
      <name val="Calibri"/>
      <family val="2"/>
      <scheme val="minor"/>
    </font>
    <font>
      <sz val="11"/>
      <color rgb="FFC00000"/>
      <name val="Calibri"/>
      <family val="2"/>
      <scheme val="minor"/>
    </font>
    <font>
      <b/>
      <i/>
      <sz val="11"/>
      <color rgb="FF002060"/>
      <name val="Calibri"/>
      <family val="2"/>
      <scheme val="minor"/>
    </font>
    <font>
      <sz val="12"/>
      <color rgb="FF000000"/>
      <name val="Verdana"/>
      <family val="2"/>
    </font>
    <font>
      <b/>
      <sz val="11"/>
      <color theme="1"/>
      <name val="Calibri"/>
      <family val="2"/>
    </font>
    <font>
      <sz val="11"/>
      <color theme="1"/>
      <name val="Calibri"/>
      <family val="2"/>
    </font>
    <font>
      <sz val="11"/>
      <color theme="1"/>
      <name val="Open Sans"/>
    </font>
    <font>
      <sz val="11"/>
      <color theme="1"/>
      <name val="Arial"/>
      <family val="2"/>
    </font>
    <font>
      <u/>
      <sz val="12"/>
      <name val="Verdana"/>
      <family val="2"/>
    </font>
  </fonts>
  <fills count="22">
    <fill>
      <patternFill patternType="none"/>
    </fill>
    <fill>
      <patternFill patternType="gray125"/>
    </fill>
    <fill>
      <patternFill patternType="solid">
        <fgColor rgb="FFF2DBDB"/>
        <bgColor rgb="FFF2DBDB"/>
      </patternFill>
    </fill>
    <fill>
      <patternFill patternType="solid">
        <fgColor rgb="FFFFFFFF"/>
        <bgColor rgb="FFFFFFFF"/>
      </patternFill>
    </fill>
    <fill>
      <patternFill patternType="solid">
        <fgColor rgb="FFD8D8D8"/>
        <bgColor rgb="FFD8D8D8"/>
      </patternFill>
    </fill>
    <fill>
      <patternFill patternType="solid">
        <fgColor rgb="FFC6EFCE"/>
        <bgColor rgb="FFC6EFCE"/>
      </patternFill>
    </fill>
    <fill>
      <patternFill patternType="solid">
        <fgColor rgb="FFD2DAE4"/>
        <bgColor rgb="FFD2DAE4"/>
      </patternFill>
    </fill>
    <fill>
      <patternFill patternType="solid">
        <fgColor theme="9" tint="0.79998168889431442"/>
        <bgColor indexed="64"/>
      </patternFill>
    </fill>
    <fill>
      <patternFill patternType="solid">
        <fgColor rgb="FF92D050"/>
        <bgColor rgb="FFD8D8D8"/>
      </patternFill>
    </fill>
    <fill>
      <patternFill patternType="solid">
        <fgColor theme="4" tint="0.79998168889431442"/>
        <bgColor indexed="64"/>
      </patternFill>
    </fill>
    <fill>
      <patternFill patternType="solid">
        <fgColor theme="0"/>
        <bgColor rgb="FFD8D8D8"/>
      </patternFill>
    </fill>
    <fill>
      <patternFill patternType="solid">
        <fgColor theme="0" tint="-0.14999847407452621"/>
        <bgColor indexed="64"/>
      </patternFill>
    </fill>
    <fill>
      <patternFill patternType="solid">
        <fgColor theme="0" tint="-0.14999847407452621"/>
        <bgColor rgb="FFD8D8D8"/>
      </patternFill>
    </fill>
    <fill>
      <patternFill patternType="solid">
        <fgColor rgb="FFFFFF00"/>
        <bgColor indexed="64"/>
      </patternFill>
    </fill>
    <fill>
      <patternFill patternType="solid">
        <fgColor theme="0"/>
        <bgColor indexed="64"/>
      </patternFill>
    </fill>
    <fill>
      <patternFill patternType="solid">
        <fgColor theme="0" tint="-4.9989318521683403E-2"/>
        <bgColor rgb="FFD8D8D8"/>
      </patternFill>
    </fill>
    <fill>
      <patternFill patternType="solid">
        <fgColor theme="2"/>
        <bgColor rgb="FFD8D8D8"/>
      </patternFill>
    </fill>
    <fill>
      <patternFill patternType="solid">
        <fgColor theme="9" tint="0.79998168889431442"/>
        <bgColor rgb="FFD8D8D8"/>
      </patternFill>
    </fill>
    <fill>
      <patternFill patternType="solid">
        <fgColor theme="9" tint="0.79998168889431442"/>
        <bgColor rgb="FFC6EFCE"/>
      </patternFill>
    </fill>
    <fill>
      <patternFill patternType="solid">
        <fgColor theme="9" tint="0.79998168889431442"/>
        <bgColor rgb="FFD2DAE4"/>
      </patternFill>
    </fill>
    <fill>
      <patternFill patternType="solid">
        <fgColor theme="9" tint="0.79998168889431442"/>
        <bgColor rgb="FFE1F3D6"/>
      </patternFill>
    </fill>
    <fill>
      <patternFill patternType="solid">
        <fgColor theme="5" tint="0.79998168889431442"/>
        <bgColor rgb="FFD8D8D8"/>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style="thin">
        <color rgb="FFAAAAAA"/>
      </right>
      <top style="thin">
        <color rgb="FF000000"/>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000000"/>
      </left>
      <right style="thin">
        <color rgb="FFAAAAAA"/>
      </right>
      <top style="thin">
        <color rgb="FFAAAAAA"/>
      </top>
      <bottom style="thin">
        <color rgb="FFAAAAAA"/>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000000"/>
      </top>
      <bottom style="thin">
        <color rgb="FF000000"/>
      </bottom>
      <diagonal/>
    </border>
    <border>
      <left style="thin">
        <color rgb="FFAAAAAA"/>
      </left>
      <right style="thin">
        <color rgb="FFAAAAAA"/>
      </right>
      <top/>
      <bottom/>
      <diagonal/>
    </border>
    <border>
      <left style="thin">
        <color indexed="8"/>
      </left>
      <right style="thin">
        <color indexed="8"/>
      </right>
      <top style="thin">
        <color indexed="8"/>
      </top>
      <bottom style="thin">
        <color indexed="8"/>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top style="thin">
        <color rgb="FF000000"/>
      </top>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thin">
        <color auto="1"/>
      </right>
      <top style="thin">
        <color theme="2"/>
      </top>
      <bottom style="thin">
        <color theme="2"/>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rgb="FF000000"/>
      </right>
      <top style="thin">
        <color rgb="FF000000"/>
      </top>
      <bottom style="thin">
        <color rgb="FFAAAAAA"/>
      </bottom>
      <diagonal/>
    </border>
    <border>
      <left/>
      <right style="thin">
        <color rgb="FF000000"/>
      </right>
      <top style="thin">
        <color rgb="FFAAAAAA"/>
      </top>
      <bottom style="thin">
        <color rgb="FFAAAAAA"/>
      </bottom>
      <diagonal/>
    </border>
    <border>
      <left/>
      <right style="thin">
        <color indexed="8"/>
      </right>
      <top style="thin">
        <color indexed="9"/>
      </top>
      <bottom style="thin">
        <color indexed="9"/>
      </bottom>
      <diagonal/>
    </border>
    <border>
      <left/>
      <right style="thin">
        <color rgb="FF000000"/>
      </right>
      <top style="thin">
        <color rgb="FFAAAAAA"/>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
      <left/>
      <right/>
      <top style="thin">
        <color rgb="FF000000"/>
      </top>
      <bottom style="thin">
        <color rgb="FF000000"/>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9" fillId="0" borderId="0" applyNumberFormat="0" applyFill="0" applyBorder="0" applyAlignment="0" applyProtection="0"/>
  </cellStyleXfs>
  <cellXfs count="328">
    <xf numFmtId="0" fontId="0" fillId="0" borderId="0" xfId="0" applyFont="1" applyAlignment="1">
      <alignment vertical="top" wrapText="1"/>
    </xf>
    <xf numFmtId="1" fontId="4" fillId="0" borderId="2" xfId="0" applyNumberFormat="1" applyFont="1" applyBorder="1" applyAlignment="1">
      <alignment vertical="top" wrapText="1"/>
    </xf>
    <xf numFmtId="1" fontId="4" fillId="0" borderId="3" xfId="0" applyNumberFormat="1" applyFont="1" applyBorder="1" applyAlignment="1">
      <alignment vertical="top" wrapText="1"/>
    </xf>
    <xf numFmtId="0" fontId="5" fillId="0" borderId="0" xfId="0" applyFont="1" applyAlignment="1">
      <alignment vertical="top" wrapText="1"/>
    </xf>
    <xf numFmtId="1" fontId="4" fillId="0" borderId="6" xfId="0" applyNumberFormat="1" applyFont="1" applyBorder="1" applyAlignment="1">
      <alignment vertical="top" wrapText="1"/>
    </xf>
    <xf numFmtId="1" fontId="4" fillId="0" borderId="0" xfId="0" applyNumberFormat="1" applyFont="1" applyAlignment="1">
      <alignment vertical="top" wrapText="1"/>
    </xf>
    <xf numFmtId="1" fontId="4" fillId="0" borderId="7" xfId="0" applyNumberFormat="1" applyFont="1" applyBorder="1" applyAlignment="1">
      <alignment vertical="top" wrapText="1"/>
    </xf>
    <xf numFmtId="1" fontId="4" fillId="0" borderId="8" xfId="0" applyNumberFormat="1" applyFont="1" applyBorder="1" applyAlignment="1">
      <alignment vertical="top" wrapText="1"/>
    </xf>
    <xf numFmtId="1" fontId="4" fillId="0" borderId="11" xfId="0" applyNumberFormat="1" applyFont="1" applyBorder="1" applyAlignment="1">
      <alignment vertical="top" wrapText="1"/>
    </xf>
    <xf numFmtId="1" fontId="4" fillId="0" borderId="12" xfId="0" applyNumberFormat="1" applyFont="1" applyBorder="1" applyAlignment="1">
      <alignment vertical="top" wrapText="1"/>
    </xf>
    <xf numFmtId="1" fontId="4" fillId="0" borderId="13" xfId="0" applyNumberFormat="1" applyFont="1" applyBorder="1" applyAlignment="1">
      <alignment vertical="top" wrapText="1"/>
    </xf>
    <xf numFmtId="0" fontId="14" fillId="0" borderId="8" xfId="0" applyFont="1" applyBorder="1" applyAlignment="1">
      <alignment vertical="top"/>
    </xf>
    <xf numFmtId="1" fontId="4" fillId="0" borderId="9" xfId="0" applyNumberFormat="1" applyFont="1" applyBorder="1" applyAlignment="1">
      <alignment vertical="top" wrapText="1"/>
    </xf>
    <xf numFmtId="1" fontId="4" fillId="0" borderId="19" xfId="0" applyNumberFormat="1" applyFont="1" applyBorder="1" applyAlignment="1">
      <alignment vertical="top" wrapText="1"/>
    </xf>
    <xf numFmtId="1" fontId="14" fillId="0" borderId="8" xfId="0" applyNumberFormat="1" applyFont="1" applyBorder="1" applyAlignment="1">
      <alignment vertical="top"/>
    </xf>
    <xf numFmtId="0" fontId="15" fillId="0" borderId="8" xfId="0" applyFont="1" applyBorder="1" applyAlignment="1">
      <alignment vertical="top"/>
    </xf>
    <xf numFmtId="0" fontId="16" fillId="0" borderId="8" xfId="0" applyFont="1" applyBorder="1" applyAlignment="1">
      <alignment vertical="top"/>
    </xf>
    <xf numFmtId="1" fontId="17" fillId="0" borderId="8" xfId="0" applyNumberFormat="1" applyFont="1" applyBorder="1" applyAlignment="1">
      <alignment vertical="top"/>
    </xf>
    <xf numFmtId="0" fontId="18" fillId="0" borderId="8" xfId="0" applyFont="1" applyBorder="1" applyAlignment="1">
      <alignment vertical="top"/>
    </xf>
    <xf numFmtId="0" fontId="16" fillId="7" borderId="1" xfId="0" applyFont="1" applyFill="1" applyBorder="1" applyAlignment="1">
      <alignment horizontal="center" vertical="center" wrapText="1"/>
    </xf>
    <xf numFmtId="0" fontId="21" fillId="0" borderId="0" xfId="0" applyFont="1" applyBorder="1" applyAlignment="1">
      <alignment vertical="top" wrapText="1"/>
    </xf>
    <xf numFmtId="0" fontId="2" fillId="7"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 fillId="0" borderId="28" xfId="0" applyFont="1" applyBorder="1" applyAlignment="1">
      <alignment vertical="top" wrapText="1"/>
    </xf>
    <xf numFmtId="0" fontId="13" fillId="0" borderId="28" xfId="0" applyFont="1" applyBorder="1" applyAlignment="1">
      <alignment horizontal="left" vertical="center" wrapText="1"/>
    </xf>
    <xf numFmtId="0" fontId="24" fillId="0" borderId="28" xfId="1" applyFont="1" applyBorder="1" applyAlignment="1">
      <alignment vertical="top" wrapText="1"/>
    </xf>
    <xf numFmtId="0" fontId="13" fillId="0" borderId="28" xfId="0" applyFont="1" applyBorder="1" applyAlignment="1">
      <alignment vertical="top" wrapText="1"/>
    </xf>
    <xf numFmtId="0" fontId="13" fillId="0" borderId="28" xfId="0" applyFont="1" applyBorder="1" applyAlignment="1">
      <alignment horizontal="center" vertical="top" wrapText="1"/>
    </xf>
    <xf numFmtId="0" fontId="12" fillId="0" borderId="28" xfId="0" applyFont="1" applyBorder="1" applyAlignment="1">
      <alignment vertical="top" wrapText="1"/>
    </xf>
    <xf numFmtId="0" fontId="2" fillId="7" borderId="28" xfId="0" applyFont="1" applyFill="1" applyBorder="1" applyAlignment="1">
      <alignment vertical="center" wrapText="1"/>
    </xf>
    <xf numFmtId="0" fontId="27" fillId="0" borderId="25" xfId="0" applyFont="1" applyBorder="1" applyAlignment="1">
      <alignment vertical="center" wrapText="1"/>
    </xf>
    <xf numFmtId="0" fontId="27" fillId="0" borderId="0" xfId="0" applyFont="1" applyAlignment="1">
      <alignment vertical="top" wrapText="1"/>
    </xf>
    <xf numFmtId="0" fontId="13" fillId="0" borderId="1" xfId="0" applyFont="1" applyBorder="1" applyAlignment="1">
      <alignment vertical="center" wrapText="1"/>
    </xf>
    <xf numFmtId="0" fontId="13" fillId="4" borderId="1" xfId="0" applyFont="1" applyFill="1" applyBorder="1" applyAlignment="1">
      <alignment vertical="center" wrapText="1"/>
    </xf>
    <xf numFmtId="0" fontId="13" fillId="0" borderId="22" xfId="0" applyFont="1" applyBorder="1" applyAlignment="1">
      <alignment vertical="center" wrapText="1"/>
    </xf>
    <xf numFmtId="0" fontId="13" fillId="6" borderId="1" xfId="0" applyFont="1" applyFill="1" applyBorder="1" applyAlignment="1">
      <alignment vertical="center" wrapText="1"/>
    </xf>
    <xf numFmtId="0" fontId="2" fillId="8" borderId="1" xfId="0" applyFont="1" applyFill="1" applyBorder="1" applyAlignment="1">
      <alignment vertical="center" wrapText="1"/>
    </xf>
    <xf numFmtId="0" fontId="13" fillId="11" borderId="1" xfId="0" applyFont="1" applyFill="1" applyBorder="1" applyAlignment="1">
      <alignment vertical="center" wrapText="1"/>
    </xf>
    <xf numFmtId="0" fontId="10" fillId="0" borderId="1" xfId="0" applyFont="1" applyBorder="1" applyAlignment="1">
      <alignment vertical="center" wrapText="1"/>
    </xf>
    <xf numFmtId="0" fontId="13" fillId="10" borderId="1" xfId="0" applyFont="1" applyFill="1" applyBorder="1" applyAlignment="1">
      <alignment vertical="center" wrapText="1"/>
    </xf>
    <xf numFmtId="0" fontId="26" fillId="0" borderId="0" xfId="0" applyFont="1" applyAlignment="1">
      <alignment vertical="top" wrapText="1"/>
    </xf>
    <xf numFmtId="1" fontId="3" fillId="0" borderId="17" xfId="0" applyNumberFormat="1" applyFont="1" applyBorder="1" applyAlignment="1">
      <alignment vertical="center" wrapText="1"/>
    </xf>
    <xf numFmtId="1" fontId="25" fillId="0" borderId="24" xfId="0" applyNumberFormat="1" applyFont="1" applyBorder="1" applyAlignment="1">
      <alignment vertical="center" wrapText="1"/>
    </xf>
    <xf numFmtId="0" fontId="26" fillId="0" borderId="25" xfId="0" applyFont="1" applyBorder="1" applyAlignment="1">
      <alignment vertical="center" wrapText="1"/>
    </xf>
    <xf numFmtId="0" fontId="21" fillId="0" borderId="21" xfId="0" applyFont="1" applyBorder="1" applyAlignment="1">
      <alignment vertical="center" wrapText="1"/>
    </xf>
    <xf numFmtId="1" fontId="25" fillId="0" borderId="2" xfId="0" applyNumberFormat="1" applyFont="1" applyBorder="1" applyAlignment="1">
      <alignment vertical="top" wrapText="1"/>
    </xf>
    <xf numFmtId="1" fontId="25" fillId="0" borderId="3" xfId="0" applyNumberFormat="1" applyFont="1" applyBorder="1" applyAlignment="1">
      <alignment vertical="top" wrapText="1"/>
    </xf>
    <xf numFmtId="1" fontId="25" fillId="0" borderId="4" xfId="0" applyNumberFormat="1" applyFont="1" applyBorder="1" applyAlignment="1">
      <alignment vertical="top" wrapText="1"/>
    </xf>
    <xf numFmtId="1" fontId="25" fillId="0" borderId="6" xfId="0" applyNumberFormat="1" applyFont="1" applyBorder="1" applyAlignment="1">
      <alignment vertical="top" wrapText="1"/>
    </xf>
    <xf numFmtId="1" fontId="25" fillId="0" borderId="0" xfId="0" applyNumberFormat="1" applyFont="1" applyAlignment="1">
      <alignment vertical="top" wrapText="1"/>
    </xf>
    <xf numFmtId="1" fontId="25" fillId="0" borderId="7" xfId="0" applyNumberFormat="1" applyFont="1" applyBorder="1" applyAlignment="1">
      <alignment vertical="top" wrapText="1"/>
    </xf>
    <xf numFmtId="1" fontId="13" fillId="0" borderId="8" xfId="0" applyNumberFormat="1" applyFont="1" applyBorder="1" applyAlignment="1">
      <alignment vertical="top" wrapText="1"/>
    </xf>
    <xf numFmtId="1" fontId="25" fillId="0" borderId="8" xfId="0" applyNumberFormat="1" applyFont="1" applyBorder="1" applyAlignment="1">
      <alignment vertical="top" wrapText="1"/>
    </xf>
    <xf numFmtId="1" fontId="25" fillId="0" borderId="11" xfId="0" applyNumberFormat="1" applyFont="1" applyBorder="1" applyAlignment="1">
      <alignment vertical="top" wrapText="1"/>
    </xf>
    <xf numFmtId="1" fontId="25" fillId="0" borderId="12" xfId="0" applyNumberFormat="1" applyFont="1" applyBorder="1" applyAlignment="1">
      <alignment vertical="top" wrapText="1"/>
    </xf>
    <xf numFmtId="1" fontId="25" fillId="0" borderId="13" xfId="0" applyNumberFormat="1" applyFont="1" applyBorder="1" applyAlignment="1">
      <alignment vertical="top" wrapText="1"/>
    </xf>
    <xf numFmtId="1" fontId="1" fillId="0" borderId="0" xfId="0" applyNumberFormat="1" applyFont="1" applyBorder="1" applyAlignment="1">
      <alignment vertical="center" wrapText="1"/>
    </xf>
    <xf numFmtId="1" fontId="4" fillId="0" borderId="0" xfId="0" applyNumberFormat="1" applyFont="1" applyBorder="1" applyAlignment="1">
      <alignmen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1" fontId="6" fillId="0" borderId="0" xfId="0" applyNumberFormat="1" applyFont="1" applyBorder="1" applyAlignment="1">
      <alignment vertical="center" wrapText="1"/>
    </xf>
    <xf numFmtId="0" fontId="9" fillId="0" borderId="0" xfId="0" applyFont="1" applyBorder="1" applyAlignment="1">
      <alignment vertical="center" wrapText="1"/>
    </xf>
    <xf numFmtId="0" fontId="16" fillId="2" borderId="28" xfId="0" applyFont="1" applyFill="1" applyBorder="1" applyAlignment="1">
      <alignment horizontal="center" vertical="center" wrapText="1"/>
    </xf>
    <xf numFmtId="0" fontId="8" fillId="0" borderId="28" xfId="0" applyFont="1" applyBorder="1" applyAlignment="1">
      <alignment vertical="center" wrapText="1"/>
    </xf>
    <xf numFmtId="0" fontId="19" fillId="0" borderId="28" xfId="1" applyBorder="1" applyAlignment="1">
      <alignment vertical="center" wrapText="1"/>
    </xf>
    <xf numFmtId="1" fontId="1" fillId="0" borderId="28" xfId="0" applyNumberFormat="1" applyFont="1" applyBorder="1" applyAlignment="1">
      <alignment vertical="center" wrapText="1"/>
    </xf>
    <xf numFmtId="0" fontId="6" fillId="0" borderId="28" xfId="0" applyFont="1" applyBorder="1" applyAlignment="1">
      <alignment vertical="center" wrapText="1"/>
    </xf>
    <xf numFmtId="14" fontId="7" fillId="3" borderId="28" xfId="0" applyNumberFormat="1" applyFont="1" applyFill="1" applyBorder="1" applyAlignment="1">
      <alignment horizontal="right" vertical="center" wrapText="1"/>
    </xf>
    <xf numFmtId="1" fontId="6" fillId="0" borderId="28" xfId="0" applyNumberFormat="1" applyFont="1" applyBorder="1" applyAlignment="1">
      <alignment vertical="center" wrapText="1"/>
    </xf>
    <xf numFmtId="0" fontId="26" fillId="0" borderId="0" xfId="0" applyFont="1" applyAlignment="1">
      <alignment vertical="center" wrapText="1"/>
    </xf>
    <xf numFmtId="0" fontId="27" fillId="0" borderId="0" xfId="0" applyFont="1" applyAlignment="1">
      <alignment vertical="center" wrapText="1"/>
    </xf>
    <xf numFmtId="1" fontId="13" fillId="0" borderId="0" xfId="0" applyNumberFormat="1" applyFont="1" applyBorder="1" applyAlignment="1">
      <alignment vertical="center" wrapText="1"/>
    </xf>
    <xf numFmtId="1" fontId="25" fillId="0" borderId="0" xfId="0" applyNumberFormat="1" applyFont="1" applyBorder="1" applyAlignment="1">
      <alignment vertical="center" wrapText="1"/>
    </xf>
    <xf numFmtId="1" fontId="3" fillId="0" borderId="0" xfId="0" applyNumberFormat="1" applyFont="1" applyBorder="1" applyAlignment="1">
      <alignment vertical="center" wrapText="1"/>
    </xf>
    <xf numFmtId="0" fontId="26" fillId="0" borderId="0" xfId="0" applyFont="1" applyBorder="1" applyAlignment="1">
      <alignment vertical="center" wrapText="1"/>
    </xf>
    <xf numFmtId="0" fontId="27" fillId="0" borderId="0" xfId="0" applyFont="1" applyBorder="1" applyAlignment="1">
      <alignment vertical="center" wrapText="1"/>
    </xf>
    <xf numFmtId="0" fontId="2" fillId="9" borderId="28" xfId="0" applyFont="1" applyFill="1" applyBorder="1" applyAlignment="1">
      <alignment horizontal="center" vertical="center" wrapText="1"/>
    </xf>
    <xf numFmtId="1" fontId="13" fillId="0" borderId="28" xfId="0" applyNumberFormat="1" applyFont="1" applyBorder="1" applyAlignment="1">
      <alignment vertical="center" wrapText="1"/>
    </xf>
    <xf numFmtId="0" fontId="13" fillId="0" borderId="28" xfId="0" applyFont="1" applyBorder="1" applyAlignment="1">
      <alignment vertical="center" wrapText="1"/>
    </xf>
    <xf numFmtId="14" fontId="27" fillId="3" borderId="28" xfId="0" applyNumberFormat="1" applyFont="1" applyFill="1" applyBorder="1" applyAlignment="1">
      <alignment horizontal="right" vertical="center" wrapText="1"/>
    </xf>
    <xf numFmtId="0" fontId="39" fillId="0" borderId="28" xfId="0" applyFont="1" applyBorder="1" applyAlignment="1">
      <alignment vertical="center" wrapText="1"/>
    </xf>
    <xf numFmtId="0" fontId="16" fillId="0" borderId="28" xfId="0" applyFont="1" applyBorder="1" applyAlignment="1">
      <alignment vertical="center" wrapText="1"/>
    </xf>
    <xf numFmtId="0" fontId="27" fillId="0" borderId="26" xfId="0" applyFont="1" applyBorder="1" applyAlignment="1">
      <alignment vertical="center" wrapText="1"/>
    </xf>
    <xf numFmtId="0" fontId="13" fillId="4" borderId="16" xfId="0" applyFont="1" applyFill="1" applyBorder="1" applyAlignment="1">
      <alignment vertical="center" wrapText="1"/>
    </xf>
    <xf numFmtId="0" fontId="13" fillId="4" borderId="17" xfId="0" applyFont="1" applyFill="1" applyBorder="1" applyAlignment="1">
      <alignment vertical="center" wrapText="1"/>
    </xf>
    <xf numFmtId="1" fontId="13" fillId="4" borderId="1" xfId="0" applyNumberFormat="1" applyFont="1" applyFill="1" applyBorder="1" applyAlignment="1">
      <alignment vertical="center" wrapText="1"/>
    </xf>
    <xf numFmtId="1" fontId="2" fillId="4" borderId="1" xfId="0" applyNumberFormat="1" applyFont="1" applyFill="1" applyBorder="1" applyAlignment="1">
      <alignment horizontal="center" vertical="center" wrapText="1"/>
    </xf>
    <xf numFmtId="0" fontId="13" fillId="4" borderId="1" xfId="0" applyFont="1" applyFill="1" applyBorder="1" applyAlignment="1">
      <alignment horizontal="left" vertical="center" wrapText="1"/>
    </xf>
    <xf numFmtId="1" fontId="13" fillId="4" borderId="16" xfId="0" applyNumberFormat="1" applyFont="1" applyFill="1" applyBorder="1" applyAlignment="1">
      <alignment vertical="center" wrapText="1"/>
    </xf>
    <xf numFmtId="14" fontId="13" fillId="4" borderId="28" xfId="0" applyNumberFormat="1" applyFont="1" applyFill="1" applyBorder="1" applyAlignment="1">
      <alignment horizontal="right" vertical="center" wrapText="1"/>
    </xf>
    <xf numFmtId="14" fontId="25" fillId="0" borderId="30" xfId="0" applyNumberFormat="1" applyFont="1" applyBorder="1" applyAlignment="1">
      <alignment vertical="center" wrapText="1"/>
    </xf>
    <xf numFmtId="0" fontId="13" fillId="0" borderId="16" xfId="0" applyFont="1" applyBorder="1" applyAlignment="1">
      <alignment vertical="center" wrapText="1"/>
    </xf>
    <xf numFmtId="0" fontId="20" fillId="0" borderId="28" xfId="1" applyFont="1" applyBorder="1" applyAlignment="1">
      <alignment vertical="center" wrapText="1"/>
    </xf>
    <xf numFmtId="0" fontId="13" fillId="0" borderId="17" xfId="0" applyFont="1" applyBorder="1" applyAlignment="1">
      <alignment vertical="center" wrapText="1"/>
    </xf>
    <xf numFmtId="1" fontId="13" fillId="0" borderId="1" xfId="0" applyNumberFormat="1" applyFont="1" applyBorder="1" applyAlignment="1">
      <alignment vertical="center" wrapText="1"/>
    </xf>
    <xf numFmtId="1" fontId="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1" fontId="13" fillId="0" borderId="16" xfId="0" applyNumberFormat="1" applyFont="1" applyBorder="1" applyAlignment="1">
      <alignment vertical="center" wrapText="1"/>
    </xf>
    <xf numFmtId="14" fontId="13" fillId="10" borderId="28" xfId="0" applyNumberFormat="1" applyFont="1" applyFill="1" applyBorder="1" applyAlignment="1">
      <alignment horizontal="right" vertical="center" wrapText="1"/>
    </xf>
    <xf numFmtId="14" fontId="25" fillId="0" borderId="31" xfId="0" applyNumberFormat="1" applyFont="1" applyBorder="1" applyAlignment="1">
      <alignment vertical="center" wrapText="1"/>
    </xf>
    <xf numFmtId="0" fontId="2" fillId="4" borderId="1" xfId="0" applyFont="1" applyFill="1" applyBorder="1" applyAlignment="1">
      <alignment horizontal="center" vertical="center" wrapText="1"/>
    </xf>
    <xf numFmtId="1" fontId="21" fillId="0" borderId="28" xfId="0" applyNumberFormat="1" applyFont="1" applyBorder="1" applyAlignment="1">
      <alignment vertical="center" wrapText="1"/>
    </xf>
    <xf numFmtId="14" fontId="13" fillId="4" borderId="28" xfId="0" applyNumberFormat="1" applyFont="1" applyFill="1" applyBorder="1" applyAlignment="1">
      <alignment vertical="center" wrapText="1"/>
    </xf>
    <xf numFmtId="14" fontId="13" fillId="0" borderId="28" xfId="0" applyNumberFormat="1" applyFont="1" applyBorder="1" applyAlignment="1">
      <alignment vertical="center" wrapText="1"/>
    </xf>
    <xf numFmtId="0" fontId="25" fillId="4" borderId="16" xfId="0" applyFont="1" applyFill="1" applyBorder="1" applyAlignment="1">
      <alignment vertical="center" wrapText="1"/>
    </xf>
    <xf numFmtId="1" fontId="13" fillId="4" borderId="15" xfId="0" applyNumberFormat="1" applyFont="1" applyFill="1" applyBorder="1" applyAlignment="1">
      <alignment vertical="center" wrapText="1"/>
    </xf>
    <xf numFmtId="0" fontId="2" fillId="0" borderId="1" xfId="0" applyFont="1" applyBorder="1" applyAlignment="1">
      <alignment horizontal="center" vertical="center" wrapText="1"/>
    </xf>
    <xf numFmtId="1" fontId="13" fillId="0" borderId="14" xfId="0" applyNumberFormat="1" applyFont="1" applyBorder="1" applyAlignment="1">
      <alignment vertical="center" wrapText="1"/>
    </xf>
    <xf numFmtId="1" fontId="13" fillId="0" borderId="17" xfId="0" applyNumberFormat="1" applyFont="1" applyBorder="1" applyAlignment="1">
      <alignment vertical="center" wrapText="1"/>
    </xf>
    <xf numFmtId="0" fontId="10" fillId="5" borderId="16" xfId="0" applyFont="1" applyFill="1" applyBorder="1" applyAlignment="1">
      <alignment vertical="center" wrapText="1"/>
    </xf>
    <xf numFmtId="0" fontId="10" fillId="5" borderId="17" xfId="0" applyFont="1" applyFill="1" applyBorder="1" applyAlignment="1">
      <alignment vertical="center" wrapText="1"/>
    </xf>
    <xf numFmtId="1" fontId="10" fillId="5" borderId="1" xfId="0" applyNumberFormat="1" applyFont="1" applyFill="1" applyBorder="1" applyAlignment="1">
      <alignment vertical="center" wrapText="1"/>
    </xf>
    <xf numFmtId="0" fontId="10" fillId="5" borderId="1" xfId="0" applyFont="1" applyFill="1" applyBorder="1" applyAlignment="1">
      <alignment vertical="center" wrapText="1"/>
    </xf>
    <xf numFmtId="1" fontId="10" fillId="5" borderId="1" xfId="0" applyNumberFormat="1" applyFont="1" applyFill="1" applyBorder="1" applyAlignment="1">
      <alignment horizontal="center" vertical="center" wrapText="1"/>
    </xf>
    <xf numFmtId="0" fontId="10" fillId="5" borderId="1" xfId="0" applyFont="1" applyFill="1" applyBorder="1" applyAlignment="1">
      <alignment horizontal="left" vertical="center" wrapText="1"/>
    </xf>
    <xf numFmtId="14" fontId="10" fillId="5" borderId="28" xfId="0" applyNumberFormat="1" applyFont="1" applyFill="1" applyBorder="1" applyAlignment="1">
      <alignment vertical="center" wrapText="1"/>
    </xf>
    <xf numFmtId="14" fontId="27" fillId="0" borderId="31" xfId="0" applyNumberFormat="1" applyFont="1" applyBorder="1" applyAlignment="1">
      <alignment vertical="center" wrapText="1"/>
    </xf>
    <xf numFmtId="1" fontId="27" fillId="0" borderId="24" xfId="0" applyNumberFormat="1" applyFont="1" applyBorder="1" applyAlignment="1">
      <alignment vertical="center" wrapText="1"/>
    </xf>
    <xf numFmtId="0" fontId="11" fillId="5" borderId="25" xfId="0" applyFont="1" applyFill="1" applyBorder="1" applyAlignment="1">
      <alignment vertical="center" wrapText="1"/>
    </xf>
    <xf numFmtId="0" fontId="21" fillId="0" borderId="34" xfId="0" applyFont="1" applyBorder="1" applyAlignment="1">
      <alignment vertical="center" wrapText="1"/>
    </xf>
    <xf numFmtId="0" fontId="21" fillId="0" borderId="22" xfId="0" applyFont="1" applyBorder="1" applyAlignment="1">
      <alignment vertical="center" wrapText="1"/>
    </xf>
    <xf numFmtId="0" fontId="21" fillId="0" borderId="0" xfId="0" applyFont="1" applyAlignment="1">
      <alignment vertical="center" wrapText="1"/>
    </xf>
    <xf numFmtId="0" fontId="21" fillId="0" borderId="31" xfId="0" applyFont="1" applyBorder="1" applyAlignment="1">
      <alignment vertical="center" wrapText="1"/>
    </xf>
    <xf numFmtId="0" fontId="2" fillId="4" borderId="16" xfId="0" applyFont="1" applyFill="1" applyBorder="1" applyAlignment="1">
      <alignment vertical="center" wrapText="1"/>
    </xf>
    <xf numFmtId="1" fontId="13" fillId="4" borderId="28" xfId="0" applyNumberFormat="1" applyFont="1" applyFill="1" applyBorder="1" applyAlignment="1">
      <alignment vertical="center" wrapText="1"/>
    </xf>
    <xf numFmtId="1" fontId="13" fillId="0" borderId="1" xfId="0" applyNumberFormat="1" applyFont="1" applyBorder="1" applyAlignment="1">
      <alignment horizontal="left" vertical="center" wrapText="1"/>
    </xf>
    <xf numFmtId="1" fontId="13" fillId="4" borderId="17" xfId="0" applyNumberFormat="1" applyFont="1" applyFill="1" applyBorder="1" applyAlignment="1">
      <alignment vertical="center" wrapText="1"/>
    </xf>
    <xf numFmtId="1" fontId="13" fillId="4" borderId="1" xfId="0" applyNumberFormat="1" applyFont="1" applyFill="1" applyBorder="1" applyAlignment="1">
      <alignment horizontal="left" vertical="center" wrapText="1"/>
    </xf>
    <xf numFmtId="1" fontId="13" fillId="6" borderId="1" xfId="0" applyNumberFormat="1" applyFont="1" applyFill="1" applyBorder="1" applyAlignment="1">
      <alignment vertical="center" wrapText="1"/>
    </xf>
    <xf numFmtId="0" fontId="29" fillId="6" borderId="1" xfId="0" applyFont="1" applyFill="1" applyBorder="1" applyAlignment="1">
      <alignment vertical="center" wrapText="1"/>
    </xf>
    <xf numFmtId="1" fontId="2" fillId="6" borderId="1" xfId="0" applyNumberFormat="1" applyFont="1" applyFill="1" applyBorder="1" applyAlignment="1">
      <alignment horizontal="center" vertical="center" wrapText="1"/>
    </xf>
    <xf numFmtId="0" fontId="13" fillId="6" borderId="1" xfId="0" applyFont="1" applyFill="1" applyBorder="1" applyAlignment="1">
      <alignment horizontal="left" vertical="center" wrapText="1"/>
    </xf>
    <xf numFmtId="1" fontId="13" fillId="6" borderId="16" xfId="0" applyNumberFormat="1" applyFont="1" applyFill="1" applyBorder="1" applyAlignment="1">
      <alignment vertical="center" wrapText="1"/>
    </xf>
    <xf numFmtId="14" fontId="13" fillId="6" borderId="28" xfId="0" applyNumberFormat="1" applyFont="1" applyFill="1" applyBorder="1" applyAlignment="1">
      <alignment vertical="center" wrapText="1"/>
    </xf>
    <xf numFmtId="1" fontId="2" fillId="8" borderId="1" xfId="0" applyNumberFormat="1" applyFont="1" applyFill="1" applyBorder="1" applyAlignment="1">
      <alignment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14" fontId="30" fillId="0" borderId="31" xfId="0" applyNumberFormat="1" applyFont="1" applyBorder="1" applyAlignment="1">
      <alignment vertical="center" wrapText="1"/>
    </xf>
    <xf numFmtId="0" fontId="13" fillId="12" borderId="16" xfId="0" applyFont="1" applyFill="1" applyBorder="1" applyAlignment="1">
      <alignment vertical="center" wrapText="1"/>
    </xf>
    <xf numFmtId="0" fontId="13" fillId="12" borderId="17" xfId="0" applyFont="1" applyFill="1" applyBorder="1" applyAlignment="1">
      <alignment vertical="center" wrapText="1"/>
    </xf>
    <xf numFmtId="14" fontId="27" fillId="4" borderId="28" xfId="0" applyNumberFormat="1" applyFont="1" applyFill="1" applyBorder="1" applyAlignment="1">
      <alignment horizontal="right" vertical="center" wrapText="1"/>
    </xf>
    <xf numFmtId="0" fontId="29" fillId="0" borderId="17" xfId="0" applyFont="1" applyBorder="1" applyAlignment="1">
      <alignment vertical="center" wrapText="1"/>
    </xf>
    <xf numFmtId="0" fontId="16" fillId="6" borderId="16" xfId="0" applyFont="1" applyFill="1" applyBorder="1" applyAlignment="1">
      <alignment vertical="center" wrapText="1"/>
    </xf>
    <xf numFmtId="0" fontId="29" fillId="6" borderId="17" xfId="0" applyFont="1" applyFill="1" applyBorder="1" applyAlignment="1">
      <alignment vertical="center" wrapText="1"/>
    </xf>
    <xf numFmtId="1" fontId="31" fillId="0" borderId="31" xfId="0" applyNumberFormat="1" applyFont="1" applyBorder="1" applyAlignment="1">
      <alignment vertical="center" wrapText="1"/>
    </xf>
    <xf numFmtId="0" fontId="32" fillId="0" borderId="29" xfId="0" applyNumberFormat="1" applyFont="1" applyBorder="1" applyAlignment="1">
      <alignment vertical="center" wrapText="1"/>
    </xf>
    <xf numFmtId="0" fontId="32" fillId="0" borderId="36" xfId="0" applyNumberFormat="1" applyFont="1" applyBorder="1" applyAlignment="1">
      <alignment vertical="center" wrapText="1"/>
    </xf>
    <xf numFmtId="1" fontId="32" fillId="0" borderId="20" xfId="0" applyNumberFormat="1" applyFont="1" applyBorder="1" applyAlignment="1">
      <alignment vertical="center" wrapText="1"/>
    </xf>
    <xf numFmtId="0" fontId="32" fillId="0" borderId="20" xfId="0" applyNumberFormat="1" applyFont="1" applyBorder="1" applyAlignment="1">
      <alignment vertical="center" wrapText="1"/>
    </xf>
    <xf numFmtId="0" fontId="33" fillId="0" borderId="20" xfId="0" applyNumberFormat="1" applyFont="1" applyBorder="1" applyAlignment="1">
      <alignment horizontal="center" vertical="center" wrapText="1"/>
    </xf>
    <xf numFmtId="0" fontId="32" fillId="0" borderId="20" xfId="0" applyNumberFormat="1" applyFont="1" applyBorder="1" applyAlignment="1">
      <alignment horizontal="left" vertical="center" wrapText="1"/>
    </xf>
    <xf numFmtId="1" fontId="32" fillId="0" borderId="29" xfId="0" applyNumberFormat="1" applyFont="1" applyBorder="1" applyAlignment="1">
      <alignment vertical="center" wrapText="1"/>
    </xf>
    <xf numFmtId="14" fontId="32" fillId="0" borderId="28" xfId="0" applyNumberFormat="1" applyFont="1" applyBorder="1" applyAlignment="1">
      <alignment vertical="center" wrapText="1"/>
    </xf>
    <xf numFmtId="1" fontId="34" fillId="0" borderId="32" xfId="0" applyNumberFormat="1" applyFont="1" applyBorder="1" applyAlignment="1">
      <alignment vertical="center" wrapText="1"/>
    </xf>
    <xf numFmtId="1" fontId="35" fillId="0" borderId="24" xfId="0" applyNumberFormat="1" applyFont="1" applyBorder="1" applyAlignment="1">
      <alignment vertical="center" wrapText="1"/>
    </xf>
    <xf numFmtId="0" fontId="36" fillId="0" borderId="25" xfId="0" applyNumberFormat="1" applyFont="1" applyBorder="1" applyAlignment="1">
      <alignment vertical="center" wrapText="1"/>
    </xf>
    <xf numFmtId="0" fontId="36" fillId="0" borderId="26" xfId="0" applyNumberFormat="1" applyFont="1" applyBorder="1" applyAlignment="1">
      <alignment vertical="center" wrapText="1"/>
    </xf>
    <xf numFmtId="0" fontId="36" fillId="0" borderId="0" xfId="0" applyNumberFormat="1" applyFont="1" applyAlignment="1">
      <alignment vertical="center" wrapText="1"/>
    </xf>
    <xf numFmtId="1" fontId="25" fillId="4" borderId="1" xfId="0" applyNumberFormat="1" applyFont="1" applyFill="1" applyBorder="1" applyAlignment="1">
      <alignment horizontal="left" vertical="center" wrapText="1"/>
    </xf>
    <xf numFmtId="1" fontId="13" fillId="4" borderId="35" xfId="0" applyNumberFormat="1" applyFont="1" applyFill="1" applyBorder="1" applyAlignment="1">
      <alignment vertical="center" wrapText="1"/>
    </xf>
    <xf numFmtId="1" fontId="13" fillId="0" borderId="16" xfId="0" applyNumberFormat="1" applyFont="1" applyBorder="1" applyAlignment="1">
      <alignment horizontal="left" vertical="center" wrapText="1"/>
    </xf>
    <xf numFmtId="1" fontId="13" fillId="11" borderId="16" xfId="0" applyNumberFormat="1" applyFont="1" applyFill="1" applyBorder="1" applyAlignment="1">
      <alignment vertical="center" wrapText="1"/>
    </xf>
    <xf numFmtId="0" fontId="13" fillId="11" borderId="17" xfId="0" applyFont="1" applyFill="1" applyBorder="1" applyAlignment="1">
      <alignment vertical="center" wrapText="1"/>
    </xf>
    <xf numFmtId="1" fontId="13" fillId="11" borderId="1" xfId="0" applyNumberFormat="1" applyFont="1" applyFill="1" applyBorder="1" applyAlignment="1">
      <alignment vertical="center" wrapText="1"/>
    </xf>
    <xf numFmtId="1" fontId="2" fillId="11" borderId="1" xfId="0" applyNumberFormat="1" applyFont="1" applyFill="1" applyBorder="1" applyAlignment="1">
      <alignment horizontal="center" vertical="center" wrapText="1"/>
    </xf>
    <xf numFmtId="1" fontId="13" fillId="11" borderId="1" xfId="0" applyNumberFormat="1" applyFont="1" applyFill="1" applyBorder="1" applyAlignment="1">
      <alignment horizontal="left" vertical="center" wrapText="1"/>
    </xf>
    <xf numFmtId="0" fontId="13" fillId="11" borderId="16" xfId="0" applyFont="1" applyFill="1" applyBorder="1" applyAlignment="1">
      <alignment vertical="center" wrapText="1"/>
    </xf>
    <xf numFmtId="14" fontId="13" fillId="11" borderId="28" xfId="0" applyNumberFormat="1" applyFont="1" applyFill="1" applyBorder="1" applyAlignment="1">
      <alignment vertical="center" wrapText="1"/>
    </xf>
    <xf numFmtId="1" fontId="31" fillId="11" borderId="31" xfId="0" applyNumberFormat="1" applyFont="1" applyFill="1" applyBorder="1" applyAlignment="1">
      <alignment vertical="center" wrapText="1"/>
    </xf>
    <xf numFmtId="1" fontId="25" fillId="11" borderId="24" xfId="0" applyNumberFormat="1" applyFont="1" applyFill="1" applyBorder="1" applyAlignment="1">
      <alignment vertical="center" wrapText="1"/>
    </xf>
    <xf numFmtId="0" fontId="26" fillId="11" borderId="25" xfId="0" applyFont="1" applyFill="1" applyBorder="1" applyAlignment="1">
      <alignment vertical="center" wrapText="1"/>
    </xf>
    <xf numFmtId="0" fontId="27" fillId="11" borderId="0" xfId="0" applyFont="1" applyFill="1" applyAlignment="1">
      <alignment vertical="center" wrapText="1"/>
    </xf>
    <xf numFmtId="0" fontId="21" fillId="0" borderId="37" xfId="0" applyFont="1" applyBorder="1" applyAlignment="1">
      <alignment vertical="center" wrapText="1"/>
    </xf>
    <xf numFmtId="0" fontId="21" fillId="13" borderId="21" xfId="0" applyFont="1" applyFill="1" applyBorder="1" applyAlignment="1">
      <alignment vertical="center" wrapText="1"/>
    </xf>
    <xf numFmtId="0" fontId="13" fillId="14" borderId="16" xfId="0" applyFont="1" applyFill="1" applyBorder="1" applyAlignment="1">
      <alignment vertical="center" wrapText="1"/>
    </xf>
    <xf numFmtId="1" fontId="13" fillId="0" borderId="35" xfId="0" applyNumberFormat="1" applyFont="1" applyBorder="1" applyAlignment="1">
      <alignment vertical="center" wrapText="1"/>
    </xf>
    <xf numFmtId="1" fontId="37" fillId="0" borderId="16" xfId="0" applyNumberFormat="1" applyFont="1" applyBorder="1" applyAlignment="1">
      <alignment vertical="center" wrapText="1"/>
    </xf>
    <xf numFmtId="14" fontId="13" fillId="4" borderId="28" xfId="0" applyNumberFormat="1" applyFont="1" applyFill="1" applyBorder="1" applyAlignment="1">
      <alignment horizontal="left" vertical="center" wrapText="1"/>
    </xf>
    <xf numFmtId="0" fontId="13" fillId="10" borderId="16" xfId="0" applyFont="1" applyFill="1" applyBorder="1" applyAlignment="1">
      <alignment vertical="center" wrapText="1"/>
    </xf>
    <xf numFmtId="0" fontId="13" fillId="10" borderId="17" xfId="0" applyFont="1" applyFill="1" applyBorder="1" applyAlignment="1">
      <alignment vertical="center" wrapText="1"/>
    </xf>
    <xf numFmtId="1" fontId="13" fillId="10" borderId="1" xfId="0" applyNumberFormat="1" applyFont="1" applyFill="1" applyBorder="1" applyAlignment="1">
      <alignment vertical="center" wrapText="1"/>
    </xf>
    <xf numFmtId="0" fontId="2" fillId="10" borderId="1" xfId="0" applyFont="1" applyFill="1" applyBorder="1" applyAlignment="1">
      <alignment horizontal="center" vertical="center" wrapText="1"/>
    </xf>
    <xf numFmtId="1" fontId="13" fillId="10" borderId="1" xfId="0" applyNumberFormat="1" applyFont="1" applyFill="1" applyBorder="1" applyAlignment="1">
      <alignment horizontal="left" vertical="center" wrapText="1"/>
    </xf>
    <xf numFmtId="1" fontId="13" fillId="10" borderId="16" xfId="0" applyNumberFormat="1" applyFont="1" applyFill="1" applyBorder="1" applyAlignment="1">
      <alignment vertical="center" wrapText="1"/>
    </xf>
    <xf numFmtId="14" fontId="13" fillId="10" borderId="28" xfId="0" applyNumberFormat="1" applyFont="1" applyFill="1" applyBorder="1" applyAlignment="1">
      <alignment horizontal="left" vertical="center" wrapText="1"/>
    </xf>
    <xf numFmtId="1" fontId="31" fillId="14" borderId="31" xfId="0" applyNumberFormat="1" applyFont="1" applyFill="1" applyBorder="1" applyAlignment="1">
      <alignment vertical="center" wrapText="1"/>
    </xf>
    <xf numFmtId="1" fontId="25" fillId="14" borderId="24" xfId="0" applyNumberFormat="1" applyFont="1" applyFill="1" applyBorder="1" applyAlignment="1">
      <alignment vertical="center" wrapText="1"/>
    </xf>
    <xf numFmtId="0" fontId="26" fillId="14" borderId="25" xfId="0" applyFont="1" applyFill="1" applyBorder="1" applyAlignment="1">
      <alignment vertical="center" wrapText="1"/>
    </xf>
    <xf numFmtId="0" fontId="27" fillId="14" borderId="0" xfId="0" applyFont="1" applyFill="1" applyAlignment="1">
      <alignment vertical="center" wrapText="1"/>
    </xf>
    <xf numFmtId="14" fontId="13" fillId="15" borderId="28" xfId="0" applyNumberFormat="1" applyFont="1" applyFill="1" applyBorder="1" applyAlignment="1">
      <alignment horizontal="left" vertical="center" wrapText="1"/>
    </xf>
    <xf numFmtId="14" fontId="13" fillId="15" borderId="28" xfId="0" applyNumberFormat="1" applyFont="1" applyFill="1" applyBorder="1" applyAlignment="1">
      <alignment vertical="center" wrapText="1"/>
    </xf>
    <xf numFmtId="1" fontId="13" fillId="4" borderId="14" xfId="0" applyNumberFormat="1" applyFont="1" applyFill="1" applyBorder="1" applyAlignment="1">
      <alignment vertical="center" wrapText="1"/>
    </xf>
    <xf numFmtId="1" fontId="25" fillId="0" borderId="16" xfId="0" applyNumberFormat="1" applyFont="1" applyBorder="1" applyAlignment="1">
      <alignment vertical="center" wrapText="1"/>
    </xf>
    <xf numFmtId="0" fontId="38" fillId="0" borderId="1" xfId="0" applyFont="1" applyBorder="1" applyAlignment="1">
      <alignment horizontal="left" vertical="center" wrapText="1"/>
    </xf>
    <xf numFmtId="1" fontId="28" fillId="4" borderId="16" xfId="1" applyNumberFormat="1" applyFont="1" applyFill="1" applyBorder="1" applyAlignment="1">
      <alignment vertical="center" wrapText="1"/>
    </xf>
    <xf numFmtId="1" fontId="31" fillId="0" borderId="33" xfId="0" applyNumberFormat="1" applyFont="1" applyBorder="1" applyAlignment="1">
      <alignment vertical="center" wrapText="1"/>
    </xf>
    <xf numFmtId="0" fontId="26" fillId="0" borderId="28" xfId="0" applyFont="1" applyBorder="1" applyAlignment="1">
      <alignment vertical="center" wrapText="1"/>
    </xf>
    <xf numFmtId="0" fontId="26" fillId="0" borderId="24" xfId="0" applyFont="1" applyBorder="1" applyAlignment="1">
      <alignment vertical="center" wrapText="1"/>
    </xf>
    <xf numFmtId="0" fontId="27" fillId="0" borderId="28" xfId="0" applyFont="1" applyBorder="1" applyAlignment="1">
      <alignment vertical="center" wrapText="1"/>
    </xf>
    <xf numFmtId="0" fontId="27" fillId="0" borderId="24" xfId="0" applyFont="1" applyBorder="1" applyAlignment="1">
      <alignment vertical="center" wrapText="1"/>
    </xf>
    <xf numFmtId="0" fontId="24" fillId="0" borderId="28" xfId="1" applyFont="1" applyBorder="1" applyAlignment="1">
      <alignment vertical="center" wrapText="1"/>
    </xf>
    <xf numFmtId="14" fontId="13" fillId="3" borderId="28" xfId="0" applyNumberFormat="1" applyFont="1" applyFill="1" applyBorder="1" applyAlignment="1">
      <alignment horizontal="right" vertical="center" wrapText="1"/>
    </xf>
    <xf numFmtId="0" fontId="8" fillId="0" borderId="28" xfId="0" applyFont="1" applyFill="1" applyBorder="1" applyAlignment="1">
      <alignment vertical="center" wrapText="1"/>
    </xf>
    <xf numFmtId="1" fontId="6" fillId="0" borderId="28" xfId="0" applyNumberFormat="1" applyFont="1" applyFill="1" applyBorder="1" applyAlignment="1">
      <alignment vertical="center" wrapText="1"/>
    </xf>
    <xf numFmtId="0" fontId="6" fillId="0" borderId="28" xfId="0" applyFont="1" applyFill="1" applyBorder="1" applyAlignment="1">
      <alignment vertical="center" wrapText="1"/>
    </xf>
    <xf numFmtId="14" fontId="7" fillId="0" borderId="28" xfId="0" applyNumberFormat="1" applyFont="1" applyFill="1" applyBorder="1" applyAlignment="1">
      <alignment horizontal="right" vertical="center" wrapText="1"/>
    </xf>
    <xf numFmtId="1" fontId="4" fillId="0" borderId="0" xfId="0" applyNumberFormat="1" applyFont="1" applyFill="1" applyBorder="1" applyAlignment="1">
      <alignment vertical="center" wrapText="1"/>
    </xf>
    <xf numFmtId="0" fontId="5" fillId="0" borderId="0" xfId="0" applyFont="1" applyFill="1" applyBorder="1" applyAlignment="1">
      <alignment vertical="center" wrapText="1"/>
    </xf>
    <xf numFmtId="0" fontId="0" fillId="0" borderId="0" xfId="0" applyFont="1" applyFill="1" applyBorder="1" applyAlignment="1">
      <alignment vertical="center" wrapText="1"/>
    </xf>
    <xf numFmtId="0" fontId="42" fillId="2" borderId="28" xfId="0" applyFont="1" applyFill="1" applyBorder="1" applyAlignment="1">
      <alignment horizontal="center" vertical="center" wrapText="1"/>
    </xf>
    <xf numFmtId="17" fontId="18" fillId="0" borderId="8" xfId="0" applyNumberFormat="1" applyFont="1" applyBorder="1" applyAlignment="1">
      <alignment vertical="top"/>
    </xf>
    <xf numFmtId="0" fontId="24" fillId="0" borderId="1" xfId="1" applyFont="1" applyBorder="1" applyAlignment="1">
      <alignment vertical="center" wrapText="1"/>
    </xf>
    <xf numFmtId="0" fontId="13" fillId="0" borderId="0" xfId="0" applyFont="1" applyAlignment="1">
      <alignment vertical="center" wrapText="1"/>
    </xf>
    <xf numFmtId="0" fontId="13" fillId="11" borderId="28" xfId="0" applyFont="1" applyFill="1" applyBorder="1" applyAlignment="1">
      <alignment vertical="center" wrapText="1"/>
    </xf>
    <xf numFmtId="0" fontId="13" fillId="4" borderId="28" xfId="0" applyFont="1" applyFill="1" applyBorder="1" applyAlignment="1">
      <alignment vertical="center" wrapText="1"/>
    </xf>
    <xf numFmtId="0" fontId="10" fillId="11" borderId="28" xfId="0" applyFont="1" applyFill="1" applyBorder="1" applyAlignment="1">
      <alignment vertical="center" wrapText="1"/>
    </xf>
    <xf numFmtId="0" fontId="43" fillId="4" borderId="1" xfId="1" applyFont="1" applyFill="1" applyBorder="1" applyAlignment="1">
      <alignment vertical="center" wrapText="1"/>
    </xf>
    <xf numFmtId="0" fontId="24" fillId="4" borderId="28" xfId="1" applyFont="1" applyFill="1" applyBorder="1" applyAlignment="1">
      <alignment vertical="center" wrapText="1"/>
    </xf>
    <xf numFmtId="0" fontId="44" fillId="16" borderId="40" xfId="1" applyFont="1" applyFill="1" applyBorder="1" applyAlignment="1">
      <alignment vertical="center" wrapText="1"/>
    </xf>
    <xf numFmtId="0" fontId="45" fillId="7" borderId="14" xfId="0" applyFont="1" applyFill="1" applyBorder="1" applyAlignment="1">
      <alignment horizontal="center" vertical="center" wrapText="1"/>
    </xf>
    <xf numFmtId="0" fontId="43" fillId="0" borderId="28" xfId="1" applyFont="1" applyBorder="1" applyAlignment="1">
      <alignment vertical="center" wrapText="1"/>
    </xf>
    <xf numFmtId="0" fontId="10" fillId="0" borderId="28" xfId="0" applyFont="1" applyBorder="1" applyAlignment="1">
      <alignment vertical="center" wrapText="1"/>
    </xf>
    <xf numFmtId="0" fontId="43" fillId="0" borderId="1" xfId="1" applyFont="1" applyBorder="1" applyAlignment="1">
      <alignment vertical="center" wrapText="1"/>
    </xf>
    <xf numFmtId="0" fontId="43" fillId="0" borderId="14" xfId="1" applyFont="1" applyBorder="1" applyAlignment="1">
      <alignment vertical="center" wrapText="1"/>
    </xf>
    <xf numFmtId="0" fontId="43" fillId="0" borderId="35" xfId="0" applyFont="1" applyBorder="1" applyAlignment="1">
      <alignment vertical="center" wrapText="1"/>
    </xf>
    <xf numFmtId="0" fontId="43" fillId="6" borderId="1" xfId="0" applyFont="1" applyFill="1" applyBorder="1" applyAlignment="1">
      <alignment vertical="center" wrapText="1"/>
    </xf>
    <xf numFmtId="0" fontId="10" fillId="0" borderId="0" xfId="0" applyFont="1" applyBorder="1" applyAlignment="1">
      <alignment vertical="center" wrapText="1"/>
    </xf>
    <xf numFmtId="0" fontId="10" fillId="0" borderId="16" xfId="0" applyFont="1" applyBorder="1" applyAlignment="1">
      <alignment vertical="center" wrapText="1"/>
    </xf>
    <xf numFmtId="0" fontId="43" fillId="0" borderId="1" xfId="0" applyFont="1" applyBorder="1" applyAlignment="1">
      <alignment vertical="center" wrapText="1"/>
    </xf>
    <xf numFmtId="0" fontId="43" fillId="4" borderId="1" xfId="0" applyFont="1" applyFill="1" applyBorder="1" applyAlignment="1">
      <alignment vertical="center" wrapText="1"/>
    </xf>
    <xf numFmtId="1" fontId="10" fillId="4" borderId="28" xfId="0" applyNumberFormat="1" applyFont="1" applyFill="1" applyBorder="1" applyAlignment="1">
      <alignment vertical="center" wrapText="1"/>
    </xf>
    <xf numFmtId="0" fontId="10" fillId="0" borderId="0" xfId="0" applyFont="1" applyAlignment="1">
      <alignment vertical="center" wrapText="1"/>
    </xf>
    <xf numFmtId="0" fontId="13" fillId="0" borderId="38" xfId="0" applyFont="1" applyBorder="1" applyAlignment="1">
      <alignment vertical="center" wrapText="1"/>
    </xf>
    <xf numFmtId="0" fontId="10" fillId="5" borderId="28" xfId="0" applyFont="1" applyFill="1" applyBorder="1" applyAlignment="1">
      <alignment vertical="center" wrapText="1"/>
    </xf>
    <xf numFmtId="1" fontId="13" fillId="12" borderId="28" xfId="0" applyNumberFormat="1" applyFont="1" applyFill="1" applyBorder="1" applyAlignment="1">
      <alignment vertical="center" wrapText="1"/>
    </xf>
    <xf numFmtId="1" fontId="13" fillId="0" borderId="27" xfId="0" applyNumberFormat="1" applyFont="1" applyBorder="1" applyAlignment="1">
      <alignment vertical="center" wrapText="1"/>
    </xf>
    <xf numFmtId="0" fontId="10" fillId="0" borderId="35" xfId="1" applyFont="1" applyBorder="1" applyAlignment="1">
      <alignment vertical="center" wrapText="1"/>
    </xf>
    <xf numFmtId="1" fontId="10" fillId="4" borderId="1" xfId="0" applyNumberFormat="1" applyFont="1" applyFill="1" applyBorder="1" applyAlignment="1">
      <alignment vertical="center" wrapText="1"/>
    </xf>
    <xf numFmtId="0" fontId="13" fillId="0" borderId="0" xfId="0" applyFont="1"/>
    <xf numFmtId="1" fontId="13" fillId="6" borderId="28" xfId="0" applyNumberFormat="1" applyFont="1" applyFill="1" applyBorder="1" applyAlignment="1">
      <alignment vertical="center" wrapText="1"/>
    </xf>
    <xf numFmtId="0" fontId="2" fillId="0" borderId="28" xfId="0" applyFont="1" applyBorder="1" applyAlignment="1">
      <alignment vertical="center" wrapText="1"/>
    </xf>
    <xf numFmtId="1" fontId="2" fillId="0" borderId="28" xfId="0" applyNumberFormat="1" applyFont="1" applyBorder="1" applyAlignment="1">
      <alignment vertical="center" wrapText="1"/>
    </xf>
    <xf numFmtId="0" fontId="41" fillId="5" borderId="1" xfId="0" applyFont="1" applyFill="1" applyBorder="1" applyAlignment="1">
      <alignment vertical="center" wrapText="1"/>
    </xf>
    <xf numFmtId="1" fontId="41" fillId="5" borderId="1" xfId="0" applyNumberFormat="1" applyFont="1" applyFill="1" applyBorder="1" applyAlignment="1">
      <alignment vertical="center" wrapText="1"/>
    </xf>
    <xf numFmtId="1" fontId="41" fillId="5" borderId="1" xfId="0" applyNumberFormat="1" applyFont="1" applyFill="1" applyBorder="1" applyAlignment="1">
      <alignment horizontal="center" vertical="center" wrapText="1"/>
    </xf>
    <xf numFmtId="1" fontId="41" fillId="5" borderId="1" xfId="0" applyNumberFormat="1" applyFont="1" applyFill="1" applyBorder="1" applyAlignment="1">
      <alignment horizontal="left" vertical="center" wrapText="1"/>
    </xf>
    <xf numFmtId="1" fontId="41" fillId="5" borderId="16" xfId="0" applyNumberFormat="1" applyFont="1" applyFill="1" applyBorder="1" applyAlignment="1">
      <alignment vertical="center" wrapText="1"/>
    </xf>
    <xf numFmtId="14" fontId="41" fillId="5" borderId="28" xfId="0" applyNumberFormat="1" applyFont="1" applyFill="1" applyBorder="1" applyAlignment="1">
      <alignment vertical="center" wrapText="1"/>
    </xf>
    <xf numFmtId="1" fontId="21" fillId="0" borderId="31" xfId="0" applyNumberFormat="1" applyFont="1" applyBorder="1" applyAlignment="1">
      <alignment vertical="center" wrapText="1"/>
    </xf>
    <xf numFmtId="1" fontId="21" fillId="0" borderId="24" xfId="0" applyNumberFormat="1" applyFont="1" applyBorder="1" applyAlignment="1">
      <alignment vertical="center" wrapText="1"/>
    </xf>
    <xf numFmtId="0" fontId="21" fillId="0" borderId="25" xfId="0" applyFont="1" applyBorder="1" applyAlignment="1">
      <alignment vertical="center" wrapText="1"/>
    </xf>
    <xf numFmtId="0" fontId="16" fillId="17" borderId="1" xfId="0" applyFont="1" applyFill="1" applyBorder="1" applyAlignment="1">
      <alignment vertical="center" wrapText="1"/>
    </xf>
    <xf numFmtId="0" fontId="16" fillId="7" borderId="1" xfId="0" applyFont="1" applyFill="1" applyBorder="1" applyAlignment="1">
      <alignment vertical="center" wrapText="1"/>
    </xf>
    <xf numFmtId="0" fontId="46" fillId="7" borderId="1" xfId="0" applyFont="1" applyFill="1" applyBorder="1" applyAlignment="1">
      <alignment vertical="center" wrapText="1"/>
    </xf>
    <xf numFmtId="0" fontId="16" fillId="7" borderId="22" xfId="0" applyFont="1" applyFill="1" applyBorder="1" applyAlignment="1">
      <alignment vertical="center" wrapText="1"/>
    </xf>
    <xf numFmtId="0" fontId="16" fillId="18" borderId="22" xfId="0" applyFont="1" applyFill="1" applyBorder="1" applyAlignment="1">
      <alignment vertical="center" wrapText="1"/>
    </xf>
    <xf numFmtId="0" fontId="16" fillId="17" borderId="22" xfId="0" applyFont="1" applyFill="1" applyBorder="1" applyAlignment="1">
      <alignment vertical="center" wrapText="1"/>
    </xf>
    <xf numFmtId="0" fontId="42" fillId="7" borderId="23" xfId="0" applyFont="1" applyFill="1" applyBorder="1" applyAlignment="1">
      <alignment vertical="center" wrapText="1"/>
    </xf>
    <xf numFmtId="0" fontId="16" fillId="19" borderId="1" xfId="0" applyFont="1" applyFill="1" applyBorder="1" applyAlignment="1">
      <alignment vertical="center" wrapText="1"/>
    </xf>
    <xf numFmtId="0" fontId="16" fillId="20" borderId="1" xfId="0" applyFont="1" applyFill="1" applyBorder="1" applyAlignment="1">
      <alignment vertical="center" wrapText="1"/>
    </xf>
    <xf numFmtId="0" fontId="16" fillId="7" borderId="20" xfId="0" applyNumberFormat="1" applyFont="1" applyFill="1" applyBorder="1" applyAlignment="1">
      <alignment vertical="center" wrapText="1"/>
    </xf>
    <xf numFmtId="0" fontId="42" fillId="7" borderId="21" xfId="0" applyFont="1" applyFill="1" applyBorder="1" applyAlignment="1">
      <alignment vertical="center" wrapText="1"/>
    </xf>
    <xf numFmtId="0" fontId="42" fillId="18" borderId="1" xfId="0" applyFont="1" applyFill="1" applyBorder="1" applyAlignment="1">
      <alignment vertical="center" wrapText="1"/>
    </xf>
    <xf numFmtId="0" fontId="42" fillId="2" borderId="1" xfId="0" applyFont="1" applyFill="1" applyBorder="1" applyAlignment="1">
      <alignment horizontal="center" vertical="center" wrapText="1"/>
    </xf>
    <xf numFmtId="0" fontId="42" fillId="2" borderId="16" xfId="0" applyFont="1" applyFill="1" applyBorder="1" applyAlignment="1">
      <alignment horizontal="center" vertical="center" wrapText="1"/>
    </xf>
    <xf numFmtId="0" fontId="22" fillId="2" borderId="17" xfId="0" applyFont="1" applyFill="1" applyBorder="1" applyAlignment="1">
      <alignment vertical="center" wrapText="1"/>
    </xf>
    <xf numFmtId="1" fontId="21" fillId="0" borderId="10" xfId="0" applyNumberFormat="1" applyFont="1" applyBorder="1" applyAlignment="1">
      <alignment vertical="top" wrapText="1"/>
    </xf>
    <xf numFmtId="0" fontId="20" fillId="4" borderId="1" xfId="1" applyFont="1" applyFill="1" applyBorder="1" applyAlignment="1">
      <alignment vertical="center" wrapText="1"/>
    </xf>
    <xf numFmtId="0" fontId="47" fillId="4" borderId="16" xfId="0" applyFont="1" applyFill="1" applyBorder="1" applyAlignment="1">
      <alignment vertical="center" wrapText="1"/>
    </xf>
    <xf numFmtId="14" fontId="21" fillId="3" borderId="28" xfId="0" applyNumberFormat="1" applyFont="1" applyFill="1" applyBorder="1" applyAlignment="1">
      <alignment horizontal="right" vertical="center" wrapText="1"/>
    </xf>
    <xf numFmtId="0" fontId="21" fillId="4" borderId="16" xfId="0" applyFont="1" applyFill="1" applyBorder="1" applyAlignment="1">
      <alignment vertical="center" wrapText="1"/>
    </xf>
    <xf numFmtId="0" fontId="20" fillId="0" borderId="1" xfId="1" applyFont="1" applyBorder="1" applyAlignment="1">
      <alignment vertical="center" wrapText="1"/>
    </xf>
    <xf numFmtId="0" fontId="21" fillId="0" borderId="18" xfId="0" applyFont="1" applyBorder="1" applyAlignment="1">
      <alignment vertical="center" wrapText="1"/>
    </xf>
    <xf numFmtId="0" fontId="23" fillId="4" borderId="1" xfId="0" applyFont="1" applyFill="1" applyBorder="1" applyAlignment="1">
      <alignment vertical="center" wrapText="1"/>
    </xf>
    <xf numFmtId="0" fontId="23" fillId="4" borderId="16" xfId="0" applyFont="1" applyFill="1" applyBorder="1" applyAlignment="1">
      <alignment vertical="center" wrapText="1"/>
    </xf>
    <xf numFmtId="0" fontId="48" fillId="0" borderId="18" xfId="0" applyFont="1" applyBorder="1" applyAlignment="1">
      <alignment vertical="center" wrapText="1"/>
    </xf>
    <xf numFmtId="1" fontId="21" fillId="0" borderId="5" xfId="0" applyNumberFormat="1" applyFont="1" applyBorder="1" applyAlignment="1">
      <alignment vertical="top" wrapText="1"/>
    </xf>
    <xf numFmtId="1" fontId="21" fillId="0" borderId="8" xfId="0" applyNumberFormat="1" applyFont="1" applyBorder="1" applyAlignment="1">
      <alignment vertical="top" wrapText="1"/>
    </xf>
    <xf numFmtId="0" fontId="49" fillId="4" borderId="1" xfId="0" applyFont="1" applyFill="1" applyBorder="1" applyAlignment="1">
      <alignment vertical="center" wrapText="1"/>
    </xf>
    <xf numFmtId="0" fontId="42" fillId="4" borderId="1" xfId="0" applyFont="1" applyFill="1" applyBorder="1" applyAlignment="1">
      <alignment vertical="center" wrapText="1"/>
    </xf>
    <xf numFmtId="0" fontId="42" fillId="0" borderId="1" xfId="0" applyFont="1" applyBorder="1" applyAlignment="1">
      <alignment vertical="center" wrapText="1"/>
    </xf>
    <xf numFmtId="0" fontId="42" fillId="21" borderId="1" xfId="0" applyFont="1" applyFill="1" applyBorder="1" applyAlignment="1">
      <alignment vertical="center" wrapText="1"/>
    </xf>
    <xf numFmtId="0" fontId="23" fillId="21" borderId="1" xfId="1" applyFont="1" applyFill="1" applyBorder="1" applyAlignment="1">
      <alignment vertical="center" wrapText="1"/>
    </xf>
    <xf numFmtId="0" fontId="48" fillId="21" borderId="16" xfId="0" applyFont="1" applyFill="1" applyBorder="1" applyAlignment="1">
      <alignment vertical="center" wrapText="1"/>
    </xf>
    <xf numFmtId="0" fontId="19" fillId="11" borderId="28" xfId="1" applyFill="1" applyBorder="1" applyAlignment="1">
      <alignment vertical="center" wrapText="1"/>
    </xf>
    <xf numFmtId="0" fontId="19" fillId="4" borderId="15" xfId="1" applyFill="1" applyBorder="1" applyAlignment="1">
      <alignment vertical="center" wrapText="1"/>
    </xf>
    <xf numFmtId="0" fontId="19" fillId="0" borderId="1" xfId="1" applyBorder="1" applyAlignment="1">
      <alignment vertical="center" wrapText="1"/>
    </xf>
    <xf numFmtId="1" fontId="19" fillId="0" borderId="28" xfId="1" applyNumberFormat="1" applyBorder="1" applyAlignment="1">
      <alignment vertical="center" wrapText="1"/>
    </xf>
    <xf numFmtId="1" fontId="19" fillId="0" borderId="27" xfId="1" applyNumberFormat="1" applyBorder="1" applyAlignment="1">
      <alignment vertical="center" wrapText="1"/>
    </xf>
    <xf numFmtId="0" fontId="19" fillId="12" borderId="28" xfId="1" applyFill="1" applyBorder="1" applyAlignment="1">
      <alignment vertical="center" wrapText="1"/>
    </xf>
    <xf numFmtId="0" fontId="19" fillId="4" borderId="28" xfId="1" applyFill="1" applyBorder="1" applyAlignment="1">
      <alignment vertical="center" wrapText="1"/>
    </xf>
    <xf numFmtId="0" fontId="19" fillId="0" borderId="15" xfId="1" applyBorder="1" applyAlignment="1">
      <alignment vertical="center" wrapText="1"/>
    </xf>
    <xf numFmtId="0" fontId="19" fillId="4" borderId="1" xfId="1" applyFill="1" applyBorder="1" applyAlignment="1">
      <alignment vertical="center" wrapText="1"/>
    </xf>
    <xf numFmtId="0" fontId="19" fillId="0" borderId="41" xfId="1" applyBorder="1"/>
    <xf numFmtId="0" fontId="19" fillId="8" borderId="14" xfId="1" applyFill="1" applyBorder="1" applyAlignment="1">
      <alignment vertical="center" wrapText="1"/>
    </xf>
    <xf numFmtId="1" fontId="19" fillId="8" borderId="14" xfId="1" applyNumberFormat="1" applyFill="1" applyBorder="1" applyAlignment="1">
      <alignment vertical="center" wrapText="1"/>
    </xf>
    <xf numFmtId="1" fontId="19" fillId="12" borderId="28" xfId="1" applyNumberFormat="1" applyFill="1" applyBorder="1" applyAlignment="1">
      <alignment vertical="center" wrapText="1"/>
    </xf>
    <xf numFmtId="0" fontId="52" fillId="0" borderId="16" xfId="0" applyFont="1" applyBorder="1" applyAlignment="1">
      <alignment vertical="center" wrapText="1"/>
    </xf>
    <xf numFmtId="1" fontId="52" fillId="0" borderId="17" xfId="0" applyNumberFormat="1" applyFont="1" applyBorder="1" applyAlignment="1">
      <alignment vertical="center" wrapText="1"/>
    </xf>
    <xf numFmtId="1" fontId="52" fillId="0" borderId="1" xfId="0" applyNumberFormat="1" applyFont="1" applyBorder="1" applyAlignment="1">
      <alignment vertical="center" wrapText="1"/>
    </xf>
    <xf numFmtId="0" fontId="52" fillId="0" borderId="1" xfId="0" applyFont="1" applyBorder="1" applyAlignment="1">
      <alignment vertical="center" wrapText="1"/>
    </xf>
    <xf numFmtId="1" fontId="51" fillId="0" borderId="1" xfId="0" applyNumberFormat="1" applyFont="1" applyBorder="1" applyAlignment="1">
      <alignment horizontal="center" vertical="center" wrapText="1"/>
    </xf>
    <xf numFmtId="0" fontId="52" fillId="0" borderId="1" xfId="0" applyFont="1" applyBorder="1" applyAlignment="1">
      <alignment horizontal="left" vertical="center" wrapText="1"/>
    </xf>
    <xf numFmtId="1" fontId="52" fillId="0" borderId="16" xfId="0" applyNumberFormat="1" applyFont="1" applyBorder="1" applyAlignment="1">
      <alignment vertical="center" wrapText="1"/>
    </xf>
    <xf numFmtId="14" fontId="52" fillId="0" borderId="28" xfId="0" applyNumberFormat="1" applyFont="1" applyBorder="1" applyAlignment="1">
      <alignment vertical="center" wrapText="1"/>
    </xf>
    <xf numFmtId="14" fontId="53" fillId="0" borderId="31" xfId="0" applyNumberFormat="1" applyFont="1" applyBorder="1" applyAlignment="1">
      <alignment vertical="center" wrapText="1"/>
    </xf>
    <xf numFmtId="1" fontId="53" fillId="0" borderId="24" xfId="0" applyNumberFormat="1" applyFont="1" applyBorder="1" applyAlignment="1">
      <alignment vertical="center" wrapText="1"/>
    </xf>
    <xf numFmtId="0" fontId="54" fillId="0" borderId="25" xfId="0" applyFont="1" applyBorder="1" applyAlignment="1">
      <alignment vertical="center" wrapText="1"/>
    </xf>
    <xf numFmtId="1" fontId="19" fillId="4" borderId="28" xfId="1" applyNumberFormat="1" applyFill="1" applyBorder="1" applyAlignment="1">
      <alignment vertical="center" wrapText="1"/>
    </xf>
    <xf numFmtId="0" fontId="19" fillId="0" borderId="0" xfId="1" applyBorder="1" applyAlignment="1">
      <alignment vertical="center" wrapText="1"/>
    </xf>
    <xf numFmtId="0" fontId="19" fillId="0" borderId="16" xfId="1" applyBorder="1" applyAlignment="1">
      <alignment vertical="center" wrapText="1"/>
    </xf>
    <xf numFmtId="0" fontId="19" fillId="14" borderId="28" xfId="1" applyFill="1" applyBorder="1" applyAlignment="1">
      <alignment vertical="center" wrapText="1"/>
    </xf>
    <xf numFmtId="0" fontId="19" fillId="4" borderId="35" xfId="1" applyFill="1" applyBorder="1" applyAlignment="1">
      <alignment vertical="center" wrapText="1"/>
    </xf>
    <xf numFmtId="0" fontId="19" fillId="16" borderId="40" xfId="1" applyFill="1" applyBorder="1" applyAlignment="1">
      <alignment vertical="center" wrapText="1"/>
    </xf>
    <xf numFmtId="0" fontId="19" fillId="0" borderId="39" xfId="1" applyBorder="1" applyAlignment="1">
      <alignment vertical="center" wrapText="1"/>
    </xf>
    <xf numFmtId="0" fontId="19" fillId="11" borderId="0" xfId="1" applyFill="1" applyBorder="1" applyAlignment="1">
      <alignment vertical="center" wrapText="1"/>
    </xf>
    <xf numFmtId="0" fontId="19" fillId="0" borderId="0" xfId="1" applyAlignment="1">
      <alignment vertical="center" wrapText="1"/>
    </xf>
    <xf numFmtId="0" fontId="55" fillId="0" borderId="28" xfId="1" applyFont="1" applyBorder="1" applyAlignment="1">
      <alignment vertical="center" wrapText="1"/>
    </xf>
    <xf numFmtId="0" fontId="10" fillId="0" borderId="17" xfId="0" applyFont="1" applyBorder="1" applyAlignment="1">
      <alignment vertical="center" wrapText="1"/>
    </xf>
    <xf numFmtId="1" fontId="10" fillId="0" borderId="1" xfId="0" applyNumberFormat="1" applyFont="1" applyBorder="1" applyAlignment="1">
      <alignment vertical="center" wrapText="1"/>
    </xf>
    <xf numFmtId="1" fontId="45"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1" fontId="19" fillId="10" borderId="28" xfId="1" applyNumberFormat="1" applyFill="1" applyBorder="1" applyAlignment="1">
      <alignment vertical="center" wrapText="1"/>
    </xf>
    <xf numFmtId="0" fontId="19" fillId="4" borderId="14" xfId="1" applyFill="1" applyBorder="1" applyAlignment="1">
      <alignment vertical="center" wrapText="1"/>
    </xf>
    <xf numFmtId="0" fontId="19" fillId="0" borderId="28" xfId="1" applyBorder="1" applyAlignment="1">
      <alignment vertical="top" wrapText="1"/>
    </xf>
    <xf numFmtId="0" fontId="19" fillId="0" borderId="28" xfId="1" applyFill="1" applyBorder="1" applyAlignment="1">
      <alignment vertical="center" wrapText="1"/>
    </xf>
    <xf numFmtId="0" fontId="2" fillId="0" borderId="28" xfId="0" applyFont="1" applyBorder="1" applyAlignment="1">
      <alignment horizontal="center" vertical="top" wrapText="1"/>
    </xf>
    <xf numFmtId="0" fontId="24" fillId="0" borderId="28" xfId="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552450</xdr:colOff>
      <xdr:row>16</xdr:row>
      <xdr:rowOff>428625</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2" name="AutoShape 2">
          <a:extLst>
            <a:ext uri="{FF2B5EF4-FFF2-40B4-BE49-F238E27FC236}">
              <a16:creationId xmlns:a16="http://schemas.microsoft.com/office/drawing/2014/main" id="{00000000-0008-0000-0000-00000C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3" name="AutoShape 2">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4" name="AutoShape 2">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5" name="AutoShape 2">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6" name="AutoShape 2">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7" name="AutoShape 2">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8" name="AutoShape 2">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19" name="AutoShape 2">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20" name="AutoShape 2">
          <a:extLst>
            <a:ext uri="{FF2B5EF4-FFF2-40B4-BE49-F238E27FC236}">
              <a16:creationId xmlns:a16="http://schemas.microsoft.com/office/drawing/2014/main" id="{00000000-0008-0000-0000-000014000000}"/>
            </a:ext>
          </a:extLst>
        </xdr:cNvPr>
        <xdr:cNvSpPr>
          <a:spLocks noChangeArrowheads="1"/>
        </xdr:cNvSpPr>
      </xdr:nvSpPr>
      <xdr:spPr bwMode="auto">
        <a:xfrm>
          <a:off x="0" y="0"/>
          <a:ext cx="10048875"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21" name="AutoShape 2">
          <a:extLst>
            <a:ext uri="{FF2B5EF4-FFF2-40B4-BE49-F238E27FC236}">
              <a16:creationId xmlns:a16="http://schemas.microsoft.com/office/drawing/2014/main" id="{00000000-0008-0000-0000-000015000000}"/>
            </a:ext>
          </a:extLst>
        </xdr:cNvPr>
        <xdr:cNvSpPr>
          <a:spLocks noChangeArrowheads="1"/>
        </xdr:cNvSpPr>
      </xdr:nvSpPr>
      <xdr:spPr bwMode="auto">
        <a:xfrm>
          <a:off x="0" y="0"/>
          <a:ext cx="10048875"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552450</xdr:colOff>
      <xdr:row>16</xdr:row>
      <xdr:rowOff>428625</xdr:rowOff>
    </xdr:to>
    <xdr:sp macro="" textlink="">
      <xdr:nvSpPr>
        <xdr:cNvPr id="22" name="AutoShape 2">
          <a:extLst>
            <a:ext uri="{FF2B5EF4-FFF2-40B4-BE49-F238E27FC236}">
              <a16:creationId xmlns:a16="http://schemas.microsoft.com/office/drawing/2014/main" id="{00000000-0008-0000-0000-000016000000}"/>
            </a:ext>
          </a:extLst>
        </xdr:cNvPr>
        <xdr:cNvSpPr>
          <a:spLocks noChangeArrowheads="1"/>
        </xdr:cNvSpPr>
      </xdr:nvSpPr>
      <xdr:spPr bwMode="auto">
        <a:xfrm>
          <a:off x="0" y="0"/>
          <a:ext cx="10048875"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1917700</xdr:colOff>
      <xdr:row>16</xdr:row>
      <xdr:rowOff>508000</xdr:rowOff>
    </xdr:to>
    <xdr:sp macro="" textlink="">
      <xdr:nvSpPr>
        <xdr:cNvPr id="23" name="AutoShape 2">
          <a:extLst>
            <a:ext uri="{FF2B5EF4-FFF2-40B4-BE49-F238E27FC236}">
              <a16:creationId xmlns:a16="http://schemas.microsoft.com/office/drawing/2014/main" id="{00000000-0008-0000-0000-000017000000}"/>
            </a:ext>
          </a:extLst>
        </xdr:cNvPr>
        <xdr:cNvSpPr>
          <a:spLocks noChangeArrowheads="1"/>
        </xdr:cNvSpPr>
      </xdr:nvSpPr>
      <xdr:spPr bwMode="auto">
        <a:xfrm>
          <a:off x="0" y="0"/>
          <a:ext cx="10045700" cy="9486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552450</xdr:colOff>
      <xdr:row>14</xdr:row>
      <xdr:rowOff>123825</xdr:rowOff>
    </xdr:to>
    <xdr:sp macro="" textlink="">
      <xdr:nvSpPr>
        <xdr:cNvPr id="24" name="AutoShape 2">
          <a:extLst>
            <a:ext uri="{FF2B5EF4-FFF2-40B4-BE49-F238E27FC236}">
              <a16:creationId xmlns:a16="http://schemas.microsoft.com/office/drawing/2014/main" id="{00000000-0008-0000-0000-000018000000}"/>
            </a:ext>
          </a:extLst>
        </xdr:cNvPr>
        <xdr:cNvSpPr>
          <a:spLocks noChangeArrowheads="1"/>
        </xdr:cNvSpPr>
      </xdr:nvSpPr>
      <xdr:spPr bwMode="auto">
        <a:xfrm>
          <a:off x="0" y="0"/>
          <a:ext cx="100488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2159000</xdr:colOff>
      <xdr:row>15</xdr:row>
      <xdr:rowOff>508000</xdr:rowOff>
    </xdr:to>
    <xdr:sp macro="" textlink="">
      <xdr:nvSpPr>
        <xdr:cNvPr id="25" name="AutoShape 2">
          <a:extLst>
            <a:ext uri="{FF2B5EF4-FFF2-40B4-BE49-F238E27FC236}">
              <a16:creationId xmlns:a16="http://schemas.microsoft.com/office/drawing/2014/main" id="{00000000-0008-0000-0000-000019000000}"/>
            </a:ext>
          </a:extLst>
        </xdr:cNvPr>
        <xdr:cNvSpPr>
          <a:spLocks noChangeArrowheads="1"/>
        </xdr:cNvSpPr>
      </xdr:nvSpPr>
      <xdr:spPr bwMode="auto">
        <a:xfrm>
          <a:off x="0" y="0"/>
          <a:ext cx="101981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2159000</xdr:colOff>
      <xdr:row>15</xdr:row>
      <xdr:rowOff>508000</xdr:rowOff>
    </xdr:to>
    <xdr:sp macro="" textlink="">
      <xdr:nvSpPr>
        <xdr:cNvPr id="26" name="AutoShape 2">
          <a:extLst>
            <a:ext uri="{FF2B5EF4-FFF2-40B4-BE49-F238E27FC236}">
              <a16:creationId xmlns:a16="http://schemas.microsoft.com/office/drawing/2014/main" id="{103B20D1-FDCD-6243-80A7-1D8F5C46DD99}"/>
            </a:ext>
          </a:extLst>
        </xdr:cNvPr>
        <xdr:cNvSpPr>
          <a:spLocks noChangeArrowheads="1"/>
        </xdr:cNvSpPr>
      </xdr:nvSpPr>
      <xdr:spPr bwMode="auto">
        <a:xfrm>
          <a:off x="0" y="0"/>
          <a:ext cx="101981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2159000</xdr:colOff>
      <xdr:row>15</xdr:row>
      <xdr:rowOff>508000</xdr:rowOff>
    </xdr:to>
    <xdr:sp macro="" textlink="">
      <xdr:nvSpPr>
        <xdr:cNvPr id="27" name="AutoShape 2">
          <a:extLst>
            <a:ext uri="{FF2B5EF4-FFF2-40B4-BE49-F238E27FC236}">
              <a16:creationId xmlns:a16="http://schemas.microsoft.com/office/drawing/2014/main" id="{57317B76-17A7-B64F-B1A7-69A775B6D8BD}"/>
            </a:ext>
          </a:extLst>
        </xdr:cNvPr>
        <xdr:cNvSpPr>
          <a:spLocks noChangeArrowheads="1"/>
        </xdr:cNvSpPr>
      </xdr:nvSpPr>
      <xdr:spPr bwMode="auto">
        <a:xfrm>
          <a:off x="0" y="0"/>
          <a:ext cx="10198100" cy="1275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2159000</xdr:colOff>
      <xdr:row>15</xdr:row>
      <xdr:rowOff>508000</xdr:rowOff>
    </xdr:to>
    <xdr:sp macro="" textlink="">
      <xdr:nvSpPr>
        <xdr:cNvPr id="28" name="AutoShape 2">
          <a:extLst>
            <a:ext uri="{FF2B5EF4-FFF2-40B4-BE49-F238E27FC236}">
              <a16:creationId xmlns:a16="http://schemas.microsoft.com/office/drawing/2014/main" id="{5D2D2EA4-4D4D-6848-AF4C-584605C88F03}"/>
            </a:ext>
          </a:extLst>
        </xdr:cNvPr>
        <xdr:cNvSpPr>
          <a:spLocks noChangeArrowheads="1"/>
        </xdr:cNvSpPr>
      </xdr:nvSpPr>
      <xdr:spPr bwMode="auto">
        <a:xfrm>
          <a:off x="0" y="0"/>
          <a:ext cx="10198100" cy="1275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539750</xdr:colOff>
      <xdr:row>15</xdr:row>
      <xdr:rowOff>228600</xdr:rowOff>
    </xdr:to>
    <xdr:sp macro="" textlink="">
      <xdr:nvSpPr>
        <xdr:cNvPr id="29" name="AutoShape 2"/>
        <xdr:cNvSpPr>
          <a:spLocks noChangeArrowheads="1"/>
        </xdr:cNvSpPr>
      </xdr:nvSpPr>
      <xdr:spPr bwMode="auto">
        <a:xfrm>
          <a:off x="0" y="0"/>
          <a:ext cx="10198100" cy="127508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dc.gov/healthyyouth/yrbs/index.htm" TargetMode="External"/><Relationship Id="rId299" Type="http://schemas.openxmlformats.org/officeDocument/2006/relationships/hyperlink" Target="http://kff.org/medicaid/poll-finding/giving-voice-to-the-people-of-new/" TargetMode="External"/><Relationship Id="rId21" Type="http://schemas.openxmlformats.org/officeDocument/2006/relationships/hyperlink" Target="http://www.census.gov/programs-surveys/ahs/" TargetMode="External"/><Relationship Id="rId63" Type="http://schemas.openxmlformats.org/officeDocument/2006/relationships/hyperlink" Target="https://ada.edu.au/" TargetMode="External"/><Relationship Id="rId159" Type="http://schemas.openxmlformats.org/officeDocument/2006/relationships/hyperlink" Target="http://www.measuredhs.com/what-we-do/survey/survey-display-297.cfm" TargetMode="External"/><Relationship Id="rId324" Type="http://schemas.openxmlformats.org/officeDocument/2006/relationships/hyperlink" Target="http://monitoringthefuture.org/" TargetMode="External"/><Relationship Id="rId366" Type="http://schemas.openxmlformats.org/officeDocument/2006/relationships/hyperlink" Target="http://www.bls.gov/nls/nlsy79ch.htm" TargetMode="External"/><Relationship Id="rId531" Type="http://schemas.openxmlformats.org/officeDocument/2006/relationships/hyperlink" Target="http://www.cdc.gov/nchs/nvss.htm" TargetMode="External"/><Relationship Id="rId170" Type="http://schemas.openxmlformats.org/officeDocument/2006/relationships/hyperlink" Target="http://www.epi.org/" TargetMode="External"/><Relationship Id="rId226" Type="http://schemas.openxmlformats.org/officeDocument/2006/relationships/hyperlink" Target="http://www.globalintegrity.org/" TargetMode="External"/><Relationship Id="rId433" Type="http://schemas.openxmlformats.org/officeDocument/2006/relationships/hyperlink" Target="http://www.prosperity.com/" TargetMode="External"/><Relationship Id="rId268" Type="http://schemas.openxmlformats.org/officeDocument/2006/relationships/hyperlink" Target="http://understandingsociety.org.uk/" TargetMode="External"/><Relationship Id="rId475" Type="http://schemas.openxmlformats.org/officeDocument/2006/relationships/hyperlink" Target="http://www.taxpayer.net/library/article/earmark-data" TargetMode="External"/><Relationship Id="rId32" Type="http://schemas.openxmlformats.org/officeDocument/2006/relationships/hyperlink" Target="http://www.usgs.gov/water/" TargetMode="External"/><Relationship Id="rId74" Type="http://schemas.openxmlformats.org/officeDocument/2006/relationships/hyperlink" Target="http://www.brookings.edu/about/programs/governance" TargetMode="External"/><Relationship Id="rId128" Type="http://schemas.openxmlformats.org/officeDocument/2006/relationships/hyperlink" Target="http://chinadatacenter.org/" TargetMode="External"/><Relationship Id="rId335" Type="http://schemas.openxmlformats.org/officeDocument/2006/relationships/hyperlink" Target="http://www.stats.gov.cn/english/statisticaldata/" TargetMode="External"/><Relationship Id="rId377" Type="http://schemas.openxmlformats.org/officeDocument/2006/relationships/hyperlink" Target="http://www.apta.com/research/stats/" TargetMode="External"/><Relationship Id="rId500" Type="http://schemas.openxmlformats.org/officeDocument/2006/relationships/hyperlink" Target="http://www.census.gov/popest/" TargetMode="External"/><Relationship Id="rId542" Type="http://schemas.openxmlformats.org/officeDocument/2006/relationships/hyperlink" Target="http://data.worldbank.org/data-catalog/health-nutrition-and-population-statistics" TargetMode="External"/><Relationship Id="rId5" Type="http://schemas.openxmlformats.org/officeDocument/2006/relationships/hyperlink" Target="http://www.eia.gov/electricity/annual/%23" TargetMode="External"/><Relationship Id="rId181" Type="http://schemas.openxmlformats.org/officeDocument/2006/relationships/hyperlink" Target="http://pub.stat.ee/px-web.2001/dialog/statfile1.asp" TargetMode="External"/><Relationship Id="rId237" Type="http://schemas.openxmlformats.org/officeDocument/2006/relationships/hyperlink" Target="http://artsandsciences.sc.edu/geog/hvri/sovi-data" TargetMode="External"/><Relationship Id="rId402" Type="http://schemas.openxmlformats.org/officeDocument/2006/relationships/hyperlink" Target="http://www.oecd.org/std/leading-indicators/" TargetMode="External"/><Relationship Id="rId279" Type="http://schemas.openxmlformats.org/officeDocument/2006/relationships/hyperlink" Target="http://usa.ipums.org/usa/" TargetMode="External"/><Relationship Id="rId444" Type="http://schemas.openxmlformats.org/officeDocument/2006/relationships/hyperlink" Target="https://ropercenter.cornell.edu/" TargetMode="External"/><Relationship Id="rId486" Type="http://schemas.openxmlformats.org/officeDocument/2006/relationships/hyperlink" Target="http://www.transparency.org/research" TargetMode="External"/><Relationship Id="rId43" Type="http://schemas.openxmlformats.org/officeDocument/2006/relationships/hyperlink" Target="https://www.ahrq.gov/research/data/hcup/index.html" TargetMode="External"/><Relationship Id="rId139" Type="http://schemas.openxmlformats.org/officeDocument/2006/relationships/hyperlink" Target="http://www.cru.uea.ac.uk/" TargetMode="External"/><Relationship Id="rId290" Type="http://schemas.openxmlformats.org/officeDocument/2006/relationships/hyperlink" Target="http://www.ilo.org/ipec/ChildlabourstatisticsSIMPOC/lang--en/index.htm" TargetMode="External"/><Relationship Id="rId304" Type="http://schemas.openxmlformats.org/officeDocument/2006/relationships/hyperlink" Target="http://www.latinobarometro.org/latContents.jsp" TargetMode="External"/><Relationship Id="rId346" Type="http://schemas.openxmlformats.org/officeDocument/2006/relationships/hyperlink" Target="http://www.ndacan.cornell.edu/datasets/datasets-list.cfm" TargetMode="External"/><Relationship Id="rId388" Type="http://schemas.openxmlformats.org/officeDocument/2006/relationships/hyperlink" Target="http://toddwschneider.com/posts/analyzing-1-1-billion-nyc-taxi-and-uber-trips-with-a-vengeance/" TargetMode="External"/><Relationship Id="rId511" Type="http://schemas.openxmlformats.org/officeDocument/2006/relationships/hyperlink" Target="http://www.bls.gov/jlt/" TargetMode="External"/><Relationship Id="rId553" Type="http://schemas.openxmlformats.org/officeDocument/2006/relationships/hyperlink" Target="http://iresearch.worldbank.org/PovcalNet/index.htm?0,3" TargetMode="External"/><Relationship Id="rId85" Type="http://schemas.openxmlformats.org/officeDocument/2006/relationships/hyperlink" Target="http://www.irs.gov/uac/SOI-Tax-Stats-Business-Tax-Statistics" TargetMode="External"/><Relationship Id="rId150" Type="http://schemas.openxmlformats.org/officeDocument/2006/relationships/hyperlink" Target="http://www.nber.org/data/morg.html" TargetMode="External"/><Relationship Id="rId192" Type="http://schemas.openxmlformats.org/officeDocument/2006/relationships/hyperlink" Target="http://www.consilium.europa.eu/en/council-eu/configurations/fac/" TargetMode="External"/><Relationship Id="rId206" Type="http://schemas.openxmlformats.org/officeDocument/2006/relationships/hyperlink" Target="http://www.fao.org/corp/statistics/en/" TargetMode="External"/><Relationship Id="rId413" Type="http://schemas.openxmlformats.org/officeDocument/2006/relationships/hyperlink" Target="https://www.opensecrets.org/" TargetMode="External"/><Relationship Id="rId248" Type="http://schemas.openxmlformats.org/officeDocument/2006/relationships/hyperlink" Target="http://www.huffingtonpost.com/news/pollster/" TargetMode="External"/><Relationship Id="rId455" Type="http://schemas.openxmlformats.org/officeDocument/2006/relationships/hyperlink" Target="http://hvri.geog.sc.edu/SHELDUS/" TargetMode="External"/><Relationship Id="rId497" Type="http://schemas.openxmlformats.org/officeDocument/2006/relationships/hyperlink" Target="https://www.census.gov/population/www/cen2000/commuting/index.html" TargetMode="External"/><Relationship Id="rId12" Type="http://schemas.openxmlformats.org/officeDocument/2006/relationships/hyperlink" Target="https://georgetown.box.com/s/ktm3ausvjd5m93h0b02r8h8e0rh0h2bx" TargetMode="External"/><Relationship Id="rId108" Type="http://schemas.openxmlformats.org/officeDocument/2006/relationships/hyperlink" Target="http://www.cedlas.econo.unlp.edu.ar/wp/en/" TargetMode="External"/><Relationship Id="rId315" Type="http://schemas.openxmlformats.org/officeDocument/2006/relationships/hyperlink" Target="https://www.cms.gov/Research-Statistics-Data-and-Systems/Statistics-Trends-and-Reports/Medicare-Provider-Charge-Data/index.html" TargetMode="External"/><Relationship Id="rId357" Type="http://schemas.openxmlformats.org/officeDocument/2006/relationships/hyperlink" Target="https://www.cdc.gov/nchs/ahcd/index.htm" TargetMode="External"/><Relationship Id="rId522" Type="http://schemas.openxmlformats.org/officeDocument/2006/relationships/hyperlink" Target="http://comtrade.un.org/" TargetMode="External"/><Relationship Id="rId54" Type="http://schemas.openxmlformats.org/officeDocument/2006/relationships/hyperlink" Target="http://datacenter.kidscount.org/" TargetMode="External"/><Relationship Id="rId96" Type="http://schemas.openxmlformats.org/officeDocument/2006/relationships/hyperlink" Target="http://www.cihi.ca/" TargetMode="External"/><Relationship Id="rId161" Type="http://schemas.openxmlformats.org/officeDocument/2006/relationships/hyperlink" Target="http://www.justice.gov/dea/resource-center/statistics.shtml" TargetMode="External"/><Relationship Id="rId217" Type="http://schemas.openxmlformats.org/officeDocument/2006/relationships/hyperlink" Target="http://ihcrp.georgetown.edu/" TargetMode="External"/><Relationship Id="rId399" Type="http://schemas.openxmlformats.org/officeDocument/2006/relationships/hyperlink" Target="http://www.oecd.org/pisa/data/" TargetMode="External"/><Relationship Id="rId564" Type="http://schemas.openxmlformats.org/officeDocument/2006/relationships/hyperlink" Target="http://worldmanagementsurvey.org/survey-data/download-data/" TargetMode="External"/><Relationship Id="rId259" Type="http://schemas.openxmlformats.org/officeDocument/2006/relationships/hyperlink" Target="https://sunlightfoundation.com/taxonomy/term/influence-explorer/" TargetMode="External"/><Relationship Id="rId424" Type="http://schemas.openxmlformats.org/officeDocument/2006/relationships/hyperlink" Target="http://www.popcouncil.org/" TargetMode="External"/><Relationship Id="rId466" Type="http://schemas.openxmlformats.org/officeDocument/2006/relationships/hyperlink" Target="http://www.icpsr.umich.edu/icpsrweb/SAMHDA/index.jsp" TargetMode="External"/><Relationship Id="rId23" Type="http://schemas.openxmlformats.org/officeDocument/2006/relationships/hyperlink" Target="https://www.prsgroup.com/explore-our-products/international-country-risk-guide/" TargetMode="External"/><Relationship Id="rId119" Type="http://schemas.openxmlformats.org/officeDocument/2006/relationships/hyperlink" Target="http://www.icpsr.umich.edu/icpsrweb/ICPSR/series/00018" TargetMode="External"/><Relationship Id="rId270" Type="http://schemas.openxmlformats.org/officeDocument/2006/relationships/hyperlink" Target="http://www.psed.isr.umich.edu/psed/home" TargetMode="External"/><Relationship Id="rId326" Type="http://schemas.openxmlformats.org/officeDocument/2006/relationships/hyperlink" Target="http://www.murray.harvard.edu/" TargetMode="External"/><Relationship Id="rId533" Type="http://schemas.openxmlformats.org/officeDocument/2006/relationships/hyperlink" Target="http://www.voteview.com/" TargetMode="External"/><Relationship Id="rId65" Type="http://schemas.openxmlformats.org/officeDocument/2006/relationships/hyperlink" Target="http://www.bis.org/statistics/index.htm" TargetMode="External"/><Relationship Id="rId130" Type="http://schemas.openxmlformats.org/officeDocument/2006/relationships/hyperlink" Target="http://www.cpc.unc.edu/projects/china" TargetMode="External"/><Relationship Id="rId368" Type="http://schemas.openxmlformats.org/officeDocument/2006/relationships/hyperlink" Target="http://www.bls.gov/nls/nlsorig.htm" TargetMode="External"/><Relationship Id="rId172" Type="http://schemas.openxmlformats.org/officeDocument/2006/relationships/hyperlink" Target="http://www.esa.doc.gov/" TargetMode="External"/><Relationship Id="rId228" Type="http://schemas.openxmlformats.org/officeDocument/2006/relationships/hyperlink" Target="http://www.visionofhumanity.org/" TargetMode="External"/><Relationship Id="rId435" Type="http://schemas.openxmlformats.org/officeDocument/2006/relationships/hyperlink" Target="http://www.quotaproject.org/uid/search.cfm" TargetMode="External"/><Relationship Id="rId477" Type="http://schemas.openxmlformats.org/officeDocument/2006/relationships/hyperlink" Target="http://mobility.tamu.edu/ums/congestion-data/" TargetMode="External"/><Relationship Id="rId281" Type="http://schemas.openxmlformats.org/officeDocument/2006/relationships/hyperlink" Target="http://catalog.library.georgetown.edu/record=b4312131~S4" TargetMode="External"/><Relationship Id="rId337" Type="http://schemas.openxmlformats.org/officeDocument/2006/relationships/hyperlink" Target="https://healthcaredelivery.cancer.gov/initiatives/" TargetMode="External"/><Relationship Id="rId502" Type="http://schemas.openxmlformats.org/officeDocument/2006/relationships/hyperlink" Target="https://www.census.gov/topics/health/health-insurance.html" TargetMode="External"/><Relationship Id="rId34" Type="http://schemas.openxmlformats.org/officeDocument/2006/relationships/hyperlink" Target="http://www.unicef.org/statistics/index_countrystats.html" TargetMode="External"/><Relationship Id="rId76" Type="http://schemas.openxmlformats.org/officeDocument/2006/relationships/hyperlink" Target="http://www.brookings.edu/research/reports/2013/08/06-suburban-poverty-berube-kneebone-williams" TargetMode="External"/><Relationship Id="rId141" Type="http://schemas.openxmlformats.org/officeDocument/2006/relationships/hyperlink" Target="http://www.ctc.usma.edu/" TargetMode="External"/><Relationship Id="rId379" Type="http://schemas.openxmlformats.org/officeDocument/2006/relationships/hyperlink" Target="http://nces.ed.gov/datatools/index.asp?DataToolSectionID=4" TargetMode="External"/><Relationship Id="rId544" Type="http://schemas.openxmlformats.org/officeDocument/2006/relationships/hyperlink" Target="http://surveys.worldbank.org/" TargetMode="External"/><Relationship Id="rId7" Type="http://schemas.openxmlformats.org/officeDocument/2006/relationships/hyperlink" Target="http://www.eia.gov/totalenergy/data/monthly/" TargetMode="External"/><Relationship Id="rId183" Type="http://schemas.openxmlformats.org/officeDocument/2006/relationships/hyperlink" Target="http://www.csae.ox.ac.uk/households/the-ethiopian-rural-household-survey" TargetMode="External"/><Relationship Id="rId239" Type="http://schemas.openxmlformats.org/officeDocument/2006/relationships/hyperlink" Target="http://hrsonline.isr.umich.edu/" TargetMode="External"/><Relationship Id="rId390" Type="http://schemas.openxmlformats.org/officeDocument/2006/relationships/hyperlink" Target="https://www.ncdc.noaa.gov/data-access" TargetMode="External"/><Relationship Id="rId404" Type="http://schemas.openxmlformats.org/officeDocument/2006/relationships/hyperlink" Target="http://stats.oecd.org/Index.aspx?datasetcode=GIDDB2012" TargetMode="External"/><Relationship Id="rId446" Type="http://schemas.openxmlformats.org/officeDocument/2006/relationships/hyperlink" Target="http://www.cityofseattle.net/police/crime/default.htm" TargetMode="External"/><Relationship Id="rId250" Type="http://schemas.openxmlformats.org/officeDocument/2006/relationships/hyperlink" Target="http://www.icpsr.umich.edu/icpsrweb/NAHDAP/" TargetMode="External"/><Relationship Id="rId292" Type="http://schemas.openxmlformats.org/officeDocument/2006/relationships/hyperlink" Target="https://www.census.gov/data-tools/demo/idb/informationGateway.php" TargetMode="External"/><Relationship Id="rId306" Type="http://schemas.openxmlformats.org/officeDocument/2006/relationships/hyperlink" Target="http://www.lincolninst.edu/resources/" TargetMode="External"/><Relationship Id="rId488" Type="http://schemas.openxmlformats.org/officeDocument/2006/relationships/hyperlink" Target="http://www.transtats.bts.gov/homepage.asp" TargetMode="External"/><Relationship Id="rId45" Type="http://schemas.openxmlformats.org/officeDocument/2006/relationships/hyperlink" Target="http://www.apa.org/research/index.aspx" TargetMode="External"/><Relationship Id="rId87" Type="http://schemas.openxmlformats.org/officeDocument/2006/relationships/hyperlink" Target="http://www.cde.ca.gov/ds/sp/cl/index.asp" TargetMode="External"/><Relationship Id="rId110" Type="http://schemas.openxmlformats.org/officeDocument/2006/relationships/hyperlink" Target="http://www.cid.harvard.edu/ciddata/ciddata.html" TargetMode="External"/><Relationship Id="rId348" Type="http://schemas.openxmlformats.org/officeDocument/2006/relationships/hyperlink" Target="http://www.ncdc.noaa.gov/oa/ncdc.html" TargetMode="External"/><Relationship Id="rId513" Type="http://schemas.openxmlformats.org/officeDocument/2006/relationships/hyperlink" Target="https://www.irs.gov/uac/tax-stats" TargetMode="External"/><Relationship Id="rId555" Type="http://schemas.openxmlformats.org/officeDocument/2006/relationships/hyperlink" Target="http://data.worldbank.org/data-catalog/world-development-indicators" TargetMode="External"/><Relationship Id="rId152" Type="http://schemas.openxmlformats.org/officeDocument/2006/relationships/hyperlink" Target="https://www.datarefuge.org/" TargetMode="External"/><Relationship Id="rId194" Type="http://schemas.openxmlformats.org/officeDocument/2006/relationships/hyperlink" Target="http://www.imf.org/external/data.htm" TargetMode="External"/><Relationship Id="rId208" Type="http://schemas.openxmlformats.org/officeDocument/2006/relationships/hyperlink" Target="http://www.ars.usda.gov/main/site_main.htm?modecode=12-35-50-00" TargetMode="External"/><Relationship Id="rId415" Type="http://schemas.openxmlformats.org/officeDocument/2006/relationships/hyperlink" Target="http://www.paulhensel.org/datapol.html" TargetMode="External"/><Relationship Id="rId457" Type="http://schemas.openxmlformats.org/officeDocument/2006/relationships/hyperlink" Target="http://www.cdc.gov/nchs/slaits.htm" TargetMode="External"/><Relationship Id="rId261" Type="http://schemas.openxmlformats.org/officeDocument/2006/relationships/hyperlink" Target="https://www.india.gov.in/topics/infrastructure" TargetMode="External"/><Relationship Id="rId499" Type="http://schemas.openxmlformats.org/officeDocument/2006/relationships/hyperlink" Target="https://www.census.gov/support/USACdataDownloads.html" TargetMode="External"/><Relationship Id="rId14" Type="http://schemas.openxmlformats.org/officeDocument/2006/relationships/hyperlink" Target="http://archive.ahrq.gov/data/safetynet/" TargetMode="External"/><Relationship Id="rId56" Type="http://schemas.openxmlformats.org/officeDocument/2006/relationships/hyperlink" Target="http://www.adb.org/data/main" TargetMode="External"/><Relationship Id="rId317" Type="http://schemas.openxmlformats.org/officeDocument/2006/relationships/hyperlink" Target="http://www.inegi.gob.mx/" TargetMode="External"/><Relationship Id="rId359" Type="http://schemas.openxmlformats.org/officeDocument/2006/relationships/hyperlink" Target="http://www.bea.gov/" TargetMode="External"/><Relationship Id="rId524" Type="http://schemas.openxmlformats.org/officeDocument/2006/relationships/hyperlink" Target="http://www.bris.ac.uk/Depts/Economics/Growth/datasets.htm" TargetMode="External"/><Relationship Id="rId566" Type="http://schemas.openxmlformats.org/officeDocument/2006/relationships/hyperlink" Target="http://www.itu.int/ITU-D/ict/statistics/" TargetMode="External"/><Relationship Id="rId98" Type="http://schemas.openxmlformats.org/officeDocument/2006/relationships/hyperlink" Target="http://cedlas.econo.unlp.edu.ar/eng/index.php" TargetMode="External"/><Relationship Id="rId121" Type="http://schemas.openxmlformats.org/officeDocument/2006/relationships/hyperlink" Target="http://prio.org/Data/CSCW-Replication-Data/" TargetMode="External"/><Relationship Id="rId163" Type="http://schemas.openxmlformats.org/officeDocument/2006/relationships/hyperlink" Target="http://nces.ed.gov/ecls/" TargetMode="External"/><Relationship Id="rId219" Type="http://schemas.openxmlformats.org/officeDocument/2006/relationships/hyperlink" Target="http://guides.library.georgetown.edu/researchcourseguides" TargetMode="External"/><Relationship Id="rId370" Type="http://schemas.openxmlformats.org/officeDocument/2006/relationships/hyperlink" Target="http://www.nod.org/" TargetMode="External"/><Relationship Id="rId426" Type="http://schemas.openxmlformats.org/officeDocument/2006/relationships/hyperlink" Target="http://www.prb.org/datafinder.aspx" TargetMode="External"/><Relationship Id="rId230" Type="http://schemas.openxmlformats.org/officeDocument/2006/relationships/hyperlink" Target="http://graduateinstitute.ch/md4stata" TargetMode="External"/><Relationship Id="rId468" Type="http://schemas.openxmlformats.org/officeDocument/2006/relationships/hyperlink" Target="http://www.census.gov/sipp/" TargetMode="External"/><Relationship Id="rId25" Type="http://schemas.openxmlformats.org/officeDocument/2006/relationships/hyperlink" Target="http://www.icpsr.umich.edu/icpsrweb/NADAC/" TargetMode="External"/><Relationship Id="rId67" Type="http://schemas.openxmlformats.org/officeDocument/2006/relationships/hyperlink" Target="https://www.cdc.gov/brfss/about/index.htm" TargetMode="External"/><Relationship Id="rId272" Type="http://schemas.openxmlformats.org/officeDocument/2006/relationships/hyperlink" Target="http://psidonline.isr.umich.edu/" TargetMode="External"/><Relationship Id="rId328" Type="http://schemas.openxmlformats.org/officeDocument/2006/relationships/hyperlink" Target="http://www.cdc.gov/nchs/ahcd/ahcd_questionnaires.htm" TargetMode="External"/><Relationship Id="rId535" Type="http://schemas.openxmlformats.org/officeDocument/2006/relationships/hyperlink" Target="https://wrds-web.wharton.upenn.edu/wrds/" TargetMode="External"/><Relationship Id="rId132" Type="http://schemas.openxmlformats.org/officeDocument/2006/relationships/hyperlink" Target="http://www.humanrightsdata.com/" TargetMode="External"/><Relationship Id="rId174" Type="http://schemas.openxmlformats.org/officeDocument/2006/relationships/hyperlink" Target="http://www.loc.gov/rr/program/bib/elections/statistics.html" TargetMode="External"/><Relationship Id="rId381" Type="http://schemas.openxmlformats.org/officeDocument/2006/relationships/hyperlink" Target="http://www.nkps.nl/NKPSEN/nkps.htm" TargetMode="External"/><Relationship Id="rId241" Type="http://schemas.openxmlformats.org/officeDocument/2006/relationships/hyperlink" Target="http://www.healtheconomics.com/resources/a-g/databases/" TargetMode="External"/><Relationship Id="rId437" Type="http://schemas.openxmlformats.org/officeDocument/2006/relationships/hyperlink" Target="http://www.rand.org/research_areas/index.html" TargetMode="External"/><Relationship Id="rId479" Type="http://schemas.openxmlformats.org/officeDocument/2006/relationships/hyperlink" Target="http://web.nso.go.th/survey/house_seco/socio.htm" TargetMode="External"/><Relationship Id="rId36" Type="http://schemas.openxmlformats.org/officeDocument/2006/relationships/hyperlink" Target="http://www.worldvaluessurvey.org/" TargetMode="External"/><Relationship Id="rId283" Type="http://schemas.openxmlformats.org/officeDocument/2006/relationships/hyperlink" Target="http://www.ifpri.org/topic/topics" TargetMode="External"/><Relationship Id="rId339" Type="http://schemas.openxmlformats.org/officeDocument/2006/relationships/hyperlink" Target="https://nces.ed.gov/" TargetMode="External"/><Relationship Id="rId490" Type="http://schemas.openxmlformats.org/officeDocument/2006/relationships/hyperlink" Target="http://nces.ed.gov/timss/datafiles.asp" TargetMode="External"/><Relationship Id="rId504" Type="http://schemas.openxmlformats.org/officeDocument/2006/relationships/hyperlink" Target="http://www.census.gov/census2000/PUMS.html" TargetMode="External"/><Relationship Id="rId546" Type="http://schemas.openxmlformats.org/officeDocument/2006/relationships/hyperlink" Target="http://web.worldbank.org/WBSITE/EXTERNAL/TOPICS/EXTPOVERTY/EXTPA/0,,contentMDK:20205985~menuPK:435761~pagePK:148956~piPK:216618~theSitePK:430367,00.html" TargetMode="External"/><Relationship Id="rId78" Type="http://schemas.openxmlformats.org/officeDocument/2006/relationships/hyperlink" Target="http://ipl.econ.duke.edu/dthomas/dev_data/index.html" TargetMode="External"/><Relationship Id="rId101" Type="http://schemas.openxmlformats.org/officeDocument/2006/relationships/hyperlink" Target="http://thedata.harvard.edu/dvn/dv/cid" TargetMode="External"/><Relationship Id="rId143" Type="http://schemas.openxmlformats.org/officeDocument/2006/relationships/hyperlink" Target="http://www.census.gov/govs/cffr/" TargetMode="External"/><Relationship Id="rId185" Type="http://schemas.openxmlformats.org/officeDocument/2006/relationships/hyperlink" Target="http://ec.europa.eu/about_en.htm" TargetMode="External"/><Relationship Id="rId350" Type="http://schemas.openxmlformats.org/officeDocument/2006/relationships/hyperlink" Target="http://www.start.umd.edu/data-analysis" TargetMode="External"/><Relationship Id="rId406" Type="http://schemas.openxmlformats.org/officeDocument/2006/relationships/hyperlink" Target="http://stats.oecd.org/Index.aspx?datasetcode=GIDDB2012" TargetMode="External"/><Relationship Id="rId9" Type="http://schemas.openxmlformats.org/officeDocument/2006/relationships/hyperlink" Target="http://www.data-archive.ac.uk/" TargetMode="External"/><Relationship Id="rId210" Type="http://schemas.openxmlformats.org/officeDocument/2006/relationships/hyperlink" Target="http://www.fragilefamilies.princeton.edu/" TargetMode="External"/><Relationship Id="rId392" Type="http://schemas.openxmlformats.org/officeDocument/2006/relationships/hyperlink" Target="http://www.schs.state.nc.us/" TargetMode="External"/><Relationship Id="rId448" Type="http://schemas.openxmlformats.org/officeDocument/2006/relationships/hyperlink" Target="https://www.census.gov/programs-surveys/saipe.html" TargetMode="External"/><Relationship Id="rId26" Type="http://schemas.openxmlformats.org/officeDocument/2006/relationships/hyperlink" Target="http://www.census.gov/cps/data/" TargetMode="External"/><Relationship Id="rId231" Type="http://schemas.openxmlformats.org/officeDocument/2006/relationships/hyperlink" Target="http://www.datacenterresearch.org/" TargetMode="External"/><Relationship Id="rId252" Type="http://schemas.openxmlformats.org/officeDocument/2006/relationships/hyperlink" Target="http://www.icpsr.umich.edu/index.html" TargetMode="External"/><Relationship Id="rId273" Type="http://schemas.openxmlformats.org/officeDocument/2006/relationships/hyperlink" Target="http://simba.isr.umich.edu/data/data.aspx" TargetMode="External"/><Relationship Id="rId294" Type="http://schemas.openxmlformats.org/officeDocument/2006/relationships/hyperlink" Target="https://data.oecd.org/" TargetMode="External"/><Relationship Id="rId308" Type="http://schemas.openxmlformats.org/officeDocument/2006/relationships/hyperlink" Target="http://www.s4.brown.edu/us2010/Researcher/LTDB.htm" TargetMode="External"/><Relationship Id="rId329" Type="http://schemas.openxmlformats.org/officeDocument/2006/relationships/hyperlink" Target="http://www.icpsr.umich.edu/icpsrweb/NACJD/studies/04586" TargetMode="External"/><Relationship Id="rId480" Type="http://schemas.openxmlformats.org/officeDocument/2006/relationships/hyperlink" Target="http://activecitizen.tufts.edu/research/circle/" TargetMode="External"/><Relationship Id="rId515" Type="http://schemas.openxmlformats.org/officeDocument/2006/relationships/hyperlink" Target="https://www.federalreserve.gov/datadownload/Choose.aspx?rel=H15" TargetMode="External"/><Relationship Id="rId536" Type="http://schemas.openxmlformats.org/officeDocument/2006/relationships/hyperlink" Target="http://www.whartonwrds.com/our-datasets/" TargetMode="External"/><Relationship Id="rId47" Type="http://schemas.openxmlformats.org/officeDocument/2006/relationships/hyperlink" Target="http://www.uva-aias.net/en/ictwss" TargetMode="External"/><Relationship Id="rId68" Type="http://schemas.openxmlformats.org/officeDocument/2006/relationships/hyperlink" Target="https://www.cdc.gov/brfss/data_documentation/index.htm" TargetMode="External"/><Relationship Id="rId89" Type="http://schemas.openxmlformats.org/officeDocument/2006/relationships/hyperlink" Target="http://www.cde.ca.gov/ta/ac/sa/" TargetMode="External"/><Relationship Id="rId112" Type="http://schemas.openxmlformats.org/officeDocument/2006/relationships/hyperlink" Target="http://www.hschange.org/" TargetMode="External"/><Relationship Id="rId133" Type="http://schemas.openxmlformats.org/officeDocument/2006/relationships/hyperlink" Target="http://www.humanrightsdata.com/p/data-documentation.html" TargetMode="External"/><Relationship Id="rId154" Type="http://schemas.openxmlformats.org/officeDocument/2006/relationships/hyperlink" Target="http://dcps.dc.gov/page/conduct-research-or-obtain-confidential-data" TargetMode="External"/><Relationship Id="rId175" Type="http://schemas.openxmlformats.org/officeDocument/2006/relationships/hyperlink" Target="http://www.inegi.org.mx/est/contenidos/proyectos/encuestas/hogares/regulares/enigh/default.aspx" TargetMode="External"/><Relationship Id="rId340" Type="http://schemas.openxmlformats.org/officeDocument/2006/relationships/hyperlink" Target="https://nces.ed.gov/surveys/hsb/" TargetMode="External"/><Relationship Id="rId361" Type="http://schemas.openxmlformats.org/officeDocument/2006/relationships/hyperlink" Target="http://finmin.nic.in/" TargetMode="External"/><Relationship Id="rId557" Type="http://schemas.openxmlformats.org/officeDocument/2006/relationships/hyperlink" Target="http://reports.weforum.org/global-competitiveness-report-2015-2016/" TargetMode="External"/><Relationship Id="rId196" Type="http://schemas.openxmlformats.org/officeDocument/2006/relationships/hyperlink" Target="http://www-fars.nhtsa.dot.gov/QueryTool/QuerySection/SelectYear.aspx" TargetMode="External"/><Relationship Id="rId200" Type="http://schemas.openxmlformats.org/officeDocument/2006/relationships/hyperlink" Target="http://research.stlouisfed.org/" TargetMode="External"/><Relationship Id="rId382" Type="http://schemas.openxmlformats.org/officeDocument/2006/relationships/hyperlink" Target="http://nis.princeton.edu/data.html" TargetMode="External"/><Relationship Id="rId417" Type="http://schemas.openxmlformats.org/officeDocument/2006/relationships/hyperlink" Target="https://www.prio.org/" TargetMode="External"/><Relationship Id="rId438" Type="http://schemas.openxmlformats.org/officeDocument/2006/relationships/hyperlink" Target="http://www.rand.org/" TargetMode="External"/><Relationship Id="rId459" Type="http://schemas.openxmlformats.org/officeDocument/2006/relationships/hyperlink" Target="http://www.statedatalab.org/" TargetMode="External"/><Relationship Id="rId16" Type="http://schemas.openxmlformats.org/officeDocument/2006/relationships/hyperlink" Target="http://www.cpc.unc.edu/projects/addhealth/data" TargetMode="External"/><Relationship Id="rId221" Type="http://schemas.openxmlformats.org/officeDocument/2006/relationships/hyperlink" Target="http://guides.library.georgetown.edu/az.php" TargetMode="External"/><Relationship Id="rId242" Type="http://schemas.openxmlformats.org/officeDocument/2006/relationships/hyperlink" Target="https://www.heritage.org/" TargetMode="External"/><Relationship Id="rId263" Type="http://schemas.openxmlformats.org/officeDocument/2006/relationships/hyperlink" Target="http://cbs.gov.il/reader/?MIval=cw_usr_view_Folder&amp;ID=141" TargetMode="External"/><Relationship Id="rId284" Type="http://schemas.openxmlformats.org/officeDocument/2006/relationships/hyperlink" Target="http://www.ihsn.org/home/" TargetMode="External"/><Relationship Id="rId319" Type="http://schemas.openxmlformats.org/officeDocument/2006/relationships/hyperlink" Target="http://web.mta.info/developers/download.html" TargetMode="External"/><Relationship Id="rId470" Type="http://schemas.openxmlformats.org/officeDocument/2006/relationships/hyperlink" Target="http://chrisblattman.com/projects/sway/" TargetMode="External"/><Relationship Id="rId491" Type="http://schemas.openxmlformats.org/officeDocument/2006/relationships/hyperlink" Target="https://movement.uber.com/cities" TargetMode="External"/><Relationship Id="rId505" Type="http://schemas.openxmlformats.org/officeDocument/2006/relationships/hyperlink" Target="http://www.census.gov/govs/local/" TargetMode="External"/><Relationship Id="rId526" Type="http://schemas.openxmlformats.org/officeDocument/2006/relationships/hyperlink" Target="http://www.urban.org/data-viz" TargetMode="External"/><Relationship Id="rId37" Type="http://schemas.openxmlformats.org/officeDocument/2006/relationships/hyperlink" Target="http://data.worldbank.org/data-catalog/actionable-governance-indicators" TargetMode="External"/><Relationship Id="rId58" Type="http://schemas.openxmlformats.org/officeDocument/2006/relationships/hyperlink" Target="http://bniajfi.org/vital_signs/" TargetMode="External"/><Relationship Id="rId79" Type="http://schemas.openxmlformats.org/officeDocument/2006/relationships/hyperlink" Target="http://www.bea.gov/" TargetMode="External"/><Relationship Id="rId102" Type="http://schemas.openxmlformats.org/officeDocument/2006/relationships/hyperlink" Target="http://www.opensecrets.org/index.php" TargetMode="External"/><Relationship Id="rId123" Type="http://schemas.openxmlformats.org/officeDocument/2006/relationships/hyperlink" Target="http://www.childtrends.org/" TargetMode="External"/><Relationship Id="rId144" Type="http://schemas.openxmlformats.org/officeDocument/2006/relationships/hyperlink" Target="http://www.correlatesofwar.org/" TargetMode="External"/><Relationship Id="rId330" Type="http://schemas.openxmlformats.org/officeDocument/2006/relationships/hyperlink" Target="http://www.icpsr.umich.edu/icpsrweb/NACJD/" TargetMode="External"/><Relationship Id="rId547" Type="http://schemas.openxmlformats.org/officeDocument/2006/relationships/hyperlink" Target="http://www.worldbank.org/en/topic/poverty" TargetMode="External"/><Relationship Id="rId568" Type="http://schemas.openxmlformats.org/officeDocument/2006/relationships/printerSettings" Target="../printerSettings/printerSettings1.bin"/><Relationship Id="rId90" Type="http://schemas.openxmlformats.org/officeDocument/2006/relationships/hyperlink" Target="http://healthpolicy.ucla.edu/chis/Pages/default.aspx" TargetMode="External"/><Relationship Id="rId165" Type="http://schemas.openxmlformats.org/officeDocument/2006/relationships/hyperlink" Target="http://ukdataservice.ac.uk/get-data.aspx" TargetMode="External"/><Relationship Id="rId186" Type="http://schemas.openxmlformats.org/officeDocument/2006/relationships/hyperlink" Target="http://www.ebrd.com/what-we-do/economic-research-and-data/data.html" TargetMode="External"/><Relationship Id="rId351" Type="http://schemas.openxmlformats.org/officeDocument/2006/relationships/hyperlink" Target="http://www.start.umd.edu/data-and-tools/start-datasets" TargetMode="External"/><Relationship Id="rId372" Type="http://schemas.openxmlformats.org/officeDocument/2006/relationships/hyperlink" Target="https://www.nso.gov.pg/" TargetMode="External"/><Relationship Id="rId393" Type="http://schemas.openxmlformats.org/officeDocument/2006/relationships/hyperlink" Target="http://sdc.state.nc.us/" TargetMode="External"/><Relationship Id="rId407" Type="http://schemas.openxmlformats.org/officeDocument/2006/relationships/hyperlink" Target="http://www.oecd-ilibrary.org/" TargetMode="External"/><Relationship Id="rId428" Type="http://schemas.openxmlformats.org/officeDocument/2006/relationships/hyperlink" Target="http://sds.ukzn.ac.za/files/wp21.pdf" TargetMode="External"/><Relationship Id="rId449" Type="http://schemas.openxmlformats.org/officeDocument/2006/relationships/hyperlink" Target="http://malawi.pop.upenn.edu/" TargetMode="External"/><Relationship Id="rId211" Type="http://schemas.openxmlformats.org/officeDocument/2006/relationships/hyperlink" Target="http://www.fragilefamilies.princeton.edu/public.asp" TargetMode="External"/><Relationship Id="rId232" Type="http://schemas.openxmlformats.org/officeDocument/2006/relationships/hyperlink" Target="http://www.rug.nl/research/ggdc/" TargetMode="External"/><Relationship Id="rId253" Type="http://schemas.openxmlformats.org/officeDocument/2006/relationships/hyperlink" Target="https://www.icpsr.umich.edu/icpsrweb/ICPSR/biblio/studies?collection=DATA" TargetMode="External"/><Relationship Id="rId274" Type="http://schemas.openxmlformats.org/officeDocument/2006/relationships/hyperlink" Target="http://www.inegi.org.mx/default.aspx" TargetMode="External"/><Relationship Id="rId295" Type="http://schemas.openxmlformats.org/officeDocument/2006/relationships/hyperlink" Target="http://thedata.harvard.edu/dvn/dv/jpal" TargetMode="External"/><Relationship Id="rId309" Type="http://schemas.openxmlformats.org/officeDocument/2006/relationships/hyperlink" Target="http://www.s4.brown.edu/us2010/Researcher/Bridging.htm" TargetMode="External"/><Relationship Id="rId460" Type="http://schemas.openxmlformats.org/officeDocument/2006/relationships/hyperlink" Target="http://www.dsireusa.org/" TargetMode="External"/><Relationship Id="rId481" Type="http://schemas.openxmlformats.org/officeDocument/2006/relationships/hyperlink" Target="http://www.reinhartandrogoff.com/" TargetMode="External"/><Relationship Id="rId516" Type="http://schemas.openxmlformats.org/officeDocument/2006/relationships/hyperlink" Target="https://bphc.hrsa.gov/datareporting/index.html" TargetMode="External"/><Relationship Id="rId27" Type="http://schemas.openxmlformats.org/officeDocument/2006/relationships/hyperlink" Target="http://www2.ed.gov/about/offices/list/ocr/data.html" TargetMode="External"/><Relationship Id="rId48" Type="http://schemas.openxmlformats.org/officeDocument/2006/relationships/hyperlink" Target="http://www.aecf.org/" TargetMode="External"/><Relationship Id="rId69" Type="http://schemas.openxmlformats.org/officeDocument/2006/relationships/hyperlink" Target="http://bowlingalone.com/?page_id=7" TargetMode="External"/><Relationship Id="rId113" Type="http://schemas.openxmlformats.org/officeDocument/2006/relationships/hyperlink" Target="http://www.hschange.org/index.cgi?data=12" TargetMode="External"/><Relationship Id="rId134" Type="http://schemas.openxmlformats.org/officeDocument/2006/relationships/hyperlink" Target="http://ocrdata.ed.gov/" TargetMode="External"/><Relationship Id="rId320" Type="http://schemas.openxmlformats.org/officeDocument/2006/relationships/hyperlink" Target="http://www.milbank.org/quarterly.html" TargetMode="External"/><Relationship Id="rId537" Type="http://schemas.openxmlformats.org/officeDocument/2006/relationships/hyperlink" Target="http://jco.ascopubs.org/content/27/3/352.full" TargetMode="External"/><Relationship Id="rId558" Type="http://schemas.openxmlformats.org/officeDocument/2006/relationships/hyperlink" Target="http://reports.weforum.org/global-competitiveness-report-2015-2016/downloads/" TargetMode="External"/><Relationship Id="rId80" Type="http://schemas.openxmlformats.org/officeDocument/2006/relationships/hyperlink" Target="http://www.bea.gov/international/direct_investment_multinational_companies_comprehensive_data.htm" TargetMode="External"/><Relationship Id="rId155" Type="http://schemas.openxmlformats.org/officeDocument/2006/relationships/hyperlink" Target="http://www.measuredhs.com/" TargetMode="External"/><Relationship Id="rId176" Type="http://schemas.openxmlformats.org/officeDocument/2006/relationships/hyperlink" Target="https://www3.epa.gov/airmarkets/progress/reports/index.html" TargetMode="External"/><Relationship Id="rId197" Type="http://schemas.openxmlformats.org/officeDocument/2006/relationships/hyperlink" Target="http://www.ferc.gov/docs-filing/forms/form-1/data.asp" TargetMode="External"/><Relationship Id="rId341" Type="http://schemas.openxmlformats.org/officeDocument/2006/relationships/hyperlink" Target="https://nces.ed.gov/surveys/hsls09/" TargetMode="External"/><Relationship Id="rId362" Type="http://schemas.openxmlformats.org/officeDocument/2006/relationships/hyperlink" Target="http://www.hcup-us.ahrq.gov/nisoverview.jsp" TargetMode="External"/><Relationship Id="rId383" Type="http://schemas.openxmlformats.org/officeDocument/2006/relationships/hyperlink" Target="http://www.state.nj.us/education/data/" TargetMode="External"/><Relationship Id="rId418" Type="http://schemas.openxmlformats.org/officeDocument/2006/relationships/hyperlink" Target="http://pewglobal.org/about/" TargetMode="External"/><Relationship Id="rId439" Type="http://schemas.openxmlformats.org/officeDocument/2006/relationships/hyperlink" Target="http://www.rand.org/topics/terrorism-and-homeland-security.html" TargetMode="External"/><Relationship Id="rId201" Type="http://schemas.openxmlformats.org/officeDocument/2006/relationships/hyperlink" Target="http://research.stlouisfed.org/fred2/" TargetMode="External"/><Relationship Id="rId222" Type="http://schemas.openxmlformats.org/officeDocument/2006/relationships/hyperlink" Target="http://guides.library.georgetown.edu/az.php?a=g" TargetMode="External"/><Relationship Id="rId243" Type="http://schemas.openxmlformats.org/officeDocument/2006/relationships/hyperlink" Target="http://www.heritage.org/index/" TargetMode="External"/><Relationship Id="rId264" Type="http://schemas.openxmlformats.org/officeDocument/2006/relationships/hyperlink" Target="http://www.healthdata.org/" TargetMode="External"/><Relationship Id="rId285" Type="http://schemas.openxmlformats.org/officeDocument/2006/relationships/hyperlink" Target="http://www.ilo.org/ipec/ChildlabourstatisticsSIMPOC/Questionnairessurveysandreports/lang--en/index.htm" TargetMode="External"/><Relationship Id="rId450" Type="http://schemas.openxmlformats.org/officeDocument/2006/relationships/hyperlink" Target="http://www.library.ucla.edu/location/social-science-data-archive" TargetMode="External"/><Relationship Id="rId471" Type="http://schemas.openxmlformats.org/officeDocument/2006/relationships/hyperlink" Target="http://civicyouth.org/national-youth-survey-2004/" TargetMode="External"/><Relationship Id="rId506" Type="http://schemas.openxmlformats.org/officeDocument/2006/relationships/hyperlink" Target="http://www.fas.usda.gov/psdonline/psdDownload.aspx" TargetMode="External"/><Relationship Id="rId17" Type="http://schemas.openxmlformats.org/officeDocument/2006/relationships/hyperlink" Target="http://aiddata.org/content/index/Research/research-datasets" TargetMode="External"/><Relationship Id="rId38" Type="http://schemas.openxmlformats.org/officeDocument/2006/relationships/hyperlink" Target="http://www.acf.hhs.gov/programs/cb/research-data-technology/statistics-research" TargetMode="External"/><Relationship Id="rId59" Type="http://schemas.openxmlformats.org/officeDocument/2006/relationships/hyperlink" Target="http://ahrf.hrsa.gov/" TargetMode="External"/><Relationship Id="rId103" Type="http://schemas.openxmlformats.org/officeDocument/2006/relationships/hyperlink" Target="http://www.transtats.bts.gov/DataIndex.asp" TargetMode="External"/><Relationship Id="rId124" Type="http://schemas.openxmlformats.org/officeDocument/2006/relationships/hyperlink" Target="https://www.childtrends.org/research/" TargetMode="External"/><Relationship Id="rId310" Type="http://schemas.openxmlformats.org/officeDocument/2006/relationships/hyperlink" Target="http://www.icpsr.umich.edu/icpsrweb/NACJD/studies/06063/version/1" TargetMode="External"/><Relationship Id="rId492" Type="http://schemas.openxmlformats.org/officeDocument/2006/relationships/hyperlink" Target="http://www.census.gov/census2000/110th.html" TargetMode="External"/><Relationship Id="rId527" Type="http://schemas.openxmlformats.org/officeDocument/2006/relationships/hyperlink" Target="http://www.usa.gov/Topics/Reference-Shelf.shtml" TargetMode="External"/><Relationship Id="rId548" Type="http://schemas.openxmlformats.org/officeDocument/2006/relationships/hyperlink" Target="http://www.enterprisesurveys.org/" TargetMode="External"/><Relationship Id="rId569" Type="http://schemas.openxmlformats.org/officeDocument/2006/relationships/drawing" Target="../drawings/drawing1.xml"/><Relationship Id="rId70" Type="http://schemas.openxmlformats.org/officeDocument/2006/relationships/hyperlink" Target="http://www.ibge.gov.br/english/" TargetMode="External"/><Relationship Id="rId91" Type="http://schemas.openxmlformats.org/officeDocument/2006/relationships/hyperlink" Target="http://library.ucsd.edu/dc/collection/bb9353145q" TargetMode="External"/><Relationship Id="rId145" Type="http://schemas.openxmlformats.org/officeDocument/2006/relationships/hyperlink" Target="http://www.correlatesofwar.org/data-sets" TargetMode="External"/><Relationship Id="rId166" Type="http://schemas.openxmlformats.org/officeDocument/2006/relationships/hyperlink" Target="http://www.edi-africa.com/research/cwiq.htm" TargetMode="External"/><Relationship Id="rId187" Type="http://schemas.openxmlformats.org/officeDocument/2006/relationships/hyperlink" Target="http://www.ebrd.com/what-we-do/economic-research-and-data/data/lits.html" TargetMode="External"/><Relationship Id="rId331" Type="http://schemas.openxmlformats.org/officeDocument/2006/relationships/hyperlink" Target="https://www.icpsr.umich.edu/icpsrweb/NACJD/" TargetMode="External"/><Relationship Id="rId352" Type="http://schemas.openxmlformats.org/officeDocument/2006/relationships/hyperlink" Target="http://www.icpsr.umich.edu/icpsrweb/ICPSR/series/00095" TargetMode="External"/><Relationship Id="rId373" Type="http://schemas.openxmlformats.org/officeDocument/2006/relationships/hyperlink" Target="https://www.icpsr.umich.edu/icpsrweb/ICPSR/series/00216" TargetMode="External"/><Relationship Id="rId394" Type="http://schemas.openxmlformats.org/officeDocument/2006/relationships/hyperlink" Target="http://odum.unc.edu/" TargetMode="External"/><Relationship Id="rId408" Type="http://schemas.openxmlformats.org/officeDocument/2006/relationships/hyperlink" Target="http://eot.us.archive.org/eot/20121014022948/http:/earmarks.omb.gov/earmarks-public/" TargetMode="External"/><Relationship Id="rId429" Type="http://schemas.openxmlformats.org/officeDocument/2006/relationships/hyperlink" Target="http://www.povertyactionlab.org/evaluations/data" TargetMode="External"/><Relationship Id="rId1" Type="http://schemas.openxmlformats.org/officeDocument/2006/relationships/hyperlink" Target="http://www.cde.ca.gov/ds/sd/cb/dataquest.asp" TargetMode="External"/><Relationship Id="rId212" Type="http://schemas.openxmlformats.org/officeDocument/2006/relationships/hyperlink" Target="http://www.freedomhouse.org/report-types/freedom-world" TargetMode="External"/><Relationship Id="rId233" Type="http://schemas.openxmlformats.org/officeDocument/2006/relationships/hyperlink" Target="http://www2.guidestar.org/rxg/analyze-nonprofit-data/index.aspx" TargetMode="External"/><Relationship Id="rId254" Type="http://schemas.openxmlformats.org/officeDocument/2006/relationships/hyperlink" Target="http://www2.ed.gov/programs/osepidea/618-data/index.html" TargetMode="External"/><Relationship Id="rId440" Type="http://schemas.openxmlformats.org/officeDocument/2006/relationships/hyperlink" Target="http://www.rand.org/topics/terrorism-and-homeland-security.html" TargetMode="External"/><Relationship Id="rId28" Type="http://schemas.openxmlformats.org/officeDocument/2006/relationships/hyperlink" Target="http://www1.eere.energy.gov/analysis/" TargetMode="External"/><Relationship Id="rId49" Type="http://schemas.openxmlformats.org/officeDocument/2006/relationships/hyperlink" Target="http://dataexplorer.aarp.org/" TargetMode="External"/><Relationship Id="rId114" Type="http://schemas.openxmlformats.org/officeDocument/2006/relationships/hyperlink" Target="http://cura.osu.edu/" TargetMode="External"/><Relationship Id="rId275" Type="http://schemas.openxmlformats.org/officeDocument/2006/relationships/hyperlink" Target="http://cps.ipums.org/cps/" TargetMode="External"/><Relationship Id="rId296" Type="http://schemas.openxmlformats.org/officeDocument/2006/relationships/hyperlink" Target="http://www.ihs.com/products/janes/security/terrorism-insurgency-intelligence-centre/index.aspx" TargetMode="External"/><Relationship Id="rId300" Type="http://schemas.openxmlformats.org/officeDocument/2006/relationships/hyperlink" Target="http://kff.org/other/poll-finding/national-survey-of-physicians/" TargetMode="External"/><Relationship Id="rId461" Type="http://schemas.openxmlformats.org/officeDocument/2006/relationships/hyperlink" Target="http://www.pewtrusts.org/en/research-and-analysis/blogs/stateline" TargetMode="External"/><Relationship Id="rId482" Type="http://schemas.openxmlformats.org/officeDocument/2006/relationships/hyperlink" Target="http://www.carmenreinhart.com/data/browse-by-topic/" TargetMode="External"/><Relationship Id="rId517" Type="http://schemas.openxmlformats.org/officeDocument/2006/relationships/hyperlink" Target="https://www.un.org/development/desa/en/" TargetMode="External"/><Relationship Id="rId538" Type="http://schemas.openxmlformats.org/officeDocument/2006/relationships/hyperlink" Target="http://data.worldbank.org/news/accessing-world-bank-open-data-in-stata" TargetMode="External"/><Relationship Id="rId559" Type="http://schemas.openxmlformats.org/officeDocument/2006/relationships/hyperlink" Target="http://www.theworldeconomy.org/" TargetMode="External"/><Relationship Id="rId60" Type="http://schemas.openxmlformats.org/officeDocument/2006/relationships/hyperlink" Target="http://www.asianbarometer.org/data" TargetMode="External"/><Relationship Id="rId81" Type="http://schemas.openxmlformats.org/officeDocument/2006/relationships/hyperlink" Target="http://www.bea.gov/regional/index.htm" TargetMode="External"/><Relationship Id="rId135" Type="http://schemas.openxmlformats.org/officeDocument/2006/relationships/hyperlink" Target="http://www.icpsr.umich.edu/icpsrweb/ICPSR/studies/7531" TargetMode="External"/><Relationship Id="rId156" Type="http://schemas.openxmlformats.org/officeDocument/2006/relationships/hyperlink" Target="http://www.measuredhs.com/data/available-datasets.cfm" TargetMode="External"/><Relationship Id="rId177" Type="http://schemas.openxmlformats.org/officeDocument/2006/relationships/hyperlink" Target="http://www.epa.gov/airmarkets/index.html" TargetMode="External"/><Relationship Id="rId198" Type="http://schemas.openxmlformats.org/officeDocument/2006/relationships/hyperlink" Target="http://www.fedview.opm.gov/" TargetMode="External"/><Relationship Id="rId321" Type="http://schemas.openxmlformats.org/officeDocument/2006/relationships/hyperlink" Target="http://mospi.nic.in/Mospi_New/site/India_Statistics.aspx?status=1&amp;menu_id=14" TargetMode="External"/><Relationship Id="rId342" Type="http://schemas.openxmlformats.org/officeDocument/2006/relationships/hyperlink" Target="https://nces.ed.gov/ipeds/" TargetMode="External"/><Relationship Id="rId363" Type="http://schemas.openxmlformats.org/officeDocument/2006/relationships/hyperlink" Target="https://www.ahrq.gov/research/data/index.html" TargetMode="External"/><Relationship Id="rId384" Type="http://schemas.openxmlformats.org/officeDocument/2006/relationships/hyperlink" Target="https://data.cityofnewyork.us/" TargetMode="External"/><Relationship Id="rId419" Type="http://schemas.openxmlformats.org/officeDocument/2006/relationships/hyperlink" Target="http://www.pewinternet.org/datasets/" TargetMode="External"/><Relationship Id="rId570" Type="http://schemas.openxmlformats.org/officeDocument/2006/relationships/vmlDrawing" Target="../drawings/vmlDrawing1.vml"/><Relationship Id="rId202" Type="http://schemas.openxmlformats.org/officeDocument/2006/relationships/hyperlink" Target="http://www.firstnations.org/" TargetMode="External"/><Relationship Id="rId223" Type="http://schemas.openxmlformats.org/officeDocument/2006/relationships/hyperlink" Target="http://www.gemconsortium.org/" TargetMode="External"/><Relationship Id="rId244" Type="http://schemas.openxmlformats.org/officeDocument/2006/relationships/hyperlink" Target="https://archive.ahrq.gov/research/findings/factsheets/costs/hcsus/" TargetMode="External"/><Relationship Id="rId430" Type="http://schemas.openxmlformats.org/officeDocument/2006/relationships/hyperlink" Target="https://dataverse.harvard.edu/dataverse/jpal" TargetMode="External"/><Relationship Id="rId18" Type="http://schemas.openxmlformats.org/officeDocument/2006/relationships/hyperlink" Target="https://www.census.gov/programs-surveys/acs/" TargetMode="External"/><Relationship Id="rId39" Type="http://schemas.openxmlformats.org/officeDocument/2006/relationships/hyperlink" Target="http://www.acf.hhs.gov/programs/cb/research-data-technology/statistics-research/afcars" TargetMode="External"/><Relationship Id="rId265" Type="http://schemas.openxmlformats.org/officeDocument/2006/relationships/hyperlink" Target="http://thedata.harvard.edu/dvn/" TargetMode="External"/><Relationship Id="rId286" Type="http://schemas.openxmlformats.org/officeDocument/2006/relationships/hyperlink" Target="http://www.imf.org/external/data.htm" TargetMode="External"/><Relationship Id="rId451" Type="http://schemas.openxmlformats.org/officeDocument/2006/relationships/hyperlink" Target="https://www.socio.com/" TargetMode="External"/><Relationship Id="rId472" Type="http://schemas.openxmlformats.org/officeDocument/2006/relationships/hyperlink" Target="http://www.research.uky.edu/survey/" TargetMode="External"/><Relationship Id="rId493" Type="http://schemas.openxmlformats.org/officeDocument/2006/relationships/hyperlink" Target="https://www.census.gov/prod/2001pubs/p60-213.pdf" TargetMode="External"/><Relationship Id="rId507" Type="http://schemas.openxmlformats.org/officeDocument/2006/relationships/hyperlink" Target="http://nces.ed.gov/surveys/hsb/" TargetMode="External"/><Relationship Id="rId528" Type="http://schemas.openxmlformats.org/officeDocument/2006/relationships/hyperlink" Target="https://www.usaspending.gov/" TargetMode="External"/><Relationship Id="rId549" Type="http://schemas.openxmlformats.org/officeDocument/2006/relationships/hyperlink" Target="http://siteresources.worldbank.org/INTRES/Resources/469232-1107449512766/648083-1108140788422/Financial_Intermediation_and_Growth_DatasetDescription.pdf" TargetMode="External"/><Relationship Id="rId50" Type="http://schemas.openxmlformats.org/officeDocument/2006/relationships/hyperlink" Target="http://aiddata.org/" TargetMode="External"/><Relationship Id="rId104" Type="http://schemas.openxmlformats.org/officeDocument/2006/relationships/hyperlink" Target="http://www.cde.ca.gov/ds/" TargetMode="External"/><Relationship Id="rId125" Type="http://schemas.openxmlformats.org/officeDocument/2006/relationships/hyperlink" Target="http://www.princeton.edu/cmd/data/cils-1/" TargetMode="External"/><Relationship Id="rId146" Type="http://schemas.openxmlformats.org/officeDocument/2006/relationships/hyperlink" Target="http://www.cessda.net/" TargetMode="External"/><Relationship Id="rId167" Type="http://schemas.openxmlformats.org/officeDocument/2006/relationships/hyperlink" Target="https://www.edi-global.com/project-list/" TargetMode="External"/><Relationship Id="rId188" Type="http://schemas.openxmlformats.org/officeDocument/2006/relationships/hyperlink" Target="https://www.europol.europa.eu/activities-services/main-reports" TargetMode="External"/><Relationship Id="rId311" Type="http://schemas.openxmlformats.org/officeDocument/2006/relationships/hyperlink" Target="http://www.icpsr.umich.edu/icpsrweb/ICPSR/studies/3335?q=longitudinal+data+crime&amp;searchIn=ALL" TargetMode="External"/><Relationship Id="rId332" Type="http://schemas.openxmlformats.org/officeDocument/2006/relationships/hyperlink" Target="http://www.nber.org/data_index.html" TargetMode="External"/><Relationship Id="rId353" Type="http://schemas.openxmlformats.org/officeDocument/2006/relationships/hyperlink" Target="https://nces.ed.gov/surveys/nels88/" TargetMode="External"/><Relationship Id="rId374" Type="http://schemas.openxmlformats.org/officeDocument/2006/relationships/hyperlink" Target="http://www.cdc.gov/nchs/slaits/cshcn.htm" TargetMode="External"/><Relationship Id="rId395" Type="http://schemas.openxmlformats.org/officeDocument/2006/relationships/hyperlink" Target="http://odum.unc.edu/archive/" TargetMode="External"/><Relationship Id="rId409" Type="http://schemas.openxmlformats.org/officeDocument/2006/relationships/hyperlink" Target="https://dssg.uchicago.edu/2014/12/04/using-data-for-a-more-transparent-government/" TargetMode="External"/><Relationship Id="rId560" Type="http://schemas.openxmlformats.org/officeDocument/2006/relationships/hyperlink" Target="http://www.theworldeconomy.org/statistics.htm" TargetMode="External"/><Relationship Id="rId71" Type="http://schemas.openxmlformats.org/officeDocument/2006/relationships/hyperlink" Target="http://www.bp.com/content/dam/bp-country/de_de/PDFs/brochures/BP-statistical-review-of-world-energy-2014-full-report.pdf" TargetMode="External"/><Relationship Id="rId92" Type="http://schemas.openxmlformats.org/officeDocument/2006/relationships/hyperlink" Target="http://www.cde.ca.gov/ds/sh/cw/" TargetMode="External"/><Relationship Id="rId213" Type="http://schemas.openxmlformats.org/officeDocument/2006/relationships/hyperlink" Target="http://www.freedomhouse.org/" TargetMode="External"/><Relationship Id="rId234" Type="http://schemas.openxmlformats.org/officeDocument/2006/relationships/hyperlink" Target="http://www.cid.harvard.edu/" TargetMode="External"/><Relationship Id="rId420" Type="http://schemas.openxmlformats.org/officeDocument/2006/relationships/hyperlink" Target="http://www.people-press.org/values-questions/" TargetMode="External"/><Relationship Id="rId2" Type="http://schemas.openxmlformats.org/officeDocument/2006/relationships/hyperlink" Target="http://catalog.library.georgetown.edu/record=b4567740~S4%23" TargetMode="External"/><Relationship Id="rId29" Type="http://schemas.openxmlformats.org/officeDocument/2006/relationships/hyperlink" Target="https://www.dhs.gov/immigration-statistics" TargetMode="External"/><Relationship Id="rId255" Type="http://schemas.openxmlformats.org/officeDocument/2006/relationships/hyperlink" Target="http://www.independentsector.org/" TargetMode="External"/><Relationship Id="rId276" Type="http://schemas.openxmlformats.org/officeDocument/2006/relationships/hyperlink" Target="http://www.ipums.umn.edu/" TargetMode="External"/><Relationship Id="rId297" Type="http://schemas.openxmlformats.org/officeDocument/2006/relationships/hyperlink" Target="http://artsandsciences.sc.edu/poli/juri/databases.htm" TargetMode="External"/><Relationship Id="rId441" Type="http://schemas.openxmlformats.org/officeDocument/2006/relationships/hyperlink" Target="http://www.rand.org/labor/FLS/IFLS/" TargetMode="External"/><Relationship Id="rId462" Type="http://schemas.openxmlformats.org/officeDocument/2006/relationships/hyperlink" Target="http://www.stat.go.jp/english/data/zensho/" TargetMode="External"/><Relationship Id="rId483" Type="http://schemas.openxmlformats.org/officeDocument/2006/relationships/hyperlink" Target="http://www.cepii.fr/anglaisgraph/bdd/gravity.asp" TargetMode="External"/><Relationship Id="rId518" Type="http://schemas.openxmlformats.org/officeDocument/2006/relationships/hyperlink" Target="http://hdr.undp.org/en/statistics/" TargetMode="External"/><Relationship Id="rId539" Type="http://schemas.openxmlformats.org/officeDocument/2006/relationships/hyperlink" Target="http://www.worldbank.org/en/topic/governance/overview" TargetMode="External"/><Relationship Id="rId40" Type="http://schemas.openxmlformats.org/officeDocument/2006/relationships/hyperlink" Target="http://www.ndacan.cornell.edu/" TargetMode="External"/><Relationship Id="rId115" Type="http://schemas.openxmlformats.org/officeDocument/2006/relationships/hyperlink" Target="http://www.cbpp.org/" TargetMode="External"/><Relationship Id="rId136" Type="http://schemas.openxmlformats.org/officeDocument/2006/relationships/hyperlink" Target="http://www.icpsr.umich.edu/icpsrweb/ICPSR/index.jsp" TargetMode="External"/><Relationship Id="rId157" Type="http://schemas.openxmlformats.org/officeDocument/2006/relationships/hyperlink" Target="http://www.measuredhs.com/what-we-do/survey/survey-display-264.cfm" TargetMode="External"/><Relationship Id="rId178" Type="http://schemas.openxmlformats.org/officeDocument/2006/relationships/hyperlink" Target="http://www.equality-of-opportunity.org/" TargetMode="External"/><Relationship Id="rId301" Type="http://schemas.openxmlformats.org/officeDocument/2006/relationships/hyperlink" Target="http://www.ilo.org/global/statistics-and-databases/research-and-databases/kilm/lang--en/index.htm" TargetMode="External"/><Relationship Id="rId322" Type="http://schemas.openxmlformats.org/officeDocument/2006/relationships/hyperlink" Target="http://mospi.nic.in/Mospi_New/site/inner.aspx?status=3&amp;menu_id=37" TargetMode="External"/><Relationship Id="rId343" Type="http://schemas.openxmlformats.org/officeDocument/2006/relationships/hyperlink" Target="http://nces.ed.gov/surveys/libraries/" TargetMode="External"/><Relationship Id="rId364" Type="http://schemas.openxmlformats.org/officeDocument/2006/relationships/hyperlink" Target="https://www.drugabuse.gov/related-topics/trends-statistics/monitoring-future" TargetMode="External"/><Relationship Id="rId550" Type="http://schemas.openxmlformats.org/officeDocument/2006/relationships/hyperlink" Target="http://rru.worldbank.org/" TargetMode="External"/><Relationship Id="rId61" Type="http://schemas.openxmlformats.org/officeDocument/2006/relationships/hyperlink" Target="http://www.adb.org/data/statistics" TargetMode="External"/><Relationship Id="rId82" Type="http://schemas.openxmlformats.org/officeDocument/2006/relationships/hyperlink" Target="http://www.bls.gov/cex/home.htm" TargetMode="External"/><Relationship Id="rId199" Type="http://schemas.openxmlformats.org/officeDocument/2006/relationships/hyperlink" Target="https://www.chicagofed.org/applications/bhc_data/bhcdata_index.cfm" TargetMode="External"/><Relationship Id="rId203" Type="http://schemas.openxmlformats.org/officeDocument/2006/relationships/hyperlink" Target="http://www.firstnations.org/knowledge-center" TargetMode="External"/><Relationship Id="rId385" Type="http://schemas.openxmlformats.org/officeDocument/2006/relationships/hyperlink" Target="http://nis.princeton.edu/" TargetMode="External"/><Relationship Id="rId571" Type="http://schemas.openxmlformats.org/officeDocument/2006/relationships/comments" Target="../comments1.xml"/><Relationship Id="rId19" Type="http://schemas.openxmlformats.org/officeDocument/2006/relationships/hyperlink" Target="http://www.aei.org/" TargetMode="External"/><Relationship Id="rId224" Type="http://schemas.openxmlformats.org/officeDocument/2006/relationships/hyperlink" Target="http://www.gemconsortium.org/data" TargetMode="External"/><Relationship Id="rId245" Type="http://schemas.openxmlformats.org/officeDocument/2006/relationships/hyperlink" Target="https://www.huduser.gov/portal/datasets/assthsg.html" TargetMode="External"/><Relationship Id="rId266" Type="http://schemas.openxmlformats.org/officeDocument/2006/relationships/hyperlink" Target="https://www.iser.essex.ac.uk/centres-and-surveys" TargetMode="External"/><Relationship Id="rId287" Type="http://schemas.openxmlformats.org/officeDocument/2006/relationships/hyperlink" Target="http://www.imf.org/external/data.htm" TargetMode="External"/><Relationship Id="rId410" Type="http://schemas.openxmlformats.org/officeDocument/2006/relationships/hyperlink" Target="http://opr.princeton.edu/archive/" TargetMode="External"/><Relationship Id="rId431" Type="http://schemas.openxmlformats.org/officeDocument/2006/relationships/hyperlink" Target="http://faculty.haas.berkeley.edu/arose/RecRes.htm" TargetMode="External"/><Relationship Id="rId452" Type="http://schemas.openxmlformats.org/officeDocument/2006/relationships/hyperlink" Target="https://www.irs.gov/statistics/soi-tax-stats-charities-and-other-tax-exempt-organizations-statistics" TargetMode="External"/><Relationship Id="rId473" Type="http://schemas.openxmlformats.org/officeDocument/2006/relationships/hyperlink" Target="http://www.irs.gov/uac/Tax-Stats-2" TargetMode="External"/><Relationship Id="rId494" Type="http://schemas.openxmlformats.org/officeDocument/2006/relationships/hyperlink" Target="http://factfinder2.census.gov/faces/nav/jsf/pages/index.xhtml" TargetMode="External"/><Relationship Id="rId508" Type="http://schemas.openxmlformats.org/officeDocument/2006/relationships/hyperlink" Target="http://www.eia.gov/" TargetMode="External"/><Relationship Id="rId529" Type="http://schemas.openxmlformats.org/officeDocument/2006/relationships/hyperlink" Target="https://s4.ad.brown.edu/Projects/usschools/index.html" TargetMode="External"/><Relationship Id="rId30" Type="http://schemas.openxmlformats.org/officeDocument/2006/relationships/hyperlink" Target="http://www.bls.gov/data/" TargetMode="External"/><Relationship Id="rId105" Type="http://schemas.openxmlformats.org/officeDocument/2006/relationships/hyperlink" Target="http://www.cde.ca.gov/ds/" TargetMode="External"/><Relationship Id="rId126" Type="http://schemas.openxmlformats.org/officeDocument/2006/relationships/hyperlink" Target="http://www.princeton.edu/cmd/" TargetMode="External"/><Relationship Id="rId147" Type="http://schemas.openxmlformats.org/officeDocument/2006/relationships/hyperlink" Target="http://www.census.gov/cps/" TargetMode="External"/><Relationship Id="rId168" Type="http://schemas.openxmlformats.org/officeDocument/2006/relationships/hyperlink" Target="http://www.econ.yale.edu/~egcenter/resources.html" TargetMode="External"/><Relationship Id="rId312" Type="http://schemas.openxmlformats.org/officeDocument/2006/relationships/hyperlink" Target="https://meps.ahrq.gov/mepsweb/" TargetMode="External"/><Relationship Id="rId333" Type="http://schemas.openxmlformats.org/officeDocument/2006/relationships/hyperlink" Target="http://www.nber.org/data/" TargetMode="External"/><Relationship Id="rId354" Type="http://schemas.openxmlformats.org/officeDocument/2006/relationships/hyperlink" Target="https://www.icpsr.umich.edu/icpsrweb/ICPSR/series/3" TargetMode="External"/><Relationship Id="rId540" Type="http://schemas.openxmlformats.org/officeDocument/2006/relationships/hyperlink" Target="http://data.worldbank.org/" TargetMode="External"/><Relationship Id="rId51" Type="http://schemas.openxmlformats.org/officeDocument/2006/relationships/hyperlink" Target="http://www.electionstudies.org/studypages/download/datacenter_all_NoData.php" TargetMode="External"/><Relationship Id="rId72" Type="http://schemas.openxmlformats.org/officeDocument/2006/relationships/hyperlink" Target="http://www.brookings.edu/about/programs/economics" TargetMode="External"/><Relationship Id="rId93" Type="http://schemas.openxmlformats.org/officeDocument/2006/relationships/hyperlink" Target="http://www.oshpd.ca.gov/HID/MIRCal/IP.html" TargetMode="External"/><Relationship Id="rId189" Type="http://schemas.openxmlformats.org/officeDocument/2006/relationships/hyperlink" Target="https://www.europol.europa.eu/" TargetMode="External"/><Relationship Id="rId375" Type="http://schemas.openxmlformats.org/officeDocument/2006/relationships/hyperlink" Target="https://www.nsf.gov/statistics/srvygrads/" TargetMode="External"/><Relationship Id="rId396" Type="http://schemas.openxmlformats.org/officeDocument/2006/relationships/hyperlink" Target="https://data.oecd.org/" TargetMode="External"/><Relationship Id="rId561" Type="http://schemas.openxmlformats.org/officeDocument/2006/relationships/hyperlink" Target="http://data.worldbank.org/data-catalog/worldwide-governance-indicators" TargetMode="External"/><Relationship Id="rId3" Type="http://schemas.openxmlformats.org/officeDocument/2006/relationships/hyperlink" Target="http://www.cntsdata.com/" TargetMode="External"/><Relationship Id="rId214" Type="http://schemas.openxmlformats.org/officeDocument/2006/relationships/hyperlink" Target="http://china.pop.upenn.edu/" TargetMode="External"/><Relationship Id="rId235" Type="http://schemas.openxmlformats.org/officeDocument/2006/relationships/hyperlink" Target="http://www.cid.harvard.edu/ciddata/ciddata.html" TargetMode="External"/><Relationship Id="rId256" Type="http://schemas.openxmlformats.org/officeDocument/2006/relationships/hyperlink" Target="http://ihds.info/data-documentation" TargetMode="External"/><Relationship Id="rId277" Type="http://schemas.openxmlformats.org/officeDocument/2006/relationships/hyperlink" Target="https://international.ipums.org/international/" TargetMode="External"/><Relationship Id="rId298" Type="http://schemas.openxmlformats.org/officeDocument/2006/relationships/hyperlink" Target="http://kff.org/" TargetMode="External"/><Relationship Id="rId400" Type="http://schemas.openxmlformats.org/officeDocument/2006/relationships/hyperlink" Target="http://www.oecd.org/site/piaac/publicdataandanalysis.htm" TargetMode="External"/><Relationship Id="rId421" Type="http://schemas.openxmlformats.org/officeDocument/2006/relationships/hyperlink" Target="http://www.systemicpeace.org/polity/polity4.htm" TargetMode="External"/><Relationship Id="rId442" Type="http://schemas.openxmlformats.org/officeDocument/2006/relationships/hyperlink" Target="http://www.ciesin.org/datasets/reis/reis-home.html" TargetMode="External"/><Relationship Id="rId463" Type="http://schemas.openxmlformats.org/officeDocument/2006/relationships/hyperlink" Target="http://www.stat.go.jp/english/data/index.htm" TargetMode="External"/><Relationship Id="rId484" Type="http://schemas.openxmlformats.org/officeDocument/2006/relationships/hyperlink" Target="http://riskfactor.cancer.gov/studies/tus-cps/" TargetMode="External"/><Relationship Id="rId519" Type="http://schemas.openxmlformats.org/officeDocument/2006/relationships/hyperlink" Target="http://unstats.un.org/unsd/default.htm" TargetMode="External"/><Relationship Id="rId116" Type="http://schemas.openxmlformats.org/officeDocument/2006/relationships/hyperlink" Target="http://www.cdc.gov/healthyyouth/shpps/index.htm" TargetMode="External"/><Relationship Id="rId137" Type="http://schemas.openxmlformats.org/officeDocument/2006/relationships/hyperlink" Target="http://water.epa.gov/scitech/datait/databases/cwns/index.cfm" TargetMode="External"/><Relationship Id="rId158" Type="http://schemas.openxmlformats.org/officeDocument/2006/relationships/hyperlink" Target="http://dhsprogram.com/Where-We-Work/Country-Main.cfm?ctry_id=57&amp;c=India&amp;Country=India&amp;cn=&amp;r=4" TargetMode="External"/><Relationship Id="rId302" Type="http://schemas.openxmlformats.org/officeDocument/2006/relationships/hyperlink" Target="http://www.ilo.org/ilostat/faces/wcnav_defaultSelection;ILOSTATCOOKIE=Imp-frz5zp_MWhR6RdItT0OJaE49oR8Y-fkypHOelgWXtJyyB-EG!787949233?_afrLoop=386028104923896&amp;_afrWindowMode=0&amp;_afrWindowId=null" TargetMode="External"/><Relationship Id="rId323" Type="http://schemas.openxmlformats.org/officeDocument/2006/relationships/hyperlink" Target="http://www.mar.umd.edu/" TargetMode="External"/><Relationship Id="rId344" Type="http://schemas.openxmlformats.org/officeDocument/2006/relationships/hyperlink" Target="http://www.ncgia.ucsb.edu/" TargetMode="External"/><Relationship Id="rId530" Type="http://schemas.openxmlformats.org/officeDocument/2006/relationships/hyperlink" Target="https://s4.ad.brown.edu/Projects/usschools/DataMain.aspx" TargetMode="External"/><Relationship Id="rId20" Type="http://schemas.openxmlformats.org/officeDocument/2006/relationships/hyperlink" Target="http://factfinder2.census.gov/faces/nav/jsf/pages/index.xhtml" TargetMode="External"/><Relationship Id="rId41" Type="http://schemas.openxmlformats.org/officeDocument/2006/relationships/hyperlink" Target="http://www.slavevoyages.org/voyage/" TargetMode="External"/><Relationship Id="rId62" Type="http://schemas.openxmlformats.org/officeDocument/2006/relationships/hyperlink" Target="http://www.thearda.com/" TargetMode="External"/><Relationship Id="rId83" Type="http://schemas.openxmlformats.org/officeDocument/2006/relationships/hyperlink" Target="http://www.bls.gov/bls/proghome.htm" TargetMode="External"/><Relationship Id="rId179" Type="http://schemas.openxmlformats.org/officeDocument/2006/relationships/hyperlink" Target="http://www.equality-of-opportunity.org/data/" TargetMode="External"/><Relationship Id="rId365" Type="http://schemas.openxmlformats.org/officeDocument/2006/relationships/hyperlink" Target="http://ghdx.healthdata.org/organizations/national-institute-statistics-and-censuses-argentina" TargetMode="External"/><Relationship Id="rId386" Type="http://schemas.openxmlformats.org/officeDocument/2006/relationships/hyperlink" Target="https://data.cityofnewyork.us/dashboard" TargetMode="External"/><Relationship Id="rId551" Type="http://schemas.openxmlformats.org/officeDocument/2006/relationships/hyperlink" Target="http://www.worldbank.org/lsms/" TargetMode="External"/><Relationship Id="rId190" Type="http://schemas.openxmlformats.org/officeDocument/2006/relationships/hyperlink" Target="http://www.europeansocialsurvey.org/" TargetMode="External"/><Relationship Id="rId204" Type="http://schemas.openxmlformats.org/officeDocument/2006/relationships/hyperlink" Target="http://www.bebr.ufl.edu/data" TargetMode="External"/><Relationship Id="rId225" Type="http://schemas.openxmlformats.org/officeDocument/2006/relationships/hyperlink" Target="https://www.globalfinancialdata.com/Platform/Login.aspx" TargetMode="External"/><Relationship Id="rId246" Type="http://schemas.openxmlformats.org/officeDocument/2006/relationships/hyperlink" Target="https://egis-hud.opendata.arcgis.com/datasets/4e2ef54b88084fb5a2554281b2d89a8b_0" TargetMode="External"/><Relationship Id="rId267" Type="http://schemas.openxmlformats.org/officeDocument/2006/relationships/hyperlink" Target="https://www.iser.essex.ac.uk/bhps" TargetMode="External"/><Relationship Id="rId288" Type="http://schemas.openxmlformats.org/officeDocument/2006/relationships/hyperlink" Target="http://data.imf.org/?sk=388DFA60-1D26-4ADE-B505-A05A558D9A42" TargetMode="External"/><Relationship Id="rId411" Type="http://schemas.openxmlformats.org/officeDocument/2006/relationships/hyperlink" Target="http://www.acf.hhs.gov/programs/orr" TargetMode="External"/><Relationship Id="rId432" Type="http://schemas.openxmlformats.org/officeDocument/2006/relationships/hyperlink" Target="http://faculty.haas.berkeley.edu/arose/RecRes.htm" TargetMode="External"/><Relationship Id="rId453" Type="http://schemas.openxmlformats.org/officeDocument/2006/relationships/hyperlink" Target="http://en.openei.org/apps/SWERA/" TargetMode="External"/><Relationship Id="rId474" Type="http://schemas.openxmlformats.org/officeDocument/2006/relationships/hyperlink" Target="http://www.taxpayer.net/data-center/overview" TargetMode="External"/><Relationship Id="rId509" Type="http://schemas.openxmlformats.org/officeDocument/2006/relationships/hyperlink" Target="https://energy.gov/eere/wipo/state-energy-program" TargetMode="External"/><Relationship Id="rId106" Type="http://schemas.openxmlformats.org/officeDocument/2006/relationships/hyperlink" Target="https://www.cihi.ca/en/access-data-and-reports" TargetMode="External"/><Relationship Id="rId127" Type="http://schemas.openxmlformats.org/officeDocument/2006/relationships/hyperlink" Target="http://www.childstats.gov/" TargetMode="External"/><Relationship Id="rId313" Type="http://schemas.openxmlformats.org/officeDocument/2006/relationships/hyperlink" Target="http://www.cms.gov/Research-Statistics-Data-and-Systems/Research/MCBS/index.html?redirect=/MCBS/" TargetMode="External"/><Relationship Id="rId495" Type="http://schemas.openxmlformats.org/officeDocument/2006/relationships/hyperlink" Target="http://factfinder2.census.gov/faces/nav/jsf/pages/index.xhtml" TargetMode="External"/><Relationship Id="rId10" Type="http://schemas.openxmlformats.org/officeDocument/2006/relationships/hyperlink" Target="http://data.unicef.org/" TargetMode="External"/><Relationship Id="rId31" Type="http://schemas.openxmlformats.org/officeDocument/2006/relationships/hyperlink" Target="http://nhts.ornl.gov/" TargetMode="External"/><Relationship Id="rId52" Type="http://schemas.openxmlformats.org/officeDocument/2006/relationships/hyperlink" Target="http://www.apa.org/research/responsible/data/index.aspx" TargetMode="External"/><Relationship Id="rId73" Type="http://schemas.openxmlformats.org/officeDocument/2006/relationships/hyperlink" Target="http://www.brookings.edu/about/programs/foreign-policy" TargetMode="External"/><Relationship Id="rId94" Type="http://schemas.openxmlformats.org/officeDocument/2006/relationships/hyperlink" Target="http://www.dof.ca.gov/Forecasting/Demographics/State_Census_Data_Center/" TargetMode="External"/><Relationship Id="rId148" Type="http://schemas.openxmlformats.org/officeDocument/2006/relationships/hyperlink" Target="https://www.census.gov/topics/population/computer-internet.html" TargetMode="External"/><Relationship Id="rId169" Type="http://schemas.openxmlformats.org/officeDocument/2006/relationships/hyperlink" Target="http://www.econ.yale.edu/~egcenter/index.html" TargetMode="External"/><Relationship Id="rId334" Type="http://schemas.openxmlformats.org/officeDocument/2006/relationships/hyperlink" Target="http://www.stats.gov.cn/english/" TargetMode="External"/><Relationship Id="rId355" Type="http://schemas.openxmlformats.org/officeDocument/2006/relationships/hyperlink" Target="http://www.measuredhs.com/what-we-do/survey/survey-display-264.cfm" TargetMode="External"/><Relationship Id="rId376" Type="http://schemas.openxmlformats.org/officeDocument/2006/relationships/hyperlink" Target="https://www.transit.dot.gov/" TargetMode="External"/><Relationship Id="rId397" Type="http://schemas.openxmlformats.org/officeDocument/2006/relationships/hyperlink" Target="http://www.oecd.org/dac/stats/idsonline.htm" TargetMode="External"/><Relationship Id="rId520" Type="http://schemas.openxmlformats.org/officeDocument/2006/relationships/hyperlink" Target="https://www.wider.unu.edu/research/" TargetMode="External"/><Relationship Id="rId541" Type="http://schemas.openxmlformats.org/officeDocument/2006/relationships/hyperlink" Target="http://data.worldbank.org/data-catalog/global-financial-development" TargetMode="External"/><Relationship Id="rId562" Type="http://schemas.openxmlformats.org/officeDocument/2006/relationships/hyperlink" Target="http://info.worldbank.org/governance/wgi/index.aspx" TargetMode="External"/><Relationship Id="rId4" Type="http://schemas.openxmlformats.org/officeDocument/2006/relationships/hyperlink" Target="http://midus.wisc.edu/" TargetMode="External"/><Relationship Id="rId180" Type="http://schemas.openxmlformats.org/officeDocument/2006/relationships/hyperlink" Target="http://www.stat.ee/en" TargetMode="External"/><Relationship Id="rId215" Type="http://schemas.openxmlformats.org/officeDocument/2006/relationships/hyperlink" Target="http://gss.norc.org/" TargetMode="External"/><Relationship Id="rId236" Type="http://schemas.openxmlformats.org/officeDocument/2006/relationships/hyperlink" Target="http://artsandsciences.sc.edu/geog/hvri/front-page" TargetMode="External"/><Relationship Id="rId257" Type="http://schemas.openxmlformats.org/officeDocument/2006/relationships/hyperlink" Target="http://www.icpsr.umich.edu/icpsrweb/DSDR/studies/22626" TargetMode="External"/><Relationship Id="rId278" Type="http://schemas.openxmlformats.org/officeDocument/2006/relationships/hyperlink" Target="http://www.ipums.umn.edu/" TargetMode="External"/><Relationship Id="rId401" Type="http://schemas.openxmlformats.org/officeDocument/2006/relationships/hyperlink" Target="http://www.oecd.org/site/piaac/" TargetMode="External"/><Relationship Id="rId422" Type="http://schemas.openxmlformats.org/officeDocument/2006/relationships/hyperlink" Target="http://viewswire.eiu.com/site_info.asp?info_name=social_unrest_table&amp;page=noads&amp;rf=0" TargetMode="External"/><Relationship Id="rId443" Type="http://schemas.openxmlformats.org/officeDocument/2006/relationships/hyperlink" Target="https://ropercenter.cornell.edu/CFIDE/cf/action/ipoll/index.cfm" TargetMode="External"/><Relationship Id="rId464" Type="http://schemas.openxmlformats.org/officeDocument/2006/relationships/hyperlink" Target="http://www.oecd-ilibrary.org/" TargetMode="External"/><Relationship Id="rId303" Type="http://schemas.openxmlformats.org/officeDocument/2006/relationships/hyperlink" Target="http://www.latinobarometro.org/lat.jsp" TargetMode="External"/><Relationship Id="rId485" Type="http://schemas.openxmlformats.org/officeDocument/2006/relationships/hyperlink" Target="http://cpi.transparency.org/cpi2012/in_detail/%20(see%20download%20data)" TargetMode="External"/><Relationship Id="rId42" Type="http://schemas.openxmlformats.org/officeDocument/2006/relationships/hyperlink" Target="http://www.slavevoyages.org/voyage/search" TargetMode="External"/><Relationship Id="rId84" Type="http://schemas.openxmlformats.org/officeDocument/2006/relationships/hyperlink" Target="http://www.transtats.bts.gov/" TargetMode="External"/><Relationship Id="rId138" Type="http://schemas.openxmlformats.org/officeDocument/2006/relationships/hyperlink" Target="http://www.cru.uea.ac.uk/data/" TargetMode="External"/><Relationship Id="rId345" Type="http://schemas.openxmlformats.org/officeDocument/2006/relationships/hyperlink" Target="http://www.cdc.gov/nchs/data_access/ftp_data.htm" TargetMode="External"/><Relationship Id="rId387" Type="http://schemas.openxmlformats.org/officeDocument/2006/relationships/hyperlink" Target="https://github.com/toddwschneider/nyc-taxi-data" TargetMode="External"/><Relationship Id="rId510" Type="http://schemas.openxmlformats.org/officeDocument/2006/relationships/hyperlink" Target="https://ojp.gov/" TargetMode="External"/><Relationship Id="rId552" Type="http://schemas.openxmlformats.org/officeDocument/2006/relationships/hyperlink" Target="http://data.worldbank.org/" TargetMode="External"/><Relationship Id="rId191" Type="http://schemas.openxmlformats.org/officeDocument/2006/relationships/hyperlink" Target="http://www.statalist.org/forums/forum/general-stata-discussion/general/2364-weighting-of-european-social-survey-data-in-stata" TargetMode="External"/><Relationship Id="rId205" Type="http://schemas.openxmlformats.org/officeDocument/2006/relationships/hyperlink" Target="http://www.fldoe.org/arm/" TargetMode="External"/><Relationship Id="rId247" Type="http://schemas.openxmlformats.org/officeDocument/2006/relationships/hyperlink" Target="https://egis-hud.opendata.arcgis.com/datasets/c1c32742599a42c9a45c95be50ed2ab6_0" TargetMode="External"/><Relationship Id="rId412" Type="http://schemas.openxmlformats.org/officeDocument/2006/relationships/hyperlink" Target="http://www.ontheissues.org/default.htm" TargetMode="External"/><Relationship Id="rId107" Type="http://schemas.openxmlformats.org/officeDocument/2006/relationships/hyperlink" Target="http://www.caps.uct.ac.za/data.html" TargetMode="External"/><Relationship Id="rId289" Type="http://schemas.openxmlformats.org/officeDocument/2006/relationships/hyperlink" Target="http://www.imf.org/external/np/fin/data/param_rms_mth.aspx" TargetMode="External"/><Relationship Id="rId454" Type="http://schemas.openxmlformats.org/officeDocument/2006/relationships/hyperlink" Target="http://sada.nrf.ac.za/" TargetMode="External"/><Relationship Id="rId496" Type="http://schemas.openxmlformats.org/officeDocument/2006/relationships/hyperlink" Target="http://www.census.gov/main/www/cen2000.html" TargetMode="External"/><Relationship Id="rId11" Type="http://schemas.openxmlformats.org/officeDocument/2006/relationships/hyperlink" Target="http://www.icpsr.umich.edu/icpsrweb/NACJD/studies/33530?keyword=Uniform+Crime+Reports%23" TargetMode="External"/><Relationship Id="rId53" Type="http://schemas.openxmlformats.org/officeDocument/2006/relationships/hyperlink" Target="http://www.bls.gov/tus/data.htm" TargetMode="External"/><Relationship Id="rId149" Type="http://schemas.openxmlformats.org/officeDocument/2006/relationships/hyperlink" Target="http://www.census.gov/cps/" TargetMode="External"/><Relationship Id="rId314" Type="http://schemas.openxmlformats.org/officeDocument/2006/relationships/hyperlink" Target="http://www.medpac.gov/-documents-/reports" TargetMode="External"/><Relationship Id="rId356" Type="http://schemas.openxmlformats.org/officeDocument/2006/relationships/hyperlink" Target="http://www.cdc.gov/nchs/about/major/nhanes/datalink.htm" TargetMode="External"/><Relationship Id="rId398" Type="http://schemas.openxmlformats.org/officeDocument/2006/relationships/hyperlink" Target="https://www.oecd-ilibrary.org/trade/data/international-trade-by-commodity-statistics_itcs-data-en" TargetMode="External"/><Relationship Id="rId521" Type="http://schemas.openxmlformats.org/officeDocument/2006/relationships/hyperlink" Target="https://www.wider.unu.edu/project/wiid-world-income-inequality-database" TargetMode="External"/><Relationship Id="rId563" Type="http://schemas.openxmlformats.org/officeDocument/2006/relationships/hyperlink" Target="http://worldjusticeproject.org/rule-of-law-index" TargetMode="External"/><Relationship Id="rId95" Type="http://schemas.openxmlformats.org/officeDocument/2006/relationships/hyperlink" Target="http://www12.statcan.gc.ca/census-recensement/index-eng.cfm" TargetMode="External"/><Relationship Id="rId160" Type="http://schemas.openxmlformats.org/officeDocument/2006/relationships/hyperlink" Target="http://dhsprogram.com/Where-We-Work/Country-Main.cfm?ctry_id=17&amp;c=Indonesia&amp;Country=Indonesia&amp;cn=&amp;r=4" TargetMode="External"/><Relationship Id="rId216" Type="http://schemas.openxmlformats.org/officeDocument/2006/relationships/hyperlink" Target="http://gss.norc.org/Get-The-Data" TargetMode="External"/><Relationship Id="rId423" Type="http://schemas.openxmlformats.org/officeDocument/2006/relationships/hyperlink" Target="http://viewswire.eiu.com/index.asp?layout=VWArticleVW3&amp;article_id=874361472" TargetMode="External"/><Relationship Id="rId258" Type="http://schemas.openxmlformats.org/officeDocument/2006/relationships/hyperlink" Target="http://www.isical.ac.in/index.php" TargetMode="External"/><Relationship Id="rId465" Type="http://schemas.openxmlformats.org/officeDocument/2006/relationships/hyperlink" Target="http://www.oecd.org/document/62/0,3343,en_2649_34445_40696318_1_1_1_37461,00.html" TargetMode="External"/><Relationship Id="rId22" Type="http://schemas.openxmlformats.org/officeDocument/2006/relationships/hyperlink" Target="http://www.cde.ca.gov/ds/" TargetMode="External"/><Relationship Id="rId64" Type="http://schemas.openxmlformats.org/officeDocument/2006/relationships/hyperlink" Target="http://bniajfi.org/" TargetMode="External"/><Relationship Id="rId118" Type="http://schemas.openxmlformats.org/officeDocument/2006/relationships/hyperlink" Target="http://www.cms.gov/Research-Statistics-Data-and-Systems/Research-Statistics-Data-and-Systems.html" TargetMode="External"/><Relationship Id="rId325" Type="http://schemas.openxmlformats.org/officeDocument/2006/relationships/hyperlink" Target="http://monitoringthefuture.org/data/data.html" TargetMode="External"/><Relationship Id="rId367" Type="http://schemas.openxmlformats.org/officeDocument/2006/relationships/hyperlink" Target="http://www.bls.gov/nls/nlsy79ch.htm" TargetMode="External"/><Relationship Id="rId532" Type="http://schemas.openxmlformats.org/officeDocument/2006/relationships/hyperlink" Target="https://www.nationalservice.gov/vcla" TargetMode="External"/><Relationship Id="rId171" Type="http://schemas.openxmlformats.org/officeDocument/2006/relationships/hyperlink" Target="http://www.erfdataportal.com/index.php/catalog" TargetMode="External"/><Relationship Id="rId227" Type="http://schemas.openxmlformats.org/officeDocument/2006/relationships/hyperlink" Target="http://www.globalintegrity.org/information/downloads" TargetMode="External"/><Relationship Id="rId269" Type="http://schemas.openxmlformats.org/officeDocument/2006/relationships/hyperlink" Target="http://data.understandingsociety.org.uk/" TargetMode="External"/><Relationship Id="rId434" Type="http://schemas.openxmlformats.org/officeDocument/2006/relationships/hyperlink" Target="http://www.qog.pol.gu.se/" TargetMode="External"/><Relationship Id="rId476" Type="http://schemas.openxmlformats.org/officeDocument/2006/relationships/hyperlink" Target="http://mobility.tamu.edu/ums/" TargetMode="External"/><Relationship Id="rId33" Type="http://schemas.openxmlformats.org/officeDocument/2006/relationships/hyperlink" Target="http://www.usgs.gov/" TargetMode="External"/><Relationship Id="rId129" Type="http://schemas.openxmlformats.org/officeDocument/2006/relationships/hyperlink" Target="http://chinadataonline.org/" TargetMode="External"/><Relationship Id="rId280" Type="http://schemas.openxmlformats.org/officeDocument/2006/relationships/hyperlink" Target="http://www.ipums.umn.edu/" TargetMode="External"/><Relationship Id="rId336" Type="http://schemas.openxmlformats.org/officeDocument/2006/relationships/hyperlink" Target="https://healthcaredelivery.cancer.gov/" TargetMode="External"/><Relationship Id="rId501" Type="http://schemas.openxmlformats.org/officeDocument/2006/relationships/hyperlink" Target="http://www.census.gov/aian/" TargetMode="External"/><Relationship Id="rId543" Type="http://schemas.openxmlformats.org/officeDocument/2006/relationships/hyperlink" Target="http://surveys.worldbank.org/lsms" TargetMode="External"/><Relationship Id="rId75" Type="http://schemas.openxmlformats.org/officeDocument/2006/relationships/hyperlink" Target="http://www.brookings.edu/research/topics/metropolitan-areas" TargetMode="External"/><Relationship Id="rId140" Type="http://schemas.openxmlformats.org/officeDocument/2006/relationships/hyperlink" Target="http://www.ctc.usma.edu/about/mission/we-research" TargetMode="External"/><Relationship Id="rId182" Type="http://schemas.openxmlformats.org/officeDocument/2006/relationships/hyperlink" Target="http://www.fin.ee/?lang=en" TargetMode="External"/><Relationship Id="rId378" Type="http://schemas.openxmlformats.org/officeDocument/2006/relationships/hyperlink" Target="http://www.nber.org/data/vital-statistics-natality-data.html" TargetMode="External"/><Relationship Id="rId403" Type="http://schemas.openxmlformats.org/officeDocument/2006/relationships/hyperlink" Target="http://stats.oecd.org/Index.aspx?datasetcode=GIDDB2012" TargetMode="External"/><Relationship Id="rId6" Type="http://schemas.openxmlformats.org/officeDocument/2006/relationships/hyperlink" Target="http://www.bls.gov/" TargetMode="External"/><Relationship Id="rId238" Type="http://schemas.openxmlformats.org/officeDocument/2006/relationships/hyperlink" Target="http://healthaffairs.org/" TargetMode="External"/><Relationship Id="rId445" Type="http://schemas.openxmlformats.org/officeDocument/2006/relationships/hyperlink" Target="http://www.bristol.ac.uk/Depts/Economics/Growth/sachs.htm" TargetMode="External"/><Relationship Id="rId487" Type="http://schemas.openxmlformats.org/officeDocument/2006/relationships/hyperlink" Target="http://www.transtats.bts.gov/dataindex.asp" TargetMode="External"/><Relationship Id="rId291" Type="http://schemas.openxmlformats.org/officeDocument/2006/relationships/hyperlink" Target="http://www.census.gov/population/international/data/idb/informationGateway.php" TargetMode="External"/><Relationship Id="rId305" Type="http://schemas.openxmlformats.org/officeDocument/2006/relationships/hyperlink" Target="http://www.icpsr.umich.edu/icpsrweb/ICPSR/studies/118?geography=North+America" TargetMode="External"/><Relationship Id="rId347" Type="http://schemas.openxmlformats.org/officeDocument/2006/relationships/hyperlink" Target="http://www.cls.ioe.ac.uk/" TargetMode="External"/><Relationship Id="rId512" Type="http://schemas.openxmlformats.org/officeDocument/2006/relationships/hyperlink" Target="http://www.bls.gov/lau/" TargetMode="External"/><Relationship Id="rId44" Type="http://schemas.openxmlformats.org/officeDocument/2006/relationships/hyperlink" Target="http://www.electionstudies.org/" TargetMode="External"/><Relationship Id="rId86" Type="http://schemas.openxmlformats.org/officeDocument/2006/relationships/hyperlink" Target="http://business.usa.gov/" TargetMode="External"/><Relationship Id="rId151" Type="http://schemas.openxmlformats.org/officeDocument/2006/relationships/hyperlink" Target="http://www.data.gov/" TargetMode="External"/><Relationship Id="rId389" Type="http://schemas.openxmlformats.org/officeDocument/2006/relationships/hyperlink" Target="http://www.ncdc.noaa.gov/oa/ncdc.html" TargetMode="External"/><Relationship Id="rId554" Type="http://schemas.openxmlformats.org/officeDocument/2006/relationships/hyperlink" Target="http://databank.worldbank.org/data/home.aspx" TargetMode="External"/><Relationship Id="rId193" Type="http://schemas.openxmlformats.org/officeDocument/2006/relationships/hyperlink" Target="http://www.imf.org/external/NP/mfd/er/index.aspx" TargetMode="External"/><Relationship Id="rId207" Type="http://schemas.openxmlformats.org/officeDocument/2006/relationships/hyperlink" Target="http://www.fao.org/corp/statistics/en" TargetMode="External"/><Relationship Id="rId249" Type="http://schemas.openxmlformats.org/officeDocument/2006/relationships/hyperlink" Target="http://elections.huffingtonpost.com/pollster" TargetMode="External"/><Relationship Id="rId414" Type="http://schemas.openxmlformats.org/officeDocument/2006/relationships/hyperlink" Target="http://nutrias.org/~nopl/inv/courts.htm" TargetMode="External"/><Relationship Id="rId456" Type="http://schemas.openxmlformats.org/officeDocument/2006/relationships/hyperlink" Target="https://dataverse.harvard.edu/dataset.xhtml?persistentId=hdl:1902.1/10766" TargetMode="External"/><Relationship Id="rId498" Type="http://schemas.openxmlformats.org/officeDocument/2006/relationships/hyperlink" Target="https://www.census.gov/mp/www/cat/decennial_census_2000/census_2000_special_equal_employment_opportunity_eeo_tabulation.html" TargetMode="External"/><Relationship Id="rId13" Type="http://schemas.openxmlformats.org/officeDocument/2006/relationships/hyperlink" Target="https://www.ahrq.gov/research/data/index.html" TargetMode="External"/><Relationship Id="rId109" Type="http://schemas.openxmlformats.org/officeDocument/2006/relationships/hyperlink" Target="http://www.cepr.net/" TargetMode="External"/><Relationship Id="rId260" Type="http://schemas.openxmlformats.org/officeDocument/2006/relationships/hyperlink" Target="https://sunlightlabs.github.io/datacommons/index.html" TargetMode="External"/><Relationship Id="rId316" Type="http://schemas.openxmlformats.org/officeDocument/2006/relationships/hyperlink" Target="https://www.cms.gov/About-CMS/Agency-Information/Aboutwebsite/Help.html" TargetMode="External"/><Relationship Id="rId523" Type="http://schemas.openxmlformats.org/officeDocument/2006/relationships/hyperlink" Target="http://hdr.undp.org/en/statistics/" TargetMode="External"/><Relationship Id="rId55" Type="http://schemas.openxmlformats.org/officeDocument/2006/relationships/hyperlink" Target="https://datawarehouse.hrsa.gov/data/datadownload.aspx" TargetMode="External"/><Relationship Id="rId97" Type="http://schemas.openxmlformats.org/officeDocument/2006/relationships/hyperlink" Target="http://www.caps.uct.ac.za/" TargetMode="External"/><Relationship Id="rId120" Type="http://schemas.openxmlformats.org/officeDocument/2006/relationships/hyperlink" Target="http://www.prio.org/Programmes/Programme/?x=4" TargetMode="External"/><Relationship Id="rId358" Type="http://schemas.openxmlformats.org/officeDocument/2006/relationships/hyperlink" Target="http://www.cdc.gov/nchs/ahcd/ahcd_questionnaires.htm" TargetMode="External"/><Relationship Id="rId565" Type="http://schemas.openxmlformats.org/officeDocument/2006/relationships/hyperlink" Target="http://www.itu.int/ITU-D/ict/publications/world/world.html" TargetMode="External"/><Relationship Id="rId162" Type="http://schemas.openxmlformats.org/officeDocument/2006/relationships/hyperlink" Target="http://www.justice.gov/dea/resource-center/stride-data.shtml" TargetMode="External"/><Relationship Id="rId218" Type="http://schemas.openxmlformats.org/officeDocument/2006/relationships/hyperlink" Target="http://www.library.georgetown.edu/govdocs" TargetMode="External"/><Relationship Id="rId425" Type="http://schemas.openxmlformats.org/officeDocument/2006/relationships/hyperlink" Target="http://www.popcouncil.org/research" TargetMode="External"/><Relationship Id="rId467" Type="http://schemas.openxmlformats.org/officeDocument/2006/relationships/hyperlink" Target="http://www.fns.usda.gov/ora/MENU/Published/snap/snap.htm" TargetMode="External"/><Relationship Id="rId271" Type="http://schemas.openxmlformats.org/officeDocument/2006/relationships/hyperlink" Target="http://www.psed.isr.umich.edu/psed/data" TargetMode="External"/><Relationship Id="rId24" Type="http://schemas.openxmlformats.org/officeDocument/2006/relationships/hyperlink" Target="http://library.cqpress.com/" TargetMode="External"/><Relationship Id="rId66" Type="http://schemas.openxmlformats.org/officeDocument/2006/relationships/hyperlink" Target="http://www.eestipank.ee/en/statistics" TargetMode="External"/><Relationship Id="rId131" Type="http://schemas.openxmlformats.org/officeDocument/2006/relationships/hyperlink" Target="http://www.cpc.unc.edu/projects/china/data" TargetMode="External"/><Relationship Id="rId327" Type="http://schemas.openxmlformats.org/officeDocument/2006/relationships/hyperlink" Target="https://www.cdc.gov/nchs/ahcd/about_ahcd.htm" TargetMode="External"/><Relationship Id="rId369" Type="http://schemas.openxmlformats.org/officeDocument/2006/relationships/hyperlink" Target="http://www.bls.gov/nls/matureyoungwomen.htm" TargetMode="External"/><Relationship Id="rId534" Type="http://schemas.openxmlformats.org/officeDocument/2006/relationships/hyperlink" Target="http://web.jhu.edu/threecitystudy" TargetMode="External"/><Relationship Id="rId173" Type="http://schemas.openxmlformats.org/officeDocument/2006/relationships/hyperlink" Target="http://www.ifpri.org/dataset/egypt-integrated-household-survey-1997-1999" TargetMode="External"/><Relationship Id="rId229" Type="http://schemas.openxmlformats.org/officeDocument/2006/relationships/hyperlink" Target="http://www.start.umd.edu/gtd/" TargetMode="External"/><Relationship Id="rId380" Type="http://schemas.openxmlformats.org/officeDocument/2006/relationships/hyperlink" Target="https://www.nidi.knaw.nl/en/" TargetMode="External"/><Relationship Id="rId436" Type="http://schemas.openxmlformats.org/officeDocument/2006/relationships/hyperlink" Target="http://www.quotaproject.org/" TargetMode="External"/><Relationship Id="rId240" Type="http://schemas.openxmlformats.org/officeDocument/2006/relationships/hyperlink" Target="http://www.oswego.edu/~economic/hea-data.htm" TargetMode="External"/><Relationship Id="rId478" Type="http://schemas.openxmlformats.org/officeDocument/2006/relationships/hyperlink" Target="http://web.nso.go.th/stat.htm" TargetMode="External"/><Relationship Id="rId35" Type="http://schemas.openxmlformats.org/officeDocument/2006/relationships/hyperlink" Target="http://www.aarp.org/research/ppi/" TargetMode="External"/><Relationship Id="rId77" Type="http://schemas.openxmlformats.org/officeDocument/2006/relationships/hyperlink" Target="http://www.brookings.edu/research/interactives/2014/arab-world-learning-barometer" TargetMode="External"/><Relationship Id="rId100" Type="http://schemas.openxmlformats.org/officeDocument/2006/relationships/hyperlink" Target="http://cid.econ.ucdavis.edu/" TargetMode="External"/><Relationship Id="rId282" Type="http://schemas.openxmlformats.org/officeDocument/2006/relationships/hyperlink" Target="http://huebler.blogspot.com/" TargetMode="External"/><Relationship Id="rId338" Type="http://schemas.openxmlformats.org/officeDocument/2006/relationships/hyperlink" Target="http://nccs.urban.org/" TargetMode="External"/><Relationship Id="rId503" Type="http://schemas.openxmlformats.org/officeDocument/2006/relationships/hyperlink" Target="https://www.census.gov/econ/progoverview.html" TargetMode="External"/><Relationship Id="rId545" Type="http://schemas.openxmlformats.org/officeDocument/2006/relationships/hyperlink" Target="http://www.worldbank.org/en/topic/migrationremittancesdiasporaissues" TargetMode="External"/><Relationship Id="rId8" Type="http://schemas.openxmlformats.org/officeDocument/2006/relationships/hyperlink" Target="https://www2.usgs.gov/start_with_science/programs.asp" TargetMode="External"/><Relationship Id="rId142" Type="http://schemas.openxmlformats.org/officeDocument/2006/relationships/hyperlink" Target="http://www2.census.gov/pub/outgoing/govs/special60/" TargetMode="External"/><Relationship Id="rId184" Type="http://schemas.openxmlformats.org/officeDocument/2006/relationships/hyperlink" Target="http://ec.europa.eu/public_opinion/index_en.htm" TargetMode="External"/><Relationship Id="rId391" Type="http://schemas.openxmlformats.org/officeDocument/2006/relationships/hyperlink" Target="http://www.norc.org/Research/DataFindings/Pages/default.aspx" TargetMode="External"/><Relationship Id="rId405" Type="http://schemas.openxmlformats.org/officeDocument/2006/relationships/hyperlink" Target="http://stats.oecd.org/Index.aspx?DataSetCode=BLI" TargetMode="External"/><Relationship Id="rId447" Type="http://schemas.openxmlformats.org/officeDocument/2006/relationships/hyperlink" Target="http://sc.inegi.org.mx/cobdem/" TargetMode="External"/><Relationship Id="rId251" Type="http://schemas.openxmlformats.org/officeDocument/2006/relationships/hyperlink" Target="http://www.icpsr.umich.edu/icpsrweb/NAHDAP/data/index.jsp" TargetMode="External"/><Relationship Id="rId489" Type="http://schemas.openxmlformats.org/officeDocument/2006/relationships/hyperlink" Target="http://nces.ed.gov/timss/" TargetMode="External"/><Relationship Id="rId46" Type="http://schemas.openxmlformats.org/officeDocument/2006/relationships/hyperlink" Target="http://www.bls.gov/tus/" TargetMode="External"/><Relationship Id="rId293" Type="http://schemas.openxmlformats.org/officeDocument/2006/relationships/hyperlink" Target="http://stats.oecd.org/" TargetMode="External"/><Relationship Id="rId307" Type="http://schemas.openxmlformats.org/officeDocument/2006/relationships/hyperlink" Target="https://nces.ed.gov/ccd/f33agency.asp" TargetMode="External"/><Relationship Id="rId349" Type="http://schemas.openxmlformats.org/officeDocument/2006/relationships/hyperlink" Target="http://www.ncsl.org/research/elections-and-campaigns/ballot-measures-database.aspx" TargetMode="External"/><Relationship Id="rId514" Type="http://schemas.openxmlformats.org/officeDocument/2006/relationships/hyperlink" Target="https://www.eia.gov/beta/international/data/browser/" TargetMode="External"/><Relationship Id="rId556" Type="http://schemas.openxmlformats.org/officeDocument/2006/relationships/hyperlink" Target="http://databank.worldbank.org/data/reports.aspx?source=world-development-indicators" TargetMode="External"/><Relationship Id="rId88" Type="http://schemas.openxmlformats.org/officeDocument/2006/relationships/hyperlink" Target="http://www.cde.ca.gov/ds/sd/df/" TargetMode="External"/><Relationship Id="rId111" Type="http://schemas.openxmlformats.org/officeDocument/2006/relationships/hyperlink" Target="http://www.csis.org/" TargetMode="External"/><Relationship Id="rId153" Type="http://schemas.openxmlformats.org/officeDocument/2006/relationships/hyperlink" Target="https://www.datarefuge.org/dataset" TargetMode="External"/><Relationship Id="rId195" Type="http://schemas.openxmlformats.org/officeDocument/2006/relationships/hyperlink" Target="http://www-fars.nhtsa.dot.gov/" TargetMode="External"/><Relationship Id="rId209" Type="http://schemas.openxmlformats.org/officeDocument/2006/relationships/hyperlink" Target="http://www.ars.usda.gov/Services/docs.htm?docid=18354" TargetMode="External"/><Relationship Id="rId360" Type="http://schemas.openxmlformats.org/officeDocument/2006/relationships/hyperlink" Target="http://www.bea.gov/itable/index.cfm" TargetMode="External"/><Relationship Id="rId416" Type="http://schemas.openxmlformats.org/officeDocument/2006/relationships/hyperlink" Target="https://www.prio.org/Data/" TargetMode="External"/><Relationship Id="rId220" Type="http://schemas.openxmlformats.org/officeDocument/2006/relationships/hyperlink" Target="http://www.library.georgetown.edu/" TargetMode="External"/><Relationship Id="rId458" Type="http://schemas.openxmlformats.org/officeDocument/2006/relationships/hyperlink" Target="http://www.census.gov/govs/local/" TargetMode="External"/><Relationship Id="rId15" Type="http://schemas.openxmlformats.org/officeDocument/2006/relationships/hyperlink" Target="http://www.cpc.unc.edu/projects/addhealth" TargetMode="External"/><Relationship Id="rId57" Type="http://schemas.openxmlformats.org/officeDocument/2006/relationships/hyperlink" Target="http://www.thearda.com/Archive/browse.asp" TargetMode="External"/><Relationship Id="rId262" Type="http://schemas.openxmlformats.org/officeDocument/2006/relationships/hyperlink" Target="https://www.pppinindia.gov.in/" TargetMode="External"/><Relationship Id="rId318" Type="http://schemas.openxmlformats.org/officeDocument/2006/relationships/hyperlink" Target="http://mta.info/developers/download.html" TargetMode="External"/><Relationship Id="rId525" Type="http://schemas.openxmlformats.org/officeDocument/2006/relationships/hyperlink" Target="https://consortium.uchicago.edu/surveys" TargetMode="External"/><Relationship Id="rId567" Type="http://schemas.openxmlformats.org/officeDocument/2006/relationships/hyperlink" Target="http://mcdc2.missouri.edu/cgi-bin/broker?_PROGRAM=websas.dispdada.sas&amp;_SERVICE=appdev9&amp;libname=corrlst&amp;memname=us_stzcta5_county" TargetMode="External"/><Relationship Id="rId99" Type="http://schemas.openxmlformats.org/officeDocument/2006/relationships/hyperlink" Target="http://ceprdata.org/" TargetMode="External"/><Relationship Id="rId122" Type="http://schemas.openxmlformats.org/officeDocument/2006/relationships/hyperlink" Target="http://www.cps.edu/SchoolData/Pages/SchoolData.aspx" TargetMode="External"/><Relationship Id="rId164" Type="http://schemas.openxmlformats.org/officeDocument/2006/relationships/hyperlink" Target="http://ukdataservice.ac.uk/" TargetMode="External"/><Relationship Id="rId371" Type="http://schemas.openxmlformats.org/officeDocument/2006/relationships/hyperlink" Target="https://www.nsf.gov/statistics/data.cfm" TargetMode="External"/><Relationship Id="rId427" Type="http://schemas.openxmlformats.org/officeDocument/2006/relationships/hyperlink" Target="http://www.prb.org/" TargetMode="External"/><Relationship Id="rId469" Type="http://schemas.openxmlformats.org/officeDocument/2006/relationships/hyperlink" Target="http://kff.org/disparities-policy/report/survey-of-hurricane-katrina-evacue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ata.princegeorgescountymd.gov/" TargetMode="External"/><Relationship Id="rId7" Type="http://schemas.openxmlformats.org/officeDocument/2006/relationships/printerSettings" Target="../printerSettings/printerSettings2.bin"/><Relationship Id="rId2" Type="http://schemas.openxmlformats.org/officeDocument/2006/relationships/hyperlink" Target="http://opendata.dc.gov/" TargetMode="External"/><Relationship Id="rId1" Type="http://schemas.openxmlformats.org/officeDocument/2006/relationships/hyperlink" Target="https://www.washingtonpost.com/local/md-politics/open-data-portal-encourages-residents-to-analyze-their-government/2017/03/06/ff82b40a-0288-11e7-b1e9-a05d3c21f7cf_story.html?utm_term=.716cec4d575c&amp;wpisrc=nl_md&amp;wpmm=1" TargetMode="External"/><Relationship Id="rId6" Type="http://schemas.openxmlformats.org/officeDocument/2006/relationships/hyperlink" Target="https://data.maryland.gov/" TargetMode="External"/><Relationship Id="rId5" Type="http://schemas.openxmlformats.org/officeDocument/2006/relationships/hyperlink" Target="http://data.virginia.gov/" TargetMode="External"/><Relationship Id="rId4" Type="http://schemas.openxmlformats.org/officeDocument/2006/relationships/hyperlink" Target="http://www.montgomerycountymd.gov/op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washingtonpost.com/blogs/monkey-cage/" TargetMode="External"/><Relationship Id="rId13" Type="http://schemas.openxmlformats.org/officeDocument/2006/relationships/hyperlink" Target="http://statisticsforum.wordpress.com/" TargetMode="External"/><Relationship Id="rId18" Type="http://schemas.openxmlformats.org/officeDocument/2006/relationships/hyperlink" Target="http://rodrik.typepad.com/" TargetMode="External"/><Relationship Id="rId26" Type="http://schemas.openxmlformats.org/officeDocument/2006/relationships/hyperlink" Target="https://www.datarefuge.org/dataset" TargetMode="External"/><Relationship Id="rId3" Type="http://schemas.openxmlformats.org/officeDocument/2006/relationships/hyperlink" Target="https://www.datarefuge.org/" TargetMode="External"/><Relationship Id="rId21" Type="http://schemas.openxmlformats.org/officeDocument/2006/relationships/hyperlink" Target="http://blogs.worldbank.org/impactevaluations/" TargetMode="External"/><Relationship Id="rId7" Type="http://schemas.openxmlformats.org/officeDocument/2006/relationships/hyperlink" Target="http://gregmankiw.blogspot.com/" TargetMode="External"/><Relationship Id="rId12" Type="http://schemas.openxmlformats.org/officeDocument/2006/relationships/hyperlink" Target="http://andrewgelman.com/" TargetMode="External"/><Relationship Id="rId17" Type="http://schemas.openxmlformats.org/officeDocument/2006/relationships/hyperlink" Target="http://www.owen.org/" TargetMode="External"/><Relationship Id="rId25" Type="http://schemas.openxmlformats.org/officeDocument/2006/relationships/hyperlink" Target="http://www.brookings.edu/blogs/future-development" TargetMode="External"/><Relationship Id="rId2" Type="http://schemas.openxmlformats.org/officeDocument/2006/relationships/hyperlink" Target="http://www.aguanomics.com/" TargetMode="External"/><Relationship Id="rId16" Type="http://schemas.openxmlformats.org/officeDocument/2006/relationships/hyperlink" Target="http://chrisblattman.com/" TargetMode="External"/><Relationship Id="rId20" Type="http://schemas.openxmlformats.org/officeDocument/2006/relationships/hyperlink" Target="http://poverty-action.org/blog" TargetMode="External"/><Relationship Id="rId29" Type="http://schemas.openxmlformats.org/officeDocument/2006/relationships/hyperlink" Target="http://www.statista.com/statistics/183422/paid-circulation-of-us-daily-newspapers-since-1975/" TargetMode="External"/><Relationship Id="rId1" Type="http://schemas.openxmlformats.org/officeDocument/2006/relationships/hyperlink" Target="http://academicblogs.org/index.php?title=Main_Page" TargetMode="External"/><Relationship Id="rId6" Type="http://schemas.openxmlformats.org/officeDocument/2006/relationships/hyperlink" Target="http://www.freakonomics.com/blog/" TargetMode="External"/><Relationship Id="rId11" Type="http://schemas.openxmlformats.org/officeDocument/2006/relationships/hyperlink" Target="http://stataproject.blogspot.com/2016/01/introduction.html" TargetMode="External"/><Relationship Id="rId24" Type="http://schemas.openxmlformats.org/officeDocument/2006/relationships/hyperlink" Target="http://www.3ieimpact.org/" TargetMode="External"/><Relationship Id="rId5" Type="http://schemas.openxmlformats.org/officeDocument/2006/relationships/hyperlink" Target="http://www.foreignaffairs.com/" TargetMode="External"/><Relationship Id="rId15" Type="http://schemas.openxmlformats.org/officeDocument/2006/relationships/hyperlink" Target="http://www.statista.com/" TargetMode="External"/><Relationship Id="rId23" Type="http://schemas.openxmlformats.org/officeDocument/2006/relationships/hyperlink" Target="http://www.povertyactionlab.org/" TargetMode="External"/><Relationship Id="rId28" Type="http://schemas.openxmlformats.org/officeDocument/2006/relationships/hyperlink" Target="http://www.realclearworld.com/" TargetMode="External"/><Relationship Id="rId10" Type="http://schemas.openxmlformats.org/officeDocument/2006/relationships/hyperlink" Target="http://simplystatistics.org/" TargetMode="External"/><Relationship Id="rId19" Type="http://schemas.openxmlformats.org/officeDocument/2006/relationships/hyperlink" Target="http://marginalrevolution.com/" TargetMode="External"/><Relationship Id="rId4" Type="http://schemas.openxmlformats.org/officeDocument/2006/relationships/hyperlink" Target="http://fivethirtyeight.com/datalab/" TargetMode="External"/><Relationship Id="rId9" Type="http://schemas.openxmlformats.org/officeDocument/2006/relationships/hyperlink" Target="http://www.politico.com/" TargetMode="External"/><Relationship Id="rId14" Type="http://schemas.openxmlformats.org/officeDocument/2006/relationships/hyperlink" Target="http://www.statsblogs.com/" TargetMode="External"/><Relationship Id="rId22" Type="http://schemas.openxmlformats.org/officeDocument/2006/relationships/hyperlink" Target="http://www.cgdev.org/section/opinions/blogs" TargetMode="External"/><Relationship Id="rId27" Type="http://schemas.openxmlformats.org/officeDocument/2006/relationships/hyperlink" Target="http://fivethirtyeight.com/datalab/"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heritage.org/index/" TargetMode="External"/><Relationship Id="rId3" Type="http://schemas.openxmlformats.org/officeDocument/2006/relationships/hyperlink" Target="http://www.aei.org/policy/" TargetMode="External"/><Relationship Id="rId7" Type="http://schemas.openxmlformats.org/officeDocument/2006/relationships/hyperlink" Target="http://www.heritage.org/" TargetMode="External"/><Relationship Id="rId2" Type="http://schemas.openxmlformats.org/officeDocument/2006/relationships/hyperlink" Target="http://americanactionforum.org/" TargetMode="External"/><Relationship Id="rId1" Type="http://schemas.openxmlformats.org/officeDocument/2006/relationships/hyperlink" Target="http://www.cbpp.org/" TargetMode="External"/><Relationship Id="rId6" Type="http://schemas.openxmlformats.org/officeDocument/2006/relationships/hyperlink" Target="http://www.epi.org/" TargetMode="External"/><Relationship Id="rId11" Type="http://schemas.openxmlformats.org/officeDocument/2006/relationships/hyperlink" Target="https://www.brookings.edu/program/governance-studies/" TargetMode="External"/><Relationship Id="rId5" Type="http://schemas.openxmlformats.org/officeDocument/2006/relationships/hyperlink" Target="http://www.brookings.edu/research/topics/metropolitan-areas" TargetMode="External"/><Relationship Id="rId10" Type="http://schemas.openxmlformats.org/officeDocument/2006/relationships/hyperlink" Target="https://www.brookings.edu/program/economic-studies/" TargetMode="External"/><Relationship Id="rId4" Type="http://schemas.openxmlformats.org/officeDocument/2006/relationships/hyperlink" Target="http://www.brookings.edu/about/programs/foreign-policy" TargetMode="External"/><Relationship Id="rId9" Type="http://schemas.openxmlformats.org/officeDocument/2006/relationships/hyperlink" Target="http://www.iie.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guides.library.georgetown.edu/content.php?pid=364955" TargetMode="External"/><Relationship Id="rId3" Type="http://schemas.openxmlformats.org/officeDocument/2006/relationships/hyperlink" Target="http://guides.library.georgetown.edu/Government" TargetMode="External"/><Relationship Id="rId7" Type="http://schemas.openxmlformats.org/officeDocument/2006/relationships/hyperlink" Target="http://guides.library.georgetown.edu/content.php?pid=206983" TargetMode="External"/><Relationship Id="rId2" Type="http://schemas.openxmlformats.org/officeDocument/2006/relationships/hyperlink" Target="http://guides.library.georgetown.edu/" TargetMode="External"/><Relationship Id="rId1" Type="http://schemas.openxmlformats.org/officeDocument/2006/relationships/hyperlink" Target="http://guides.library.georgetown.edu/numericdata" TargetMode="External"/><Relationship Id="rId6" Type="http://schemas.openxmlformats.org/officeDocument/2006/relationships/hyperlink" Target="http://guides.library.georgetown.edu/content.php?pid=207048" TargetMode="External"/><Relationship Id="rId5" Type="http://schemas.openxmlformats.org/officeDocument/2006/relationships/hyperlink" Target="http://guides.library.georgetown.edu/content.php?pid=207048&amp;sid=1736808" TargetMode="External"/><Relationship Id="rId10" Type="http://schemas.openxmlformats.org/officeDocument/2006/relationships/printerSettings" Target="../printerSettings/printerSettings4.bin"/><Relationship Id="rId4" Type="http://schemas.openxmlformats.org/officeDocument/2006/relationships/hyperlink" Target="http://guides.library.georgetown.edu/content.php?pid=232872" TargetMode="External"/><Relationship Id="rId9" Type="http://schemas.openxmlformats.org/officeDocument/2006/relationships/hyperlink" Target="http://guides.library.georgetown.edu/c.php?g=757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1014"/>
  <sheetViews>
    <sheetView workbookViewId="0">
      <pane ySplit="1" topLeftCell="A454" activePane="bottomLeft" state="frozen"/>
      <selection pane="bottomLeft" activeCell="D459" sqref="D459"/>
    </sheetView>
  </sheetViews>
  <sheetFormatPr defaultColWidth="13.3984375" defaultRowHeight="14.5"/>
  <cols>
    <col min="1" max="1" width="20.86328125" style="70" customWidth="1"/>
    <col min="2" max="2" width="25" style="70" customWidth="1"/>
    <col min="3" max="3" width="33.265625" style="231" customWidth="1"/>
    <col min="4" max="4" width="22.265625" style="212" customWidth="1"/>
    <col min="5" max="5" width="12.3984375" style="70" customWidth="1"/>
    <col min="6" max="6" width="8.46484375" style="70" bestFit="1" customWidth="1"/>
    <col min="7" max="7" width="10.1328125" style="70" customWidth="1"/>
    <col min="8" max="8" width="13.1328125" style="70" customWidth="1"/>
    <col min="9" max="9" width="4.265625" style="70" bestFit="1" customWidth="1"/>
    <col min="10" max="10" width="59.59765625" style="70" customWidth="1"/>
    <col min="11" max="11" width="8.59765625" style="70" customWidth="1"/>
    <col min="12" max="12" width="8" style="198" customWidth="1"/>
    <col min="13" max="13" width="10.265625" style="70" customWidth="1"/>
    <col min="14" max="14" width="6.3984375" style="199" customWidth="1"/>
    <col min="15" max="23" width="13" style="30" customWidth="1"/>
    <col min="24" max="51" width="13.3984375" style="30"/>
    <col min="52" max="52" width="13.3984375" style="82"/>
    <col min="53" max="16384" width="13.3984375" style="70"/>
  </cols>
  <sheetData>
    <row r="1" spans="1:23" ht="29">
      <c r="A1" s="19" t="s">
        <v>0</v>
      </c>
      <c r="B1" s="19" t="s">
        <v>11</v>
      </c>
      <c r="C1" s="219" t="s">
        <v>7</v>
      </c>
      <c r="D1" s="22" t="s">
        <v>8</v>
      </c>
      <c r="E1" s="19" t="s">
        <v>12</v>
      </c>
      <c r="F1" s="19" t="s">
        <v>13</v>
      </c>
      <c r="G1" s="19" t="s">
        <v>14</v>
      </c>
      <c r="H1" s="19" t="s">
        <v>15</v>
      </c>
      <c r="I1" s="19" t="s">
        <v>16</v>
      </c>
      <c r="J1" s="19" t="s">
        <v>9</v>
      </c>
      <c r="K1" s="21" t="s">
        <v>17</v>
      </c>
      <c r="L1" s="29" t="s">
        <v>10</v>
      </c>
      <c r="M1" s="41"/>
      <c r="N1" s="42"/>
      <c r="O1" s="43"/>
      <c r="P1" s="43"/>
      <c r="Q1" s="43"/>
      <c r="R1" s="43"/>
      <c r="S1" s="43"/>
    </row>
    <row r="2" spans="1:23" ht="58">
      <c r="A2" s="251" t="s">
        <v>22</v>
      </c>
      <c r="B2" s="83" t="s">
        <v>32</v>
      </c>
      <c r="C2" s="220" t="s">
        <v>33</v>
      </c>
      <c r="D2" s="64" t="s">
        <v>2010</v>
      </c>
      <c r="E2" s="84" t="s">
        <v>34</v>
      </c>
      <c r="F2" s="85"/>
      <c r="G2" s="33" t="s">
        <v>36</v>
      </c>
      <c r="H2" s="33" t="s">
        <v>37</v>
      </c>
      <c r="I2" s="86"/>
      <c r="J2" s="87" t="s">
        <v>39</v>
      </c>
      <c r="K2" s="88"/>
      <c r="L2" s="89">
        <v>42891</v>
      </c>
      <c r="M2" s="90"/>
      <c r="N2" s="42"/>
      <c r="O2" s="43"/>
      <c r="P2" s="43"/>
      <c r="Q2" s="43"/>
      <c r="R2" s="43"/>
      <c r="S2" s="43"/>
      <c r="T2" s="43"/>
      <c r="U2" s="43"/>
      <c r="V2" s="43"/>
      <c r="W2" s="43"/>
    </row>
    <row r="3" spans="1:23" ht="72.5">
      <c r="A3" s="252" t="s">
        <v>48</v>
      </c>
      <c r="B3" s="91" t="s">
        <v>50</v>
      </c>
      <c r="C3" s="64" t="s">
        <v>2012</v>
      </c>
      <c r="D3" s="200"/>
      <c r="E3" s="93" t="s">
        <v>34</v>
      </c>
      <c r="F3" s="94"/>
      <c r="G3" s="32" t="s">
        <v>78</v>
      </c>
      <c r="H3" s="32" t="s">
        <v>79</v>
      </c>
      <c r="I3" s="95"/>
      <c r="J3" s="96" t="s">
        <v>84</v>
      </c>
      <c r="K3" s="97"/>
      <c r="L3" s="98">
        <v>42891</v>
      </c>
      <c r="M3" s="99"/>
      <c r="N3" s="42"/>
      <c r="O3" s="43"/>
      <c r="P3" s="43"/>
      <c r="Q3" s="43"/>
      <c r="R3" s="43"/>
      <c r="S3" s="43"/>
      <c r="T3" s="43"/>
      <c r="U3" s="43"/>
      <c r="V3" s="43"/>
      <c r="W3" s="43"/>
    </row>
    <row r="4" spans="1:23" ht="101.5">
      <c r="A4" s="251" t="s">
        <v>101</v>
      </c>
      <c r="B4" s="83" t="s">
        <v>128</v>
      </c>
      <c r="C4" s="220" t="s">
        <v>129</v>
      </c>
      <c r="D4" s="200" t="s">
        <v>131</v>
      </c>
      <c r="E4" s="84" t="s">
        <v>135</v>
      </c>
      <c r="F4" s="85"/>
      <c r="G4" s="33" t="s">
        <v>137</v>
      </c>
      <c r="H4" s="33" t="s">
        <v>2011</v>
      </c>
      <c r="I4" s="100" t="s">
        <v>141</v>
      </c>
      <c r="J4" s="87" t="s">
        <v>149</v>
      </c>
      <c r="K4" s="83" t="s">
        <v>150</v>
      </c>
      <c r="L4" s="89">
        <v>42891</v>
      </c>
      <c r="M4" s="99"/>
      <c r="N4" s="42"/>
      <c r="O4" s="43"/>
      <c r="P4" s="43"/>
      <c r="Q4" s="43"/>
      <c r="R4" s="43"/>
      <c r="S4" s="43"/>
      <c r="T4" s="43"/>
      <c r="U4" s="43"/>
      <c r="V4" s="43"/>
      <c r="W4" s="43"/>
    </row>
    <row r="5" spans="1:23" ht="58">
      <c r="A5" s="252" t="s">
        <v>154</v>
      </c>
      <c r="B5" s="91" t="s">
        <v>156</v>
      </c>
      <c r="C5" s="220" t="str">
        <f>HYPERLINK("http://www.acf.hhs.gov/programs/opre/hs/faces/","http://www.acf.hhs.gov/programs/opre/hs/faces/")</f>
        <v>http://www.acf.hhs.gov/programs/opre/hs/faces/</v>
      </c>
      <c r="D5" s="77"/>
      <c r="E5" s="93" t="s">
        <v>34</v>
      </c>
      <c r="F5" s="94"/>
      <c r="G5" s="32" t="s">
        <v>167</v>
      </c>
      <c r="H5" s="32" t="s">
        <v>2013</v>
      </c>
      <c r="I5" s="95"/>
      <c r="J5" s="96" t="s">
        <v>171</v>
      </c>
      <c r="K5" s="91" t="s">
        <v>173</v>
      </c>
      <c r="L5" s="98">
        <v>42891</v>
      </c>
      <c r="M5" s="99"/>
      <c r="N5" s="42"/>
      <c r="O5" s="43"/>
      <c r="P5" s="43"/>
      <c r="Q5" s="43"/>
      <c r="R5" s="43"/>
      <c r="S5" s="43"/>
      <c r="T5" s="43"/>
      <c r="U5" s="43"/>
      <c r="V5" s="43"/>
      <c r="W5" s="43"/>
    </row>
    <row r="6" spans="1:23" ht="72.5">
      <c r="A6" s="251" t="s">
        <v>174</v>
      </c>
      <c r="B6" s="83" t="s">
        <v>156</v>
      </c>
      <c r="C6" s="284" t="s">
        <v>175</v>
      </c>
      <c r="D6" s="284" t="s">
        <v>176</v>
      </c>
      <c r="E6" s="84" t="s">
        <v>34</v>
      </c>
      <c r="F6" s="85"/>
      <c r="G6" s="33" t="s">
        <v>167</v>
      </c>
      <c r="H6" s="33" t="s">
        <v>177</v>
      </c>
      <c r="I6" s="86"/>
      <c r="J6" s="87" t="s">
        <v>178</v>
      </c>
      <c r="K6" s="88"/>
      <c r="L6" s="102">
        <v>42891</v>
      </c>
      <c r="M6" s="99"/>
      <c r="N6" s="42"/>
      <c r="O6" s="43"/>
      <c r="P6" s="43"/>
      <c r="Q6" s="43"/>
      <c r="R6" s="43"/>
      <c r="S6" s="43"/>
      <c r="T6" s="43"/>
      <c r="U6" s="43"/>
      <c r="V6" s="43"/>
      <c r="W6" s="43"/>
    </row>
    <row r="7" spans="1:23" ht="58">
      <c r="A7" s="252" t="s">
        <v>179</v>
      </c>
      <c r="B7" s="91" t="s">
        <v>180</v>
      </c>
      <c r="C7" s="64" t="s">
        <v>181</v>
      </c>
      <c r="D7" s="77"/>
      <c r="E7" s="93" t="s">
        <v>34</v>
      </c>
      <c r="F7" s="94"/>
      <c r="G7" s="32" t="s">
        <v>167</v>
      </c>
      <c r="H7" s="32" t="s">
        <v>2014</v>
      </c>
      <c r="I7" s="95"/>
      <c r="J7" s="96" t="s">
        <v>183</v>
      </c>
      <c r="K7" s="97"/>
      <c r="L7" s="103">
        <v>42891</v>
      </c>
      <c r="M7" s="99"/>
      <c r="N7" s="42"/>
      <c r="O7" s="43"/>
      <c r="P7" s="43"/>
      <c r="Q7" s="43"/>
      <c r="R7" s="43"/>
      <c r="S7" s="43"/>
      <c r="T7" s="43"/>
      <c r="U7" s="43"/>
      <c r="V7" s="43"/>
      <c r="W7" s="43"/>
    </row>
    <row r="8" spans="1:23" ht="116">
      <c r="A8" s="251" t="s">
        <v>184</v>
      </c>
      <c r="B8" s="104" t="s">
        <v>185</v>
      </c>
      <c r="C8" s="284" t="s">
        <v>2015</v>
      </c>
      <c r="D8" s="284" t="s">
        <v>2016</v>
      </c>
      <c r="E8" s="84" t="s">
        <v>34</v>
      </c>
      <c r="F8" s="85"/>
      <c r="G8" s="33" t="s">
        <v>78</v>
      </c>
      <c r="H8" s="85"/>
      <c r="I8" s="86"/>
      <c r="J8" s="87" t="s">
        <v>186</v>
      </c>
      <c r="K8" s="88"/>
      <c r="L8" s="102">
        <v>42891</v>
      </c>
      <c r="M8" s="99"/>
      <c r="N8" s="42"/>
      <c r="O8" s="43"/>
      <c r="P8" s="43"/>
      <c r="Q8" s="43"/>
      <c r="R8" s="43"/>
      <c r="S8" s="43"/>
      <c r="T8" s="43"/>
      <c r="U8" s="43"/>
      <c r="V8" s="43"/>
      <c r="W8" s="43"/>
    </row>
    <row r="9" spans="1:23" ht="72.5">
      <c r="A9" s="252" t="s">
        <v>187</v>
      </c>
      <c r="B9" s="91" t="s">
        <v>188</v>
      </c>
      <c r="C9" s="220" t="s">
        <v>2017</v>
      </c>
      <c r="D9" s="77"/>
      <c r="E9" s="93" t="s">
        <v>34</v>
      </c>
      <c r="F9" s="94"/>
      <c r="G9" s="32" t="s">
        <v>167</v>
      </c>
      <c r="H9" s="32" t="s">
        <v>140</v>
      </c>
      <c r="I9" s="95"/>
      <c r="J9" s="96" t="s">
        <v>189</v>
      </c>
      <c r="K9" s="97"/>
      <c r="L9" s="98">
        <v>42891</v>
      </c>
      <c r="M9" s="99"/>
      <c r="N9" s="42"/>
      <c r="O9" s="43"/>
      <c r="P9" s="43"/>
      <c r="Q9" s="43"/>
      <c r="R9" s="43"/>
      <c r="S9" s="43"/>
      <c r="T9" s="43"/>
      <c r="U9" s="43"/>
      <c r="V9" s="43"/>
      <c r="W9" s="43"/>
    </row>
    <row r="10" spans="1:23" ht="72.5">
      <c r="A10" s="251" t="s">
        <v>190</v>
      </c>
      <c r="B10" s="33" t="s">
        <v>191</v>
      </c>
      <c r="C10" s="285" t="s">
        <v>2018</v>
      </c>
      <c r="D10" s="105"/>
      <c r="E10" s="33" t="s">
        <v>34</v>
      </c>
      <c r="F10" s="85"/>
      <c r="G10" s="33" t="s">
        <v>167</v>
      </c>
      <c r="H10" s="33" t="s">
        <v>140</v>
      </c>
      <c r="I10" s="86"/>
      <c r="J10" s="87" t="s">
        <v>192</v>
      </c>
      <c r="K10" s="88"/>
      <c r="L10" s="89">
        <v>42891</v>
      </c>
      <c r="M10" s="99"/>
      <c r="N10" s="42"/>
      <c r="O10" s="43"/>
      <c r="P10" s="43"/>
      <c r="Q10" s="43"/>
      <c r="R10" s="43"/>
      <c r="S10" s="43"/>
      <c r="T10" s="43"/>
      <c r="U10" s="43"/>
      <c r="V10" s="43"/>
      <c r="W10" s="43"/>
    </row>
    <row r="11" spans="1:23" ht="43.5">
      <c r="A11" s="251" t="s">
        <v>193</v>
      </c>
      <c r="B11" s="33" t="s">
        <v>191</v>
      </c>
      <c r="C11" s="216" t="s">
        <v>194</v>
      </c>
      <c r="D11" s="85"/>
      <c r="E11" s="33" t="s">
        <v>34</v>
      </c>
      <c r="F11" s="85"/>
      <c r="G11" s="33" t="s">
        <v>167</v>
      </c>
      <c r="H11" s="33" t="s">
        <v>2019</v>
      </c>
      <c r="I11" s="86"/>
      <c r="J11" s="87" t="s">
        <v>195</v>
      </c>
      <c r="K11" s="88"/>
      <c r="L11" s="89">
        <v>42891</v>
      </c>
      <c r="M11" s="99"/>
      <c r="N11" s="42"/>
      <c r="O11" s="43"/>
      <c r="P11" s="43"/>
      <c r="Q11" s="43"/>
      <c r="R11" s="43"/>
      <c r="S11" s="43"/>
      <c r="T11" s="43"/>
      <c r="U11" s="43"/>
      <c r="V11" s="43"/>
      <c r="W11" s="43"/>
    </row>
    <row r="12" spans="1:23" ht="43.5">
      <c r="A12" s="252" t="s">
        <v>196</v>
      </c>
      <c r="B12" s="94"/>
      <c r="C12" s="222" t="s">
        <v>197</v>
      </c>
      <c r="D12" s="286" t="s">
        <v>198</v>
      </c>
      <c r="E12" s="32" t="s">
        <v>34</v>
      </c>
      <c r="F12" s="94"/>
      <c r="G12" s="32" t="s">
        <v>78</v>
      </c>
      <c r="H12" s="32" t="s">
        <v>2020</v>
      </c>
      <c r="I12" s="106" t="s">
        <v>141</v>
      </c>
      <c r="J12" s="96" t="s">
        <v>199</v>
      </c>
      <c r="K12" s="91" t="s">
        <v>200</v>
      </c>
      <c r="L12" s="98">
        <v>42891</v>
      </c>
      <c r="M12" s="99"/>
      <c r="N12" s="42"/>
      <c r="O12" s="43"/>
      <c r="P12" s="43"/>
      <c r="Q12" s="43"/>
      <c r="R12" s="43"/>
      <c r="S12" s="43"/>
      <c r="T12" s="43"/>
      <c r="U12" s="43"/>
      <c r="V12" s="43"/>
      <c r="W12" s="43"/>
    </row>
    <row r="13" spans="1:23" ht="43.5">
      <c r="A13" s="251" t="s">
        <v>201</v>
      </c>
      <c r="B13" s="33" t="s">
        <v>202</v>
      </c>
      <c r="C13" s="216" t="s">
        <v>2021</v>
      </c>
      <c r="D13" s="85"/>
      <c r="E13" s="33" t="s">
        <v>34</v>
      </c>
      <c r="F13" s="85"/>
      <c r="G13" s="33" t="s">
        <v>167</v>
      </c>
      <c r="H13" s="33" t="s">
        <v>203</v>
      </c>
      <c r="I13" s="86"/>
      <c r="J13" s="87" t="s">
        <v>204</v>
      </c>
      <c r="K13" s="88"/>
      <c r="L13" s="89">
        <v>42891</v>
      </c>
      <c r="M13" s="99"/>
      <c r="N13" s="42"/>
      <c r="O13" s="43"/>
      <c r="P13" s="43"/>
      <c r="Q13" s="43"/>
      <c r="R13" s="43"/>
      <c r="S13" s="43"/>
      <c r="T13" s="43"/>
      <c r="U13" s="43"/>
      <c r="V13" s="43"/>
      <c r="W13" s="43"/>
    </row>
    <row r="14" spans="1:23" ht="116">
      <c r="A14" s="252" t="s">
        <v>205</v>
      </c>
      <c r="B14" s="32" t="s">
        <v>206</v>
      </c>
      <c r="C14" s="222" t="s">
        <v>2022</v>
      </c>
      <c r="D14" s="94"/>
      <c r="E14" s="94"/>
      <c r="F14" s="94"/>
      <c r="G14" s="32" t="s">
        <v>76</v>
      </c>
      <c r="H14" s="32" t="s">
        <v>2023</v>
      </c>
      <c r="I14" s="95"/>
      <c r="J14" s="96" t="s">
        <v>207</v>
      </c>
      <c r="K14" s="97"/>
      <c r="L14" s="98">
        <v>42891</v>
      </c>
      <c r="M14" s="99"/>
      <c r="N14" s="42"/>
      <c r="O14" s="43"/>
      <c r="P14" s="43"/>
      <c r="Q14" s="43"/>
      <c r="R14" s="43"/>
      <c r="S14" s="43"/>
      <c r="T14" s="43"/>
      <c r="U14" s="43"/>
      <c r="V14" s="43"/>
      <c r="W14" s="43"/>
    </row>
    <row r="15" spans="1:23" ht="29">
      <c r="A15" s="251" t="s">
        <v>208</v>
      </c>
      <c r="B15" s="33" t="s">
        <v>209</v>
      </c>
      <c r="C15" s="216" t="s">
        <v>210</v>
      </c>
      <c r="D15" s="85"/>
      <c r="E15" s="33" t="s">
        <v>34</v>
      </c>
      <c r="F15" s="85"/>
      <c r="G15" s="33" t="s">
        <v>167</v>
      </c>
      <c r="H15" s="33" t="s">
        <v>211</v>
      </c>
      <c r="I15" s="100" t="s">
        <v>141</v>
      </c>
      <c r="J15" s="87" t="s">
        <v>212</v>
      </c>
      <c r="K15" s="88"/>
      <c r="L15" s="89">
        <v>42891</v>
      </c>
      <c r="M15" s="99"/>
      <c r="N15" s="42"/>
      <c r="O15" s="43"/>
      <c r="P15" s="43"/>
      <c r="Q15" s="43"/>
      <c r="R15" s="43"/>
      <c r="S15" s="43"/>
      <c r="T15" s="43"/>
      <c r="U15" s="43"/>
      <c r="V15" s="43"/>
      <c r="W15" s="43"/>
    </row>
    <row r="16" spans="1:23" ht="58">
      <c r="A16" s="253" t="s">
        <v>2189</v>
      </c>
      <c r="B16" s="32" t="s">
        <v>213</v>
      </c>
      <c r="C16" s="223" t="s">
        <v>214</v>
      </c>
      <c r="D16" s="107"/>
      <c r="E16" s="32" t="s">
        <v>34</v>
      </c>
      <c r="F16" s="94"/>
      <c r="G16" s="32" t="s">
        <v>167</v>
      </c>
      <c r="H16" s="32" t="s">
        <v>215</v>
      </c>
      <c r="I16" s="95"/>
      <c r="J16" s="96" t="s">
        <v>216</v>
      </c>
      <c r="K16" s="97"/>
      <c r="L16" s="103">
        <v>42891</v>
      </c>
      <c r="M16" s="99"/>
      <c r="N16" s="42"/>
      <c r="O16" s="43"/>
      <c r="P16" s="43"/>
      <c r="Q16" s="43"/>
      <c r="R16" s="43"/>
      <c r="S16" s="43"/>
      <c r="T16" s="43"/>
      <c r="U16" s="43"/>
      <c r="V16" s="43"/>
      <c r="W16" s="43"/>
    </row>
    <row r="17" spans="1:23" ht="60">
      <c r="A17" s="251" t="s">
        <v>217</v>
      </c>
      <c r="B17" s="83" t="s">
        <v>218</v>
      </c>
      <c r="C17" s="284" t="s">
        <v>219</v>
      </c>
      <c r="D17" s="284" t="s">
        <v>2024</v>
      </c>
      <c r="E17" s="84" t="s">
        <v>34</v>
      </c>
      <c r="F17" s="85"/>
      <c r="G17" s="33" t="s">
        <v>78</v>
      </c>
      <c r="H17" s="33" t="s">
        <v>220</v>
      </c>
      <c r="I17" s="86" t="s">
        <v>141</v>
      </c>
      <c r="J17" s="87" t="s">
        <v>221</v>
      </c>
      <c r="K17" s="88"/>
      <c r="L17" s="102">
        <v>42891</v>
      </c>
      <c r="M17" s="99"/>
      <c r="N17" s="42"/>
      <c r="O17" s="43"/>
      <c r="P17" s="43"/>
      <c r="Q17" s="43"/>
      <c r="R17" s="43"/>
      <c r="S17" s="43"/>
      <c r="T17" s="43"/>
      <c r="U17" s="43"/>
      <c r="V17" s="43"/>
      <c r="W17" s="43"/>
    </row>
    <row r="18" spans="1:23" ht="45">
      <c r="A18" s="252" t="s">
        <v>222</v>
      </c>
      <c r="B18" s="91" t="s">
        <v>223</v>
      </c>
      <c r="C18" s="64" t="s">
        <v>224</v>
      </c>
      <c r="D18" s="64" t="s">
        <v>225</v>
      </c>
      <c r="E18" s="108"/>
      <c r="F18" s="94"/>
      <c r="G18" s="32" t="s">
        <v>36</v>
      </c>
      <c r="H18" s="32" t="s">
        <v>226</v>
      </c>
      <c r="I18" s="95" t="s">
        <v>141</v>
      </c>
      <c r="J18" s="96" t="s">
        <v>227</v>
      </c>
      <c r="K18" s="97"/>
      <c r="L18" s="89">
        <v>42891</v>
      </c>
      <c r="M18" s="99"/>
      <c r="N18" s="42"/>
      <c r="O18" s="43"/>
      <c r="P18" s="43"/>
      <c r="Q18" s="43"/>
      <c r="R18" s="43"/>
      <c r="S18" s="43"/>
      <c r="T18" s="43"/>
      <c r="U18" s="43"/>
      <c r="V18" s="43"/>
      <c r="W18" s="43"/>
    </row>
    <row r="19" spans="1:23" ht="30">
      <c r="A19" s="254" t="s">
        <v>228</v>
      </c>
      <c r="B19" s="91" t="s">
        <v>229</v>
      </c>
      <c r="C19" s="64" t="s">
        <v>230</v>
      </c>
      <c r="D19" s="64" t="s">
        <v>231</v>
      </c>
      <c r="E19" s="93" t="s">
        <v>34</v>
      </c>
      <c r="F19" s="94"/>
      <c r="G19" s="32" t="s">
        <v>167</v>
      </c>
      <c r="H19" s="32" t="s">
        <v>2025</v>
      </c>
      <c r="I19" s="95"/>
      <c r="J19" s="96" t="s">
        <v>232</v>
      </c>
      <c r="K19" s="91" t="s">
        <v>233</v>
      </c>
      <c r="L19" s="103">
        <v>42891</v>
      </c>
      <c r="M19" s="99"/>
      <c r="N19" s="42"/>
      <c r="O19" s="43"/>
      <c r="P19" s="43"/>
      <c r="Q19" s="43"/>
      <c r="R19" s="43"/>
      <c r="S19" s="43"/>
      <c r="T19" s="43"/>
      <c r="U19" s="43"/>
      <c r="V19" s="43"/>
      <c r="W19" s="43"/>
    </row>
    <row r="20" spans="1:23" ht="101.5">
      <c r="A20" s="255" t="s">
        <v>234</v>
      </c>
      <c r="B20" s="109" t="s">
        <v>235</v>
      </c>
      <c r="C20" s="64" t="s">
        <v>2026</v>
      </c>
      <c r="D20" s="233"/>
      <c r="E20" s="110" t="s">
        <v>34</v>
      </c>
      <c r="F20" s="111"/>
      <c r="G20" s="112"/>
      <c r="H20" s="112" t="s">
        <v>236</v>
      </c>
      <c r="I20" s="113"/>
      <c r="J20" s="114" t="s">
        <v>237</v>
      </c>
      <c r="K20" s="109" t="s">
        <v>238</v>
      </c>
      <c r="L20" s="115">
        <v>42891</v>
      </c>
      <c r="M20" s="116"/>
      <c r="N20" s="117"/>
      <c r="T20" s="118"/>
      <c r="U20" s="118"/>
      <c r="V20" s="118"/>
      <c r="W20" s="118"/>
    </row>
    <row r="21" spans="1:23" ht="30">
      <c r="A21" s="256" t="s">
        <v>239</v>
      </c>
      <c r="B21" s="88"/>
      <c r="C21" s="284" t="s">
        <v>240</v>
      </c>
      <c r="D21" s="284" t="s">
        <v>241</v>
      </c>
      <c r="E21" s="84" t="s">
        <v>34</v>
      </c>
      <c r="F21" s="85"/>
      <c r="G21" s="33" t="s">
        <v>242</v>
      </c>
      <c r="H21" s="33" t="s">
        <v>2027</v>
      </c>
      <c r="I21" s="86"/>
      <c r="J21" s="87" t="s">
        <v>244</v>
      </c>
      <c r="K21" s="88"/>
      <c r="L21" s="102">
        <v>42891</v>
      </c>
      <c r="M21" s="99"/>
      <c r="N21" s="42"/>
      <c r="O21" s="43"/>
      <c r="P21" s="43"/>
      <c r="Q21" s="43"/>
      <c r="R21" s="43"/>
      <c r="S21" s="43"/>
      <c r="T21" s="43"/>
      <c r="U21" s="43"/>
      <c r="V21" s="43"/>
      <c r="W21" s="43"/>
    </row>
    <row r="22" spans="1:23" ht="75">
      <c r="A22" s="254" t="s">
        <v>245</v>
      </c>
      <c r="B22" s="91" t="s">
        <v>246</v>
      </c>
      <c r="C22" s="64" t="s">
        <v>247</v>
      </c>
      <c r="D22" s="287" t="s">
        <v>2028</v>
      </c>
      <c r="E22" s="93" t="s">
        <v>34</v>
      </c>
      <c r="F22" s="94"/>
      <c r="G22" s="32" t="s">
        <v>167</v>
      </c>
      <c r="H22" s="32" t="s">
        <v>248</v>
      </c>
      <c r="I22" s="95" t="s">
        <v>141</v>
      </c>
      <c r="J22" s="96" t="s">
        <v>249</v>
      </c>
      <c r="K22" s="97"/>
      <c r="L22" s="103">
        <v>42891</v>
      </c>
      <c r="M22" s="99"/>
      <c r="N22" s="42"/>
      <c r="O22" s="43"/>
      <c r="P22" s="43"/>
      <c r="Q22" s="43"/>
      <c r="R22" s="43"/>
      <c r="S22" s="43"/>
      <c r="T22" s="43"/>
      <c r="U22" s="43"/>
      <c r="V22" s="43"/>
      <c r="W22" s="43"/>
    </row>
    <row r="23" spans="1:23" ht="72.5">
      <c r="A23" s="256" t="s">
        <v>250</v>
      </c>
      <c r="B23" s="88"/>
      <c r="C23" s="284" t="s">
        <v>2029</v>
      </c>
      <c r="D23" s="124"/>
      <c r="E23" s="84" t="s">
        <v>34</v>
      </c>
      <c r="F23" s="85"/>
      <c r="G23" s="33" t="s">
        <v>78</v>
      </c>
      <c r="H23" s="33" t="s">
        <v>251</v>
      </c>
      <c r="I23" s="86"/>
      <c r="J23" s="87" t="s">
        <v>252</v>
      </c>
      <c r="K23" s="88"/>
      <c r="L23" s="102">
        <v>42891</v>
      </c>
      <c r="M23" s="99"/>
      <c r="N23" s="42"/>
      <c r="O23" s="43"/>
      <c r="P23" s="43"/>
      <c r="Q23" s="43"/>
      <c r="R23" s="43"/>
      <c r="S23" s="43"/>
      <c r="T23" s="43"/>
      <c r="U23" s="43"/>
      <c r="V23" s="43"/>
      <c r="W23" s="43"/>
    </row>
    <row r="24" spans="1:23" ht="30">
      <c r="A24" s="254" t="s">
        <v>253</v>
      </c>
      <c r="B24" s="91" t="s">
        <v>254</v>
      </c>
      <c r="C24" s="64" t="s">
        <v>255</v>
      </c>
      <c r="D24" s="64" t="s">
        <v>256</v>
      </c>
      <c r="E24" s="93" t="s">
        <v>34</v>
      </c>
      <c r="F24" s="94"/>
      <c r="G24" s="32" t="s">
        <v>78</v>
      </c>
      <c r="H24" s="32" t="s">
        <v>257</v>
      </c>
      <c r="I24" s="95" t="s">
        <v>141</v>
      </c>
      <c r="J24" s="96" t="s">
        <v>258</v>
      </c>
      <c r="K24" s="97"/>
      <c r="L24" s="103">
        <v>42891</v>
      </c>
      <c r="M24" s="99"/>
      <c r="N24" s="42"/>
      <c r="O24" s="43"/>
      <c r="P24" s="43"/>
      <c r="Q24" s="43"/>
      <c r="R24" s="43"/>
      <c r="S24" s="43"/>
      <c r="T24" s="43"/>
      <c r="U24" s="43"/>
      <c r="V24" s="43"/>
      <c r="W24" s="43"/>
    </row>
    <row r="25" spans="1:23" ht="130.5">
      <c r="A25" s="256" t="s">
        <v>259</v>
      </c>
      <c r="B25" s="88"/>
      <c r="C25" s="284" t="s">
        <v>260</v>
      </c>
      <c r="D25" s="284" t="s">
        <v>261</v>
      </c>
      <c r="E25" s="84" t="s">
        <v>262</v>
      </c>
      <c r="F25" s="85"/>
      <c r="G25" s="33" t="s">
        <v>263</v>
      </c>
      <c r="H25" s="33" t="s">
        <v>264</v>
      </c>
      <c r="I25" s="100" t="s">
        <v>141</v>
      </c>
      <c r="J25" s="87" t="s">
        <v>265</v>
      </c>
      <c r="K25" s="88" t="s">
        <v>266</v>
      </c>
      <c r="L25" s="102">
        <v>42891</v>
      </c>
      <c r="M25" s="99"/>
      <c r="N25" s="42"/>
      <c r="O25" s="43"/>
      <c r="P25" s="43"/>
      <c r="Q25" s="43"/>
      <c r="R25" s="43"/>
      <c r="S25" s="43"/>
      <c r="T25" s="43"/>
      <c r="U25" s="43"/>
      <c r="V25" s="43"/>
      <c r="W25" s="43"/>
    </row>
    <row r="26" spans="1:23" ht="43.5">
      <c r="A26" s="254" t="s">
        <v>267</v>
      </c>
      <c r="B26" s="91" t="s">
        <v>268</v>
      </c>
      <c r="C26" s="64" t="s">
        <v>2244</v>
      </c>
      <c r="D26" s="77"/>
      <c r="E26" s="93" t="s">
        <v>34</v>
      </c>
      <c r="F26" s="94"/>
      <c r="G26" s="32" t="s">
        <v>137</v>
      </c>
      <c r="H26" s="32" t="s">
        <v>2030</v>
      </c>
      <c r="I26" s="95"/>
      <c r="J26" s="96" t="s">
        <v>269</v>
      </c>
      <c r="K26" s="97"/>
      <c r="L26" s="103">
        <v>42891</v>
      </c>
      <c r="M26" s="99"/>
      <c r="N26" s="42"/>
      <c r="O26" s="43"/>
      <c r="P26" s="43"/>
      <c r="Q26" s="43"/>
      <c r="R26" s="43"/>
      <c r="S26" s="43"/>
      <c r="T26" s="43"/>
      <c r="U26" s="43"/>
      <c r="V26" s="43"/>
      <c r="W26" s="43"/>
    </row>
    <row r="27" spans="1:23" ht="58">
      <c r="A27" s="257" t="s">
        <v>270</v>
      </c>
      <c r="B27" s="44" t="s">
        <v>271</v>
      </c>
      <c r="C27" s="64" t="s">
        <v>272</v>
      </c>
      <c r="D27" s="64" t="s">
        <v>273</v>
      </c>
      <c r="E27" s="119" t="s">
        <v>34</v>
      </c>
      <c r="F27" s="44"/>
      <c r="G27" s="44" t="s">
        <v>263</v>
      </c>
      <c r="H27" s="44" t="s">
        <v>274</v>
      </c>
      <c r="I27" s="44"/>
      <c r="J27" s="120" t="s">
        <v>275</v>
      </c>
      <c r="K27" s="121" t="s">
        <v>276</v>
      </c>
      <c r="L27" s="103">
        <v>42891</v>
      </c>
      <c r="M27" s="122"/>
      <c r="N27" s="42"/>
      <c r="O27" s="43"/>
      <c r="P27" s="43"/>
      <c r="Q27" s="43"/>
      <c r="R27" s="43"/>
      <c r="S27" s="43"/>
      <c r="T27" s="43"/>
      <c r="U27" s="43"/>
      <c r="V27" s="43"/>
      <c r="W27" s="43"/>
    </row>
    <row r="28" spans="1:23" ht="29">
      <c r="A28" s="256" t="s">
        <v>277</v>
      </c>
      <c r="B28" s="83" t="s">
        <v>278</v>
      </c>
      <c r="C28" s="284" t="s">
        <v>279</v>
      </c>
      <c r="D28" s="234"/>
      <c r="E28" s="84" t="s">
        <v>34</v>
      </c>
      <c r="F28" s="85"/>
      <c r="G28" s="33" t="s">
        <v>78</v>
      </c>
      <c r="H28" s="33" t="s">
        <v>165</v>
      </c>
      <c r="I28" s="86"/>
      <c r="J28" s="87" t="s">
        <v>280</v>
      </c>
      <c r="K28" s="88"/>
      <c r="L28" s="102">
        <v>42891</v>
      </c>
      <c r="M28" s="99"/>
      <c r="N28" s="42"/>
      <c r="O28" s="43"/>
      <c r="P28" s="43"/>
      <c r="Q28" s="43"/>
      <c r="R28" s="43"/>
      <c r="S28" s="43"/>
      <c r="T28" s="43"/>
      <c r="U28" s="43"/>
      <c r="V28" s="43"/>
      <c r="W28" s="43"/>
    </row>
    <row r="29" spans="1:23" ht="72.5">
      <c r="A29" s="254" t="s">
        <v>281</v>
      </c>
      <c r="B29" s="97"/>
      <c r="C29" s="64" t="s">
        <v>282</v>
      </c>
      <c r="D29" s="235"/>
      <c r="E29" s="93" t="s">
        <v>34</v>
      </c>
      <c r="F29" s="94"/>
      <c r="G29" s="32" t="s">
        <v>283</v>
      </c>
      <c r="H29" s="32" t="s">
        <v>2031</v>
      </c>
      <c r="I29" s="95"/>
      <c r="J29" s="96" t="s">
        <v>285</v>
      </c>
      <c r="K29" s="97"/>
      <c r="L29" s="103">
        <v>42891</v>
      </c>
      <c r="M29" s="99"/>
      <c r="N29" s="42"/>
      <c r="O29" s="43"/>
      <c r="P29" s="43"/>
      <c r="Q29" s="43"/>
      <c r="R29" s="43"/>
      <c r="S29" s="43"/>
      <c r="T29" s="43"/>
      <c r="U29" s="43"/>
      <c r="V29" s="43"/>
      <c r="W29" s="43"/>
    </row>
    <row r="30" spans="1:23" ht="58">
      <c r="A30" s="254" t="s">
        <v>2238</v>
      </c>
      <c r="B30" s="97" t="s">
        <v>2239</v>
      </c>
      <c r="C30" s="64" t="s">
        <v>2237</v>
      </c>
      <c r="D30" s="288" t="s">
        <v>2241</v>
      </c>
      <c r="E30" s="93" t="s">
        <v>34</v>
      </c>
      <c r="F30" s="94"/>
      <c r="G30" s="32" t="s">
        <v>167</v>
      </c>
      <c r="H30" s="32" t="s">
        <v>2243</v>
      </c>
      <c r="I30" s="95"/>
      <c r="J30" s="96" t="s">
        <v>2240</v>
      </c>
      <c r="K30" s="97" t="s">
        <v>2242</v>
      </c>
      <c r="L30" s="103">
        <v>43014</v>
      </c>
      <c r="M30" s="99"/>
      <c r="N30" s="42"/>
      <c r="O30" s="43"/>
      <c r="P30" s="43"/>
      <c r="Q30" s="43"/>
      <c r="R30" s="43"/>
      <c r="S30" s="43"/>
      <c r="T30" s="43"/>
      <c r="U30" s="43"/>
      <c r="V30" s="43"/>
      <c r="W30" s="43"/>
    </row>
    <row r="31" spans="1:23" ht="72.5">
      <c r="A31" s="256" t="s">
        <v>286</v>
      </c>
      <c r="B31" s="123" t="s">
        <v>287</v>
      </c>
      <c r="C31" s="284" t="s">
        <v>288</v>
      </c>
      <c r="D31" s="124"/>
      <c r="E31" s="84" t="s">
        <v>34</v>
      </c>
      <c r="F31" s="85"/>
      <c r="G31" s="85"/>
      <c r="H31" s="33" t="s">
        <v>289</v>
      </c>
      <c r="I31" s="86"/>
      <c r="J31" s="87" t="s">
        <v>290</v>
      </c>
      <c r="K31" s="88"/>
      <c r="L31" s="102">
        <v>42891</v>
      </c>
      <c r="M31" s="99"/>
      <c r="N31" s="42"/>
      <c r="O31" s="43"/>
      <c r="P31" s="43"/>
      <c r="Q31" s="43"/>
      <c r="R31" s="43"/>
      <c r="S31" s="43"/>
      <c r="T31" s="43"/>
      <c r="U31" s="43"/>
      <c r="V31" s="43"/>
      <c r="W31" s="43"/>
    </row>
    <row r="32" spans="1:23" ht="43.5">
      <c r="A32" s="252" t="s">
        <v>291</v>
      </c>
      <c r="B32" s="91" t="s">
        <v>292</v>
      </c>
      <c r="C32" s="64" t="s">
        <v>293</v>
      </c>
      <c r="D32" s="77"/>
      <c r="E32" s="93" t="s">
        <v>294</v>
      </c>
      <c r="F32" s="94"/>
      <c r="G32" s="32" t="s">
        <v>283</v>
      </c>
      <c r="H32" s="32" t="s">
        <v>295</v>
      </c>
      <c r="I32" s="95" t="s">
        <v>141</v>
      </c>
      <c r="J32" s="96" t="s">
        <v>296</v>
      </c>
      <c r="K32" s="91" t="s">
        <v>297</v>
      </c>
      <c r="L32" s="103">
        <v>42891</v>
      </c>
      <c r="M32" s="99"/>
      <c r="N32" s="42"/>
      <c r="O32" s="43"/>
      <c r="P32" s="43"/>
      <c r="Q32" s="43"/>
      <c r="R32" s="43"/>
      <c r="S32" s="43"/>
      <c r="T32" s="43"/>
      <c r="U32" s="43"/>
      <c r="V32" s="43"/>
      <c r="W32" s="43"/>
    </row>
    <row r="33" spans="1:23" ht="60">
      <c r="A33" s="251" t="s">
        <v>298</v>
      </c>
      <c r="B33" s="83" t="s">
        <v>299</v>
      </c>
      <c r="C33" s="284" t="s">
        <v>300</v>
      </c>
      <c r="D33" s="124"/>
      <c r="E33" s="84" t="s">
        <v>34</v>
      </c>
      <c r="F33" s="85"/>
      <c r="G33" s="33" t="s">
        <v>301</v>
      </c>
      <c r="H33" s="33" t="s">
        <v>302</v>
      </c>
      <c r="I33" s="86"/>
      <c r="J33" s="87" t="s">
        <v>2032</v>
      </c>
      <c r="K33" s="88"/>
      <c r="L33" s="102">
        <v>42891</v>
      </c>
      <c r="M33" s="99"/>
      <c r="N33" s="42"/>
      <c r="O33" s="43"/>
      <c r="P33" s="43"/>
      <c r="Q33" s="43"/>
      <c r="R33" s="43"/>
      <c r="S33" s="43"/>
      <c r="T33" s="43"/>
      <c r="U33" s="43"/>
      <c r="V33" s="43"/>
      <c r="W33" s="43"/>
    </row>
    <row r="34" spans="1:23" ht="87">
      <c r="A34" s="251" t="s">
        <v>303</v>
      </c>
      <c r="B34" s="88"/>
      <c r="C34" s="284" t="str">
        <f>HYPERLINK("http://www.brookings.edu/research/interactives/2015/ecci_2014")</f>
        <v>http://www.brookings.edu/research/interactives/2015/ecci_2014</v>
      </c>
      <c r="D34" s="124"/>
      <c r="E34" s="84" t="s">
        <v>34</v>
      </c>
      <c r="F34" s="85"/>
      <c r="G34" s="33" t="s">
        <v>76</v>
      </c>
      <c r="H34" s="33" t="s">
        <v>93</v>
      </c>
      <c r="I34" s="86"/>
      <c r="J34" s="87" t="s">
        <v>304</v>
      </c>
      <c r="K34" s="88"/>
      <c r="L34" s="102">
        <v>42891</v>
      </c>
      <c r="M34" s="99"/>
      <c r="N34" s="42"/>
      <c r="O34" s="43"/>
      <c r="P34" s="43"/>
      <c r="Q34" s="43"/>
      <c r="R34" s="43"/>
      <c r="S34" s="43"/>
      <c r="T34" s="43"/>
      <c r="U34" s="43"/>
      <c r="V34" s="43"/>
      <c r="W34" s="43"/>
    </row>
    <row r="35" spans="1:23" ht="30">
      <c r="A35" s="252" t="s">
        <v>99</v>
      </c>
      <c r="B35" s="97"/>
      <c r="C35" s="64" t="s">
        <v>305</v>
      </c>
      <c r="D35" s="77"/>
      <c r="E35" s="108"/>
      <c r="F35" s="94"/>
      <c r="G35" s="32" t="s">
        <v>76</v>
      </c>
      <c r="H35" s="32" t="s">
        <v>306</v>
      </c>
      <c r="I35" s="95"/>
      <c r="J35" s="125"/>
      <c r="K35" s="97"/>
      <c r="L35" s="103">
        <v>42891</v>
      </c>
      <c r="M35" s="99"/>
      <c r="N35" s="42"/>
      <c r="O35" s="43"/>
      <c r="P35" s="43"/>
      <c r="Q35" s="43"/>
      <c r="R35" s="43"/>
      <c r="S35" s="43"/>
      <c r="T35" s="43"/>
      <c r="U35" s="43"/>
      <c r="V35" s="43"/>
      <c r="W35" s="43"/>
    </row>
    <row r="36" spans="1:23" ht="30">
      <c r="A36" s="251" t="s">
        <v>112</v>
      </c>
      <c r="B36" s="88"/>
      <c r="C36" s="284" t="s">
        <v>113</v>
      </c>
      <c r="D36" s="124"/>
      <c r="E36" s="126"/>
      <c r="F36" s="85"/>
      <c r="G36" s="33" t="s">
        <v>76</v>
      </c>
      <c r="H36" s="33" t="s">
        <v>307</v>
      </c>
      <c r="I36" s="86"/>
      <c r="J36" s="127"/>
      <c r="K36" s="88"/>
      <c r="L36" s="102">
        <v>42891</v>
      </c>
      <c r="M36" s="99"/>
      <c r="N36" s="42"/>
      <c r="O36" s="43"/>
      <c r="P36" s="43"/>
      <c r="Q36" s="43"/>
      <c r="R36" s="43"/>
      <c r="S36" s="43"/>
      <c r="T36" s="43"/>
      <c r="U36" s="43"/>
      <c r="V36" s="43"/>
      <c r="W36" s="43"/>
    </row>
    <row r="37" spans="1:23" ht="30">
      <c r="A37" s="252" t="s">
        <v>119</v>
      </c>
      <c r="B37" s="97"/>
      <c r="C37" s="64" t="s">
        <v>308</v>
      </c>
      <c r="D37" s="77"/>
      <c r="E37" s="108"/>
      <c r="F37" s="94"/>
      <c r="G37" s="32" t="s">
        <v>76</v>
      </c>
      <c r="H37" s="32" t="s">
        <v>309</v>
      </c>
      <c r="I37" s="95"/>
      <c r="J37" s="125"/>
      <c r="K37" s="97"/>
      <c r="L37" s="103">
        <v>42891</v>
      </c>
      <c r="M37" s="99"/>
      <c r="N37" s="42"/>
      <c r="O37" s="43"/>
      <c r="P37" s="43"/>
      <c r="Q37" s="43"/>
      <c r="R37" s="43"/>
      <c r="S37" s="43"/>
      <c r="T37" s="43"/>
      <c r="U37" s="43"/>
      <c r="V37" s="43"/>
      <c r="W37" s="43"/>
    </row>
    <row r="38" spans="1:23" ht="30">
      <c r="A38" s="251" t="s">
        <v>132</v>
      </c>
      <c r="B38" s="83" t="s">
        <v>310</v>
      </c>
      <c r="C38" s="284" t="s">
        <v>134</v>
      </c>
      <c r="D38" s="124"/>
      <c r="E38" s="126"/>
      <c r="F38" s="85"/>
      <c r="G38" s="33" t="s">
        <v>76</v>
      </c>
      <c r="H38" s="33" t="s">
        <v>311</v>
      </c>
      <c r="I38" s="86"/>
      <c r="J38" s="127"/>
      <c r="K38" s="88"/>
      <c r="L38" s="102">
        <v>42891</v>
      </c>
      <c r="M38" s="99"/>
      <c r="N38" s="42"/>
      <c r="O38" s="43"/>
      <c r="P38" s="43"/>
      <c r="Q38" s="43"/>
      <c r="R38" s="43"/>
      <c r="S38" s="43"/>
      <c r="T38" s="43"/>
      <c r="U38" s="43"/>
      <c r="V38" s="43"/>
      <c r="W38" s="43"/>
    </row>
    <row r="39" spans="1:23" ht="45">
      <c r="A39" s="252" t="s">
        <v>312</v>
      </c>
      <c r="B39" s="91" t="s">
        <v>310</v>
      </c>
      <c r="C39" s="64" t="s">
        <v>313</v>
      </c>
      <c r="D39" s="77"/>
      <c r="E39" s="93" t="s">
        <v>34</v>
      </c>
      <c r="F39" s="94"/>
      <c r="G39" s="32" t="s">
        <v>76</v>
      </c>
      <c r="H39" s="32" t="s">
        <v>314</v>
      </c>
      <c r="I39" s="95"/>
      <c r="J39" s="96" t="s">
        <v>315</v>
      </c>
      <c r="K39" s="97"/>
      <c r="L39" s="103">
        <v>42891</v>
      </c>
      <c r="M39" s="99"/>
      <c r="N39" s="42"/>
      <c r="O39" s="43"/>
      <c r="P39" s="43"/>
      <c r="Q39" s="43"/>
      <c r="R39" s="43"/>
      <c r="S39" s="43"/>
      <c r="T39" s="43"/>
      <c r="U39" s="43"/>
      <c r="V39" s="43"/>
      <c r="W39" s="43"/>
    </row>
    <row r="40" spans="1:23" ht="45">
      <c r="A40" s="251" t="s">
        <v>316</v>
      </c>
      <c r="B40" s="83" t="s">
        <v>317</v>
      </c>
      <c r="C40" s="284" t="s">
        <v>318</v>
      </c>
      <c r="D40" s="124"/>
      <c r="E40" s="84" t="s">
        <v>34</v>
      </c>
      <c r="F40" s="85"/>
      <c r="G40" s="33" t="s">
        <v>76</v>
      </c>
      <c r="H40" s="33" t="s">
        <v>319</v>
      </c>
      <c r="I40" s="86"/>
      <c r="J40" s="87" t="s">
        <v>320</v>
      </c>
      <c r="K40" s="88"/>
      <c r="L40" s="102">
        <v>42891</v>
      </c>
      <c r="M40" s="99"/>
      <c r="N40" s="42"/>
      <c r="O40" s="43"/>
      <c r="P40" s="43"/>
      <c r="Q40" s="43"/>
      <c r="R40" s="43"/>
      <c r="S40" s="43"/>
      <c r="T40" s="43"/>
      <c r="U40" s="43"/>
      <c r="V40" s="43"/>
      <c r="W40" s="43"/>
    </row>
    <row r="41" spans="1:23" ht="43.5">
      <c r="A41" s="252" t="s">
        <v>321</v>
      </c>
      <c r="B41" s="91" t="s">
        <v>322</v>
      </c>
      <c r="C41" s="64" t="s">
        <v>323</v>
      </c>
      <c r="D41" s="77"/>
      <c r="E41" s="93" t="s">
        <v>34</v>
      </c>
      <c r="F41" s="94"/>
      <c r="G41" s="32" t="s">
        <v>263</v>
      </c>
      <c r="H41" s="32" t="s">
        <v>324</v>
      </c>
      <c r="I41" s="106" t="s">
        <v>141</v>
      </c>
      <c r="J41" s="96" t="s">
        <v>325</v>
      </c>
      <c r="K41" s="97"/>
      <c r="L41" s="103">
        <v>42891</v>
      </c>
      <c r="M41" s="99"/>
      <c r="N41" s="42"/>
      <c r="O41" s="43"/>
      <c r="P41" s="43"/>
      <c r="Q41" s="43"/>
      <c r="R41" s="43"/>
      <c r="S41" s="43"/>
      <c r="T41" s="43"/>
      <c r="U41" s="43"/>
      <c r="V41" s="43"/>
      <c r="W41" s="43"/>
    </row>
    <row r="42" spans="1:23" ht="87">
      <c r="A42" s="251" t="s">
        <v>326</v>
      </c>
      <c r="B42" s="83" t="s">
        <v>327</v>
      </c>
      <c r="C42" s="284" t="s">
        <v>328</v>
      </c>
      <c r="D42" s="124"/>
      <c r="E42" s="84" t="s">
        <v>34</v>
      </c>
      <c r="F42" s="85"/>
      <c r="G42" s="33" t="s">
        <v>167</v>
      </c>
      <c r="H42" s="33" t="s">
        <v>160</v>
      </c>
      <c r="I42" s="86"/>
      <c r="J42" s="87" t="s">
        <v>1951</v>
      </c>
      <c r="K42" s="88"/>
      <c r="L42" s="102">
        <v>42891</v>
      </c>
      <c r="M42" s="99"/>
      <c r="N42" s="42"/>
      <c r="O42" s="43"/>
      <c r="P42" s="43"/>
      <c r="Q42" s="43"/>
      <c r="R42" s="43"/>
      <c r="S42" s="43"/>
      <c r="T42" s="43"/>
      <c r="U42" s="43"/>
      <c r="V42" s="43"/>
      <c r="W42" s="43"/>
    </row>
    <row r="43" spans="1:23" ht="58">
      <c r="A43" s="251" t="s">
        <v>1965</v>
      </c>
      <c r="B43" s="83" t="s">
        <v>327</v>
      </c>
      <c r="C43" s="284" t="s">
        <v>1964</v>
      </c>
      <c r="D43" s="124"/>
      <c r="E43" s="84" t="s">
        <v>34</v>
      </c>
      <c r="F43" s="85"/>
      <c r="G43" s="33" t="s">
        <v>167</v>
      </c>
      <c r="H43" s="33" t="s">
        <v>1966</v>
      </c>
      <c r="I43" s="86"/>
      <c r="J43" s="87"/>
      <c r="K43" s="88"/>
      <c r="L43" s="102">
        <v>42891</v>
      </c>
      <c r="M43" s="99"/>
      <c r="N43" s="42"/>
      <c r="O43" s="43"/>
      <c r="P43" s="43"/>
      <c r="Q43" s="43"/>
      <c r="R43" s="43"/>
      <c r="S43" s="43"/>
      <c r="T43" s="43"/>
      <c r="U43" s="43"/>
      <c r="V43" s="43"/>
      <c r="W43" s="43"/>
    </row>
    <row r="44" spans="1:23" ht="30">
      <c r="A44" s="252" t="s">
        <v>329</v>
      </c>
      <c r="B44" s="91" t="s">
        <v>330</v>
      </c>
      <c r="C44" s="64" t="s">
        <v>331</v>
      </c>
      <c r="D44" s="77"/>
      <c r="E44" s="93" t="s">
        <v>34</v>
      </c>
      <c r="F44" s="94"/>
      <c r="G44" s="32" t="s">
        <v>167</v>
      </c>
      <c r="H44" s="32" t="s">
        <v>332</v>
      </c>
      <c r="I44" s="106" t="s">
        <v>141</v>
      </c>
      <c r="J44" s="125"/>
      <c r="K44" s="97"/>
      <c r="L44" s="103">
        <v>42891</v>
      </c>
      <c r="M44" s="99"/>
      <c r="N44" s="42"/>
      <c r="O44" s="43"/>
      <c r="P44" s="43"/>
      <c r="Q44" s="43"/>
      <c r="R44" s="43"/>
      <c r="S44" s="43"/>
      <c r="T44" s="43"/>
      <c r="U44" s="43"/>
      <c r="V44" s="43"/>
      <c r="W44" s="43"/>
    </row>
    <row r="45" spans="1:23" ht="58">
      <c r="A45" s="251" t="s">
        <v>333</v>
      </c>
      <c r="B45" s="83" t="s">
        <v>334</v>
      </c>
      <c r="C45" s="284" t="s">
        <v>335</v>
      </c>
      <c r="D45" s="124"/>
      <c r="E45" s="84" t="s">
        <v>34</v>
      </c>
      <c r="F45" s="85"/>
      <c r="G45" s="33" t="s">
        <v>167</v>
      </c>
      <c r="H45" s="33" t="s">
        <v>336</v>
      </c>
      <c r="I45" s="86"/>
      <c r="J45" s="87" t="s">
        <v>337</v>
      </c>
      <c r="K45" s="88"/>
      <c r="L45" s="102">
        <v>42891</v>
      </c>
      <c r="M45" s="99"/>
      <c r="N45" s="42"/>
      <c r="O45" s="43"/>
      <c r="P45" s="43"/>
      <c r="Q45" s="43"/>
      <c r="R45" s="43"/>
      <c r="S45" s="43"/>
      <c r="T45" s="43"/>
      <c r="U45" s="43"/>
      <c r="V45" s="43"/>
      <c r="W45" s="43"/>
    </row>
    <row r="46" spans="1:23" ht="58">
      <c r="A46" s="252" t="s">
        <v>338</v>
      </c>
      <c r="B46" s="91" t="s">
        <v>339</v>
      </c>
      <c r="C46" s="64" t="s">
        <v>340</v>
      </c>
      <c r="D46" s="77"/>
      <c r="E46" s="93" t="s">
        <v>34</v>
      </c>
      <c r="F46" s="94"/>
      <c r="G46" s="32" t="s">
        <v>167</v>
      </c>
      <c r="H46" s="32" t="s">
        <v>341</v>
      </c>
      <c r="I46" s="95"/>
      <c r="J46" s="96" t="s">
        <v>342</v>
      </c>
      <c r="K46" s="97"/>
      <c r="L46" s="103">
        <v>42891</v>
      </c>
      <c r="M46" s="99"/>
      <c r="N46" s="42"/>
      <c r="O46" s="43"/>
      <c r="P46" s="43"/>
      <c r="Q46" s="43"/>
      <c r="R46" s="43"/>
      <c r="S46" s="43"/>
      <c r="T46" s="43"/>
      <c r="U46" s="43"/>
      <c r="V46" s="43"/>
      <c r="W46" s="43"/>
    </row>
    <row r="47" spans="1:23" ht="72.5">
      <c r="A47" s="251" t="s">
        <v>343</v>
      </c>
      <c r="B47" s="83" t="s">
        <v>344</v>
      </c>
      <c r="C47" s="284" t="s">
        <v>345</v>
      </c>
      <c r="D47" s="284" t="s">
        <v>346</v>
      </c>
      <c r="E47" s="84" t="s">
        <v>34</v>
      </c>
      <c r="F47" s="85"/>
      <c r="G47" s="33" t="s">
        <v>167</v>
      </c>
      <c r="H47" s="33" t="s">
        <v>347</v>
      </c>
      <c r="I47" s="86" t="s">
        <v>141</v>
      </c>
      <c r="J47" s="87" t="s">
        <v>348</v>
      </c>
      <c r="K47" s="88"/>
      <c r="L47" s="102">
        <v>42891</v>
      </c>
      <c r="M47" s="99"/>
      <c r="N47" s="42"/>
      <c r="O47" s="43"/>
      <c r="P47" s="43"/>
      <c r="Q47" s="43"/>
      <c r="R47" s="43"/>
      <c r="S47" s="43"/>
      <c r="T47" s="43"/>
      <c r="U47" s="43"/>
      <c r="V47" s="43"/>
      <c r="W47" s="43"/>
    </row>
    <row r="48" spans="1:23" ht="30">
      <c r="A48" s="252" t="s">
        <v>349</v>
      </c>
      <c r="B48" s="91" t="s">
        <v>350</v>
      </c>
      <c r="C48" s="64" t="s">
        <v>351</v>
      </c>
      <c r="D48" s="77"/>
      <c r="E48" s="93" t="s">
        <v>34</v>
      </c>
      <c r="F48" s="94"/>
      <c r="G48" s="32" t="s">
        <v>167</v>
      </c>
      <c r="H48" s="32" t="s">
        <v>2033</v>
      </c>
      <c r="I48" s="95"/>
      <c r="J48" s="96" t="s">
        <v>352</v>
      </c>
      <c r="K48" s="97"/>
      <c r="L48" s="103">
        <v>42891</v>
      </c>
      <c r="M48" s="99"/>
      <c r="N48" s="42"/>
      <c r="O48" s="43"/>
      <c r="P48" s="43"/>
      <c r="Q48" s="43"/>
      <c r="R48" s="43"/>
      <c r="S48" s="43"/>
      <c r="T48" s="43"/>
      <c r="U48" s="43"/>
      <c r="V48" s="43"/>
      <c r="W48" s="43"/>
    </row>
    <row r="49" spans="1:23" ht="29">
      <c r="A49" s="251" t="s">
        <v>353</v>
      </c>
      <c r="B49" s="83" t="s">
        <v>354</v>
      </c>
      <c r="C49" s="284" t="s">
        <v>355</v>
      </c>
      <c r="D49" s="124"/>
      <c r="E49" s="84" t="s">
        <v>34</v>
      </c>
      <c r="F49" s="85"/>
      <c r="G49" s="33" t="s">
        <v>167</v>
      </c>
      <c r="H49" s="33" t="s">
        <v>356</v>
      </c>
      <c r="I49" s="86"/>
      <c r="J49" s="87" t="s">
        <v>357</v>
      </c>
      <c r="K49" s="88"/>
      <c r="L49" s="102">
        <v>42891</v>
      </c>
      <c r="M49" s="99"/>
      <c r="N49" s="42"/>
      <c r="O49" s="43"/>
      <c r="P49" s="43"/>
      <c r="Q49" s="43"/>
      <c r="R49" s="43"/>
      <c r="S49" s="43"/>
      <c r="T49" s="43"/>
      <c r="U49" s="43"/>
      <c r="V49" s="43"/>
      <c r="W49" s="43"/>
    </row>
    <row r="50" spans="1:23" ht="43.5">
      <c r="A50" s="252" t="s">
        <v>358</v>
      </c>
      <c r="B50" s="32" t="s">
        <v>359</v>
      </c>
      <c r="C50" s="224" t="str">
        <f>HYPERLINK("http://www.cde.ca.gov/ds/sd/cb/dataquest.asp ")</f>
        <v xml:space="preserve">http://www.cde.ca.gov/ds/sd/cb/dataquest.asp </v>
      </c>
      <c r="D50" s="236" t="s">
        <v>360</v>
      </c>
      <c r="E50" s="32" t="s">
        <v>34</v>
      </c>
      <c r="F50" s="94"/>
      <c r="G50" s="32" t="s">
        <v>361</v>
      </c>
      <c r="H50" s="32" t="s">
        <v>362</v>
      </c>
      <c r="I50" s="95"/>
      <c r="J50" s="96" t="s">
        <v>363</v>
      </c>
      <c r="K50" s="97"/>
      <c r="L50" s="103">
        <v>42891</v>
      </c>
      <c r="M50" s="99"/>
      <c r="N50" s="42"/>
      <c r="O50" s="43"/>
      <c r="P50" s="43"/>
      <c r="Q50" s="43"/>
      <c r="R50" s="43"/>
      <c r="S50" s="43"/>
      <c r="T50" s="43"/>
      <c r="U50" s="43"/>
      <c r="V50" s="43"/>
      <c r="W50" s="43"/>
    </row>
    <row r="51" spans="1:23" ht="58">
      <c r="A51" s="251" t="s">
        <v>364</v>
      </c>
      <c r="B51" s="83" t="s">
        <v>359</v>
      </c>
      <c r="C51" s="284" t="s">
        <v>365</v>
      </c>
      <c r="D51" s="284" t="s">
        <v>360</v>
      </c>
      <c r="E51" s="84" t="s">
        <v>34</v>
      </c>
      <c r="F51" s="85"/>
      <c r="G51" s="33" t="s">
        <v>361</v>
      </c>
      <c r="H51" s="33" t="s">
        <v>362</v>
      </c>
      <c r="I51" s="86"/>
      <c r="J51" s="87" t="s">
        <v>366</v>
      </c>
      <c r="K51" s="88"/>
      <c r="L51" s="102">
        <v>42891</v>
      </c>
      <c r="M51" s="99"/>
      <c r="N51" s="42"/>
      <c r="O51" s="43"/>
      <c r="P51" s="43"/>
      <c r="Q51" s="43"/>
      <c r="R51" s="43"/>
      <c r="S51" s="43"/>
      <c r="T51" s="43"/>
      <c r="U51" s="43"/>
      <c r="V51" s="43"/>
      <c r="W51" s="43"/>
    </row>
    <row r="52" spans="1:23" ht="43.5">
      <c r="A52" s="252" t="s">
        <v>367</v>
      </c>
      <c r="B52" s="91" t="s">
        <v>359</v>
      </c>
      <c r="C52" s="64" t="s">
        <v>368</v>
      </c>
      <c r="D52" s="64" t="s">
        <v>360</v>
      </c>
      <c r="E52" s="93" t="s">
        <v>34</v>
      </c>
      <c r="F52" s="94"/>
      <c r="G52" s="32" t="s">
        <v>361</v>
      </c>
      <c r="H52" s="32" t="s">
        <v>362</v>
      </c>
      <c r="I52" s="95"/>
      <c r="J52" s="125"/>
      <c r="K52" s="97"/>
      <c r="L52" s="103">
        <v>42891</v>
      </c>
      <c r="M52" s="99"/>
      <c r="N52" s="42"/>
      <c r="O52" s="43"/>
      <c r="P52" s="43"/>
      <c r="Q52" s="43"/>
      <c r="R52" s="43"/>
      <c r="S52" s="43"/>
      <c r="T52" s="43"/>
      <c r="U52" s="43"/>
      <c r="V52" s="43"/>
      <c r="W52" s="43"/>
    </row>
    <row r="53" spans="1:23" ht="43.5">
      <c r="A53" s="251" t="s">
        <v>369</v>
      </c>
      <c r="B53" s="83" t="s">
        <v>359</v>
      </c>
      <c r="C53" s="284" t="s">
        <v>370</v>
      </c>
      <c r="D53" s="124"/>
      <c r="E53" s="84" t="s">
        <v>34</v>
      </c>
      <c r="F53" s="85"/>
      <c r="G53" s="33" t="s">
        <v>361</v>
      </c>
      <c r="H53" s="33" t="s">
        <v>362</v>
      </c>
      <c r="I53" s="86"/>
      <c r="J53" s="87" t="s">
        <v>371</v>
      </c>
      <c r="K53" s="88"/>
      <c r="L53" s="102">
        <v>42891</v>
      </c>
      <c r="M53" s="99"/>
      <c r="N53" s="42"/>
      <c r="O53" s="43"/>
      <c r="P53" s="43"/>
      <c r="Q53" s="43"/>
      <c r="R53" s="43"/>
      <c r="S53" s="43"/>
      <c r="T53" s="43"/>
      <c r="U53" s="43"/>
      <c r="V53" s="43"/>
      <c r="W53" s="43"/>
    </row>
    <row r="54" spans="1:23" ht="58">
      <c r="A54" s="252" t="s">
        <v>372</v>
      </c>
      <c r="B54" s="91" t="s">
        <v>373</v>
      </c>
      <c r="C54" s="64" t="s">
        <v>374</v>
      </c>
      <c r="D54" s="77"/>
      <c r="E54" s="93" t="s">
        <v>137</v>
      </c>
      <c r="F54" s="94"/>
      <c r="G54" s="32" t="s">
        <v>137</v>
      </c>
      <c r="H54" s="32" t="s">
        <v>2034</v>
      </c>
      <c r="I54" s="95"/>
      <c r="J54" s="96" t="s">
        <v>375</v>
      </c>
      <c r="K54" s="97"/>
      <c r="L54" s="103">
        <v>42891</v>
      </c>
      <c r="M54" s="99"/>
      <c r="N54" s="42"/>
      <c r="O54" s="43"/>
      <c r="P54" s="43"/>
      <c r="Q54" s="43"/>
      <c r="R54" s="43"/>
      <c r="S54" s="43"/>
      <c r="T54" s="43"/>
      <c r="U54" s="43"/>
      <c r="V54" s="43"/>
      <c r="W54" s="43"/>
    </row>
    <row r="55" spans="1:23" ht="30">
      <c r="A55" s="251" t="s">
        <v>376</v>
      </c>
      <c r="B55" s="83" t="s">
        <v>377</v>
      </c>
      <c r="C55" s="284" t="s">
        <v>2035</v>
      </c>
      <c r="D55" s="124"/>
      <c r="E55" s="84" t="s">
        <v>34</v>
      </c>
      <c r="F55" s="85"/>
      <c r="G55" s="33" t="s">
        <v>137</v>
      </c>
      <c r="H55" s="33" t="s">
        <v>378</v>
      </c>
      <c r="I55" s="86"/>
      <c r="J55" s="87" t="s">
        <v>379</v>
      </c>
      <c r="K55" s="88"/>
      <c r="L55" s="102">
        <v>42891</v>
      </c>
      <c r="M55" s="99"/>
      <c r="N55" s="42"/>
      <c r="O55" s="43"/>
      <c r="P55" s="43"/>
      <c r="Q55" s="43"/>
      <c r="R55" s="43"/>
      <c r="S55" s="43"/>
      <c r="T55" s="43"/>
      <c r="U55" s="43"/>
      <c r="V55" s="43"/>
      <c r="W55" s="43"/>
    </row>
    <row r="56" spans="1:23" ht="72.5">
      <c r="A56" s="252" t="s">
        <v>380</v>
      </c>
      <c r="B56" s="91" t="s">
        <v>359</v>
      </c>
      <c r="C56" s="64" t="s">
        <v>381</v>
      </c>
      <c r="D56" s="200"/>
      <c r="E56" s="93" t="s">
        <v>34</v>
      </c>
      <c r="F56" s="94"/>
      <c r="G56" s="32" t="s">
        <v>361</v>
      </c>
      <c r="H56" s="32" t="s">
        <v>2036</v>
      </c>
      <c r="I56" s="95"/>
      <c r="J56" s="96" t="s">
        <v>382</v>
      </c>
      <c r="K56" s="97"/>
      <c r="L56" s="103">
        <v>42891</v>
      </c>
      <c r="M56" s="99"/>
      <c r="N56" s="42"/>
      <c r="O56" s="43"/>
      <c r="P56" s="43"/>
      <c r="Q56" s="43"/>
      <c r="R56" s="43"/>
      <c r="S56" s="43"/>
      <c r="T56" s="43"/>
      <c r="U56" s="43"/>
      <c r="V56" s="43"/>
      <c r="W56" s="43"/>
    </row>
    <row r="57" spans="1:23" ht="43.5">
      <c r="A57" s="251" t="s">
        <v>383</v>
      </c>
      <c r="B57" s="83" t="s">
        <v>384</v>
      </c>
      <c r="C57" s="284" t="s">
        <v>385</v>
      </c>
      <c r="D57" s="124"/>
      <c r="E57" s="84" t="s">
        <v>386</v>
      </c>
      <c r="F57" s="85"/>
      <c r="G57" s="33" t="s">
        <v>361</v>
      </c>
      <c r="H57" s="33" t="s">
        <v>140</v>
      </c>
      <c r="I57" s="86"/>
      <c r="J57" s="87" t="s">
        <v>387</v>
      </c>
      <c r="K57" s="88"/>
      <c r="L57" s="102">
        <v>42891</v>
      </c>
      <c r="M57" s="99"/>
      <c r="N57" s="42"/>
      <c r="O57" s="43"/>
      <c r="P57" s="43"/>
      <c r="Q57" s="43"/>
      <c r="R57" s="43"/>
      <c r="S57" s="43"/>
      <c r="T57" s="43"/>
      <c r="U57" s="43"/>
      <c r="V57" s="43"/>
      <c r="W57" s="43"/>
    </row>
    <row r="58" spans="1:23" ht="45">
      <c r="A58" s="251" t="s">
        <v>2215</v>
      </c>
      <c r="B58" s="83" t="s">
        <v>2214</v>
      </c>
      <c r="C58" s="284" t="s">
        <v>2213</v>
      </c>
      <c r="D58" s="124"/>
      <c r="E58" s="84" t="s">
        <v>34</v>
      </c>
      <c r="F58" s="85"/>
      <c r="G58" s="33" t="s">
        <v>361</v>
      </c>
      <c r="H58" s="33" t="s">
        <v>2216</v>
      </c>
      <c r="I58" s="86"/>
      <c r="J58" s="87" t="s">
        <v>2217</v>
      </c>
      <c r="K58" s="88"/>
      <c r="L58" s="102">
        <v>43004</v>
      </c>
      <c r="M58" s="99"/>
      <c r="N58" s="42"/>
      <c r="O58" s="43"/>
      <c r="P58" s="43"/>
      <c r="Q58" s="43"/>
      <c r="R58" s="43"/>
      <c r="S58" s="43"/>
      <c r="T58" s="43"/>
      <c r="U58" s="43"/>
      <c r="V58" s="43"/>
      <c r="W58" s="43"/>
    </row>
    <row r="59" spans="1:23" ht="30">
      <c r="A59" s="252" t="s">
        <v>388</v>
      </c>
      <c r="B59" s="91" t="s">
        <v>389</v>
      </c>
      <c r="C59" s="64" t="s">
        <v>390</v>
      </c>
      <c r="D59" s="77"/>
      <c r="E59" s="93" t="s">
        <v>391</v>
      </c>
      <c r="F59" s="94"/>
      <c r="G59" s="32" t="s">
        <v>167</v>
      </c>
      <c r="H59" s="32" t="s">
        <v>116</v>
      </c>
      <c r="I59" s="95"/>
      <c r="J59" s="125"/>
      <c r="K59" s="97"/>
      <c r="L59" s="103">
        <v>42891</v>
      </c>
      <c r="M59" s="99"/>
      <c r="N59" s="42"/>
      <c r="O59" s="43"/>
      <c r="P59" s="43"/>
      <c r="Q59" s="43"/>
      <c r="R59" s="43"/>
      <c r="S59" s="43"/>
      <c r="T59" s="43"/>
      <c r="U59" s="43"/>
      <c r="V59" s="43"/>
      <c r="W59" s="43"/>
    </row>
    <row r="60" spans="1:23" ht="43.5">
      <c r="A60" s="251" t="s">
        <v>392</v>
      </c>
      <c r="B60" s="83" t="s">
        <v>393</v>
      </c>
      <c r="C60" s="284" t="s">
        <v>394</v>
      </c>
      <c r="D60" s="289" t="s">
        <v>2037</v>
      </c>
      <c r="E60" s="84" t="s">
        <v>34</v>
      </c>
      <c r="F60" s="85"/>
      <c r="G60" s="33" t="s">
        <v>283</v>
      </c>
      <c r="H60" s="33" t="s">
        <v>395</v>
      </c>
      <c r="I60" s="86"/>
      <c r="J60" s="87" t="s">
        <v>396</v>
      </c>
      <c r="K60" s="88"/>
      <c r="L60" s="102">
        <v>42891</v>
      </c>
      <c r="M60" s="99"/>
      <c r="N60" s="42"/>
      <c r="O60" s="43"/>
      <c r="P60" s="43"/>
      <c r="Q60" s="43"/>
      <c r="R60" s="43"/>
      <c r="S60" s="43"/>
      <c r="T60" s="43"/>
      <c r="U60" s="43"/>
      <c r="V60" s="43"/>
      <c r="W60" s="43"/>
    </row>
    <row r="61" spans="1:23" ht="58">
      <c r="A61" s="252" t="s">
        <v>397</v>
      </c>
      <c r="B61" s="91" t="s">
        <v>398</v>
      </c>
      <c r="C61" s="64" t="s">
        <v>399</v>
      </c>
      <c r="D61" s="287" t="s">
        <v>2038</v>
      </c>
      <c r="E61" s="93" t="s">
        <v>262</v>
      </c>
      <c r="F61" s="94"/>
      <c r="G61" s="32" t="s">
        <v>137</v>
      </c>
      <c r="H61" s="32" t="s">
        <v>400</v>
      </c>
      <c r="I61" s="95"/>
      <c r="J61" s="96" t="s">
        <v>401</v>
      </c>
      <c r="K61" s="91" t="s">
        <v>402</v>
      </c>
      <c r="L61" s="103">
        <v>42891</v>
      </c>
      <c r="M61" s="99"/>
      <c r="N61" s="42"/>
      <c r="O61" s="43"/>
      <c r="P61" s="43"/>
      <c r="Q61" s="43"/>
      <c r="R61" s="43"/>
      <c r="S61" s="43"/>
      <c r="T61" s="43"/>
      <c r="U61" s="43"/>
      <c r="V61" s="43"/>
      <c r="W61" s="43"/>
    </row>
    <row r="62" spans="1:23" ht="43.5">
      <c r="A62" s="251" t="s">
        <v>403</v>
      </c>
      <c r="B62" s="83" t="s">
        <v>404</v>
      </c>
      <c r="C62" s="284" t="s">
        <v>405</v>
      </c>
      <c r="D62" s="284" t="s">
        <v>2245</v>
      </c>
      <c r="E62" s="84" t="s">
        <v>34</v>
      </c>
      <c r="F62" s="85"/>
      <c r="G62" s="33" t="s">
        <v>137</v>
      </c>
      <c r="H62" s="33" t="s">
        <v>406</v>
      </c>
      <c r="I62" s="100" t="s">
        <v>141</v>
      </c>
      <c r="J62" s="87" t="s">
        <v>407</v>
      </c>
      <c r="K62" s="88"/>
      <c r="L62" s="102">
        <v>42891</v>
      </c>
      <c r="M62" s="99"/>
      <c r="N62" s="42"/>
      <c r="O62" s="43"/>
      <c r="P62" s="43"/>
      <c r="Q62" s="43"/>
      <c r="R62" s="43"/>
      <c r="S62" s="43"/>
      <c r="T62" s="43"/>
      <c r="U62" s="43"/>
      <c r="V62" s="43"/>
      <c r="W62" s="43"/>
    </row>
    <row r="63" spans="1:23" ht="43.5">
      <c r="A63" s="252" t="s">
        <v>408</v>
      </c>
      <c r="B63" s="91" t="s">
        <v>409</v>
      </c>
      <c r="C63" s="64" t="s">
        <v>410</v>
      </c>
      <c r="D63" s="64" t="s">
        <v>411</v>
      </c>
      <c r="E63" s="93" t="s">
        <v>412</v>
      </c>
      <c r="F63" s="94"/>
      <c r="G63" s="32" t="s">
        <v>78</v>
      </c>
      <c r="H63" s="32" t="s">
        <v>413</v>
      </c>
      <c r="I63" s="106" t="s">
        <v>141</v>
      </c>
      <c r="J63" s="96" t="s">
        <v>414</v>
      </c>
      <c r="K63" s="97"/>
      <c r="L63" s="103">
        <v>42891</v>
      </c>
      <c r="M63" s="99"/>
      <c r="N63" s="42"/>
      <c r="O63" s="43"/>
      <c r="P63" s="43"/>
      <c r="Q63" s="43"/>
      <c r="R63" s="43"/>
      <c r="S63" s="43"/>
      <c r="T63" s="43"/>
      <c r="U63" s="43"/>
      <c r="V63" s="43"/>
      <c r="W63" s="43"/>
    </row>
    <row r="64" spans="1:23" ht="58">
      <c r="A64" s="252" t="s">
        <v>415</v>
      </c>
      <c r="B64" s="91" t="s">
        <v>416</v>
      </c>
      <c r="C64" s="64" t="s">
        <v>417</v>
      </c>
      <c r="D64" s="77"/>
      <c r="E64" s="93" t="s">
        <v>34</v>
      </c>
      <c r="F64" s="94"/>
      <c r="G64" s="32" t="s">
        <v>137</v>
      </c>
      <c r="H64" s="32" t="s">
        <v>2039</v>
      </c>
      <c r="I64" s="95"/>
      <c r="J64" s="96" t="s">
        <v>418</v>
      </c>
      <c r="K64" s="97"/>
      <c r="L64" s="103">
        <v>42891</v>
      </c>
      <c r="M64" s="99"/>
      <c r="N64" s="42"/>
      <c r="O64" s="43"/>
      <c r="P64" s="43"/>
      <c r="Q64" s="43"/>
      <c r="R64" s="43"/>
      <c r="S64" s="43"/>
      <c r="T64" s="43"/>
      <c r="U64" s="43"/>
      <c r="V64" s="43"/>
      <c r="W64" s="43"/>
    </row>
    <row r="65" spans="1:23" ht="58">
      <c r="A65" s="251" t="s">
        <v>419</v>
      </c>
      <c r="B65" s="83" t="s">
        <v>420</v>
      </c>
      <c r="C65" s="284" t="s">
        <v>421</v>
      </c>
      <c r="D65" s="284" t="s">
        <v>422</v>
      </c>
      <c r="E65" s="84" t="s">
        <v>34</v>
      </c>
      <c r="F65" s="85"/>
      <c r="G65" s="33" t="s">
        <v>137</v>
      </c>
      <c r="H65" s="33" t="s">
        <v>423</v>
      </c>
      <c r="I65" s="86" t="s">
        <v>141</v>
      </c>
      <c r="J65" s="87" t="s">
        <v>424</v>
      </c>
      <c r="K65" s="83" t="s">
        <v>425</v>
      </c>
      <c r="L65" s="102">
        <v>42891</v>
      </c>
      <c r="M65" s="99"/>
      <c r="N65" s="42"/>
      <c r="O65" s="43"/>
      <c r="P65" s="43"/>
      <c r="Q65" s="43"/>
      <c r="R65" s="43"/>
      <c r="S65" s="43"/>
      <c r="T65" s="43"/>
      <c r="U65" s="43"/>
      <c r="V65" s="43"/>
      <c r="W65" s="43"/>
    </row>
    <row r="66" spans="1:23" ht="43.5">
      <c r="A66" s="252" t="s">
        <v>426</v>
      </c>
      <c r="B66" s="91" t="s">
        <v>427</v>
      </c>
      <c r="C66" s="64" t="s">
        <v>428</v>
      </c>
      <c r="D66" s="77"/>
      <c r="E66" s="93" t="s">
        <v>34</v>
      </c>
      <c r="F66" s="94"/>
      <c r="G66" s="32" t="s">
        <v>429</v>
      </c>
      <c r="H66" s="32" t="s">
        <v>430</v>
      </c>
      <c r="I66" s="95"/>
      <c r="J66" s="96" t="s">
        <v>431</v>
      </c>
      <c r="K66" s="91" t="s">
        <v>432</v>
      </c>
      <c r="L66" s="103">
        <v>42891</v>
      </c>
      <c r="M66" s="99"/>
      <c r="N66" s="42"/>
      <c r="O66" s="43"/>
      <c r="P66" s="43"/>
      <c r="Q66" s="43"/>
      <c r="R66" s="43"/>
      <c r="S66" s="43"/>
      <c r="T66" s="43"/>
      <c r="U66" s="43"/>
      <c r="V66" s="43"/>
      <c r="W66" s="43"/>
    </row>
    <row r="67" spans="1:23" ht="58">
      <c r="A67" s="251" t="s">
        <v>433</v>
      </c>
      <c r="B67" s="83" t="s">
        <v>434</v>
      </c>
      <c r="C67" s="290" t="s">
        <v>435</v>
      </c>
      <c r="D67" s="124"/>
      <c r="E67" s="126"/>
      <c r="F67" s="85"/>
      <c r="G67" s="33" t="s">
        <v>436</v>
      </c>
      <c r="H67" s="33" t="s">
        <v>437</v>
      </c>
      <c r="I67" s="86"/>
      <c r="J67" s="87" t="s">
        <v>438</v>
      </c>
      <c r="K67" s="88"/>
      <c r="L67" s="102">
        <v>42891</v>
      </c>
      <c r="M67" s="99"/>
      <c r="N67" s="42"/>
      <c r="O67" s="43"/>
      <c r="P67" s="43"/>
      <c r="Q67" s="43"/>
      <c r="R67" s="43"/>
      <c r="S67" s="43"/>
      <c r="T67" s="43"/>
      <c r="U67" s="43"/>
      <c r="V67" s="43"/>
      <c r="W67" s="43"/>
    </row>
    <row r="68" spans="1:23" ht="87">
      <c r="A68" s="252" t="s">
        <v>439</v>
      </c>
      <c r="B68" s="91" t="s">
        <v>440</v>
      </c>
      <c r="C68" s="64" t="s">
        <v>2040</v>
      </c>
      <c r="D68" s="64" t="s">
        <v>2041</v>
      </c>
      <c r="E68" s="93" t="s">
        <v>34</v>
      </c>
      <c r="F68" s="94"/>
      <c r="G68" s="32" t="s">
        <v>436</v>
      </c>
      <c r="H68" s="32" t="s">
        <v>140</v>
      </c>
      <c r="I68" s="95"/>
      <c r="J68" s="96" t="s">
        <v>441</v>
      </c>
      <c r="K68" s="97"/>
      <c r="L68" s="103">
        <v>42891</v>
      </c>
      <c r="M68" s="99"/>
      <c r="N68" s="42"/>
      <c r="O68" s="43"/>
      <c r="P68" s="43"/>
      <c r="Q68" s="43"/>
      <c r="R68" s="43"/>
      <c r="S68" s="43"/>
      <c r="T68" s="43"/>
      <c r="U68" s="43"/>
      <c r="V68" s="43"/>
      <c r="W68" s="43"/>
    </row>
    <row r="69" spans="1:23" ht="43.5">
      <c r="A69" s="251" t="s">
        <v>442</v>
      </c>
      <c r="B69" s="83" t="s">
        <v>443</v>
      </c>
      <c r="C69" s="284" t="s">
        <v>444</v>
      </c>
      <c r="D69" s="124"/>
      <c r="E69" s="84" t="s">
        <v>34</v>
      </c>
      <c r="F69" s="85"/>
      <c r="G69" s="33" t="s">
        <v>445</v>
      </c>
      <c r="H69" s="33" t="s">
        <v>446</v>
      </c>
      <c r="I69" s="86"/>
      <c r="J69" s="87" t="s">
        <v>447</v>
      </c>
      <c r="K69" s="88"/>
      <c r="L69" s="102">
        <v>42891</v>
      </c>
      <c r="M69" s="99"/>
      <c r="N69" s="42"/>
      <c r="O69" s="43"/>
      <c r="P69" s="43"/>
      <c r="Q69" s="43"/>
      <c r="R69" s="43"/>
      <c r="S69" s="43"/>
      <c r="T69" s="43"/>
      <c r="U69" s="43"/>
      <c r="V69" s="43"/>
      <c r="W69" s="43"/>
    </row>
    <row r="70" spans="1:23" ht="43.5">
      <c r="A70" s="252" t="s">
        <v>143</v>
      </c>
      <c r="B70" s="91" t="s">
        <v>448</v>
      </c>
      <c r="C70" s="64" t="s">
        <v>145</v>
      </c>
      <c r="D70" s="77"/>
      <c r="E70" s="108"/>
      <c r="F70" s="94"/>
      <c r="G70" s="32" t="s">
        <v>449</v>
      </c>
      <c r="H70" s="32" t="s">
        <v>450</v>
      </c>
      <c r="I70" s="95"/>
      <c r="J70" s="96" t="s">
        <v>451</v>
      </c>
      <c r="K70" s="97"/>
      <c r="L70" s="103">
        <v>42891</v>
      </c>
      <c r="M70" s="99"/>
      <c r="N70" s="42"/>
      <c r="O70" s="43"/>
      <c r="P70" s="43"/>
      <c r="Q70" s="43"/>
      <c r="R70" s="43"/>
      <c r="S70" s="43"/>
      <c r="T70" s="43"/>
      <c r="U70" s="43"/>
      <c r="V70" s="43"/>
      <c r="W70" s="43"/>
    </row>
    <row r="71" spans="1:23" ht="43.5">
      <c r="A71" s="251" t="s">
        <v>452</v>
      </c>
      <c r="B71" s="83" t="s">
        <v>453</v>
      </c>
      <c r="C71" s="284" t="s">
        <v>454</v>
      </c>
      <c r="D71" s="124"/>
      <c r="E71" s="84" t="s">
        <v>34</v>
      </c>
      <c r="F71" s="85"/>
      <c r="G71" s="33" t="s">
        <v>167</v>
      </c>
      <c r="H71" s="33" t="s">
        <v>455</v>
      </c>
      <c r="I71" s="86"/>
      <c r="J71" s="87" t="s">
        <v>456</v>
      </c>
      <c r="K71" s="88"/>
      <c r="L71" s="102">
        <v>42891</v>
      </c>
      <c r="M71" s="99"/>
      <c r="N71" s="42"/>
      <c r="O71" s="43"/>
      <c r="P71" s="43"/>
      <c r="Q71" s="43"/>
      <c r="R71" s="43"/>
      <c r="S71" s="43"/>
      <c r="T71" s="43"/>
      <c r="U71" s="43"/>
      <c r="V71" s="43"/>
      <c r="W71" s="43"/>
    </row>
    <row r="72" spans="1:23" ht="43.5">
      <c r="A72" s="252" t="s">
        <v>457</v>
      </c>
      <c r="B72" s="91" t="s">
        <v>458</v>
      </c>
      <c r="C72" s="64" t="s">
        <v>459</v>
      </c>
      <c r="D72" s="77"/>
      <c r="E72" s="93" t="s">
        <v>34</v>
      </c>
      <c r="F72" s="94"/>
      <c r="G72" s="32" t="s">
        <v>167</v>
      </c>
      <c r="H72" s="32" t="s">
        <v>460</v>
      </c>
      <c r="I72" s="95"/>
      <c r="J72" s="96" t="s">
        <v>461</v>
      </c>
      <c r="K72" s="97"/>
      <c r="L72" s="103">
        <v>42891</v>
      </c>
      <c r="M72" s="99"/>
      <c r="N72" s="42"/>
      <c r="O72" s="43"/>
      <c r="P72" s="43"/>
      <c r="Q72" s="43"/>
      <c r="R72" s="43"/>
      <c r="S72" s="43"/>
      <c r="T72" s="43"/>
      <c r="U72" s="43"/>
      <c r="V72" s="43"/>
      <c r="W72" s="43"/>
    </row>
    <row r="73" spans="1:23" ht="45">
      <c r="A73" s="251" t="s">
        <v>462</v>
      </c>
      <c r="B73" s="83" t="s">
        <v>463</v>
      </c>
      <c r="C73" s="284" t="s">
        <v>464</v>
      </c>
      <c r="D73" s="124"/>
      <c r="E73" s="84" t="s">
        <v>34</v>
      </c>
      <c r="F73" s="85"/>
      <c r="G73" s="33" t="s">
        <v>167</v>
      </c>
      <c r="H73" s="33" t="s">
        <v>140</v>
      </c>
      <c r="I73" s="86"/>
      <c r="J73" s="127"/>
      <c r="K73" s="88"/>
      <c r="L73" s="102">
        <v>42891</v>
      </c>
      <c r="M73" s="99"/>
      <c r="N73" s="42"/>
      <c r="O73" s="43"/>
      <c r="P73" s="43"/>
      <c r="Q73" s="43"/>
      <c r="R73" s="43"/>
      <c r="S73" s="43"/>
      <c r="T73" s="43"/>
      <c r="U73" s="43"/>
      <c r="V73" s="43"/>
      <c r="W73" s="43"/>
    </row>
    <row r="74" spans="1:23" ht="72.5">
      <c r="A74" s="252" t="s">
        <v>465</v>
      </c>
      <c r="B74" s="91" t="s">
        <v>466</v>
      </c>
      <c r="C74" s="64" t="s">
        <v>467</v>
      </c>
      <c r="D74" s="77"/>
      <c r="E74" s="93" t="s">
        <v>34</v>
      </c>
      <c r="F74" s="94"/>
      <c r="G74" s="32" t="s">
        <v>137</v>
      </c>
      <c r="H74" s="32" t="s">
        <v>468</v>
      </c>
      <c r="I74" s="95"/>
      <c r="J74" s="96" t="s">
        <v>469</v>
      </c>
      <c r="K74" s="97"/>
      <c r="L74" s="103">
        <v>42891</v>
      </c>
      <c r="M74" s="99"/>
      <c r="N74" s="42"/>
      <c r="O74" s="43"/>
      <c r="P74" s="43"/>
      <c r="Q74" s="43"/>
      <c r="R74" s="43"/>
      <c r="S74" s="43"/>
      <c r="T74" s="43"/>
      <c r="U74" s="43"/>
      <c r="V74" s="43"/>
      <c r="W74" s="43"/>
    </row>
    <row r="75" spans="1:23" ht="43.5">
      <c r="A75" s="251" t="s">
        <v>470</v>
      </c>
      <c r="B75" s="83" t="s">
        <v>471</v>
      </c>
      <c r="C75" s="284" t="s">
        <v>472</v>
      </c>
      <c r="D75" s="284" t="s">
        <v>473</v>
      </c>
      <c r="E75" s="84" t="s">
        <v>34</v>
      </c>
      <c r="F75" s="85"/>
      <c r="G75" s="33" t="s">
        <v>137</v>
      </c>
      <c r="H75" s="33" t="s">
        <v>474</v>
      </c>
      <c r="I75" s="86"/>
      <c r="J75" s="87" t="s">
        <v>475</v>
      </c>
      <c r="K75" s="88"/>
      <c r="L75" s="102">
        <v>42891</v>
      </c>
      <c r="M75" s="99"/>
      <c r="N75" s="42"/>
      <c r="O75" s="43"/>
      <c r="P75" s="43"/>
      <c r="Q75" s="43"/>
      <c r="R75" s="43"/>
      <c r="S75" s="43"/>
      <c r="T75" s="43"/>
      <c r="U75" s="43"/>
      <c r="V75" s="43"/>
      <c r="W75" s="43"/>
    </row>
    <row r="76" spans="1:23" ht="43.5">
      <c r="A76" s="252" t="s">
        <v>476</v>
      </c>
      <c r="B76" s="97"/>
      <c r="C76" s="64" t="s">
        <v>477</v>
      </c>
      <c r="D76" s="77"/>
      <c r="E76" s="108"/>
      <c r="F76" s="94"/>
      <c r="G76" s="32" t="s">
        <v>137</v>
      </c>
      <c r="H76" s="32" t="s">
        <v>478</v>
      </c>
      <c r="I76" s="95"/>
      <c r="J76" s="96" t="s">
        <v>479</v>
      </c>
      <c r="K76" s="97"/>
      <c r="L76" s="103">
        <v>42891</v>
      </c>
      <c r="M76" s="99"/>
      <c r="N76" s="42"/>
      <c r="O76" s="43"/>
      <c r="P76" s="43"/>
      <c r="Q76" s="43"/>
      <c r="R76" s="43"/>
      <c r="S76" s="43"/>
      <c r="T76" s="43"/>
      <c r="U76" s="43"/>
      <c r="V76" s="43"/>
      <c r="W76" s="43"/>
    </row>
    <row r="77" spans="1:23" ht="58">
      <c r="A77" s="251" t="s">
        <v>480</v>
      </c>
      <c r="B77" s="83" t="s">
        <v>480</v>
      </c>
      <c r="C77" s="284" t="s">
        <v>481</v>
      </c>
      <c r="D77" s="284" t="s">
        <v>2042</v>
      </c>
      <c r="E77" s="126"/>
      <c r="F77" s="85"/>
      <c r="G77" s="33" t="s">
        <v>436</v>
      </c>
      <c r="H77" s="33" t="s">
        <v>482</v>
      </c>
      <c r="I77" s="86"/>
      <c r="J77" s="87" t="s">
        <v>483</v>
      </c>
      <c r="K77" s="88"/>
      <c r="L77" s="102">
        <v>42891</v>
      </c>
      <c r="M77" s="99"/>
      <c r="N77" s="42"/>
      <c r="O77" s="43"/>
      <c r="P77" s="43"/>
      <c r="Q77" s="43"/>
      <c r="R77" s="43"/>
      <c r="S77" s="43"/>
      <c r="T77" s="43"/>
      <c r="U77" s="43"/>
      <c r="V77" s="43"/>
      <c r="W77" s="43"/>
    </row>
    <row r="78" spans="1:23" ht="87">
      <c r="A78" s="252" t="s">
        <v>484</v>
      </c>
      <c r="B78" s="91" t="s">
        <v>485</v>
      </c>
      <c r="C78" s="64" t="s">
        <v>486</v>
      </c>
      <c r="D78" s="64" t="s">
        <v>487</v>
      </c>
      <c r="E78" s="93" t="s">
        <v>34</v>
      </c>
      <c r="F78" s="94"/>
      <c r="G78" s="32" t="s">
        <v>137</v>
      </c>
      <c r="H78" s="32" t="s">
        <v>488</v>
      </c>
      <c r="I78" s="95"/>
      <c r="J78" s="96" t="s">
        <v>489</v>
      </c>
      <c r="K78" s="97"/>
      <c r="L78" s="103">
        <v>42891</v>
      </c>
      <c r="M78" s="99"/>
      <c r="N78" s="42"/>
      <c r="O78" s="43"/>
      <c r="P78" s="43"/>
      <c r="Q78" s="43"/>
      <c r="R78" s="43"/>
      <c r="S78" s="43"/>
      <c r="T78" s="43"/>
      <c r="U78" s="43"/>
      <c r="V78" s="43"/>
      <c r="W78" s="43"/>
    </row>
    <row r="79" spans="1:23" ht="58">
      <c r="A79" s="251" t="s">
        <v>490</v>
      </c>
      <c r="B79" s="83" t="s">
        <v>491</v>
      </c>
      <c r="C79" s="284" t="s">
        <v>492</v>
      </c>
      <c r="D79" s="124"/>
      <c r="E79" s="84" t="s">
        <v>34</v>
      </c>
      <c r="F79" s="85"/>
      <c r="G79" s="33" t="s">
        <v>167</v>
      </c>
      <c r="H79" s="33" t="s">
        <v>2043</v>
      </c>
      <c r="I79" s="86" t="s">
        <v>141</v>
      </c>
      <c r="J79" s="87" t="s">
        <v>493</v>
      </c>
      <c r="K79" s="88"/>
      <c r="L79" s="102">
        <v>42891</v>
      </c>
      <c r="M79" s="99"/>
      <c r="N79" s="42"/>
      <c r="O79" s="43"/>
      <c r="P79" s="43"/>
      <c r="Q79" s="43"/>
      <c r="R79" s="43"/>
      <c r="S79" s="43"/>
      <c r="T79" s="43"/>
      <c r="U79" s="43"/>
      <c r="V79" s="43"/>
      <c r="W79" s="43"/>
    </row>
    <row r="80" spans="1:23" ht="72.5">
      <c r="A80" s="252" t="s">
        <v>494</v>
      </c>
      <c r="B80" s="91" t="s">
        <v>495</v>
      </c>
      <c r="C80" s="64" t="s">
        <v>496</v>
      </c>
      <c r="D80" s="64" t="s">
        <v>497</v>
      </c>
      <c r="E80" s="93" t="s">
        <v>34</v>
      </c>
      <c r="F80" s="94"/>
      <c r="G80" s="32" t="s">
        <v>498</v>
      </c>
      <c r="H80" s="32" t="s">
        <v>499</v>
      </c>
      <c r="I80" s="95"/>
      <c r="J80" s="96" t="s">
        <v>500</v>
      </c>
      <c r="K80" s="97"/>
      <c r="L80" s="103">
        <v>42891</v>
      </c>
      <c r="M80" s="99"/>
      <c r="N80" s="42"/>
      <c r="O80" s="43"/>
      <c r="P80" s="43"/>
      <c r="Q80" s="43"/>
      <c r="R80" s="43"/>
      <c r="S80" s="43"/>
      <c r="T80" s="43"/>
      <c r="U80" s="43"/>
      <c r="V80" s="43"/>
      <c r="W80" s="43"/>
    </row>
    <row r="81" spans="1:23" ht="58">
      <c r="A81" s="251" t="s">
        <v>501</v>
      </c>
      <c r="B81" s="83" t="s">
        <v>502</v>
      </c>
      <c r="C81" s="284" t="s">
        <v>503</v>
      </c>
      <c r="D81" s="284" t="s">
        <v>504</v>
      </c>
      <c r="E81" s="84" t="s">
        <v>412</v>
      </c>
      <c r="F81" s="85"/>
      <c r="G81" s="33" t="s">
        <v>137</v>
      </c>
      <c r="H81" s="33" t="s">
        <v>2044</v>
      </c>
      <c r="I81" s="86"/>
      <c r="J81" s="87" t="s">
        <v>505</v>
      </c>
      <c r="K81" s="88"/>
      <c r="L81" s="102">
        <v>42891</v>
      </c>
      <c r="M81" s="99"/>
      <c r="N81" s="42"/>
      <c r="O81" s="43"/>
      <c r="P81" s="43"/>
      <c r="Q81" s="43"/>
      <c r="R81" s="43"/>
      <c r="S81" s="43"/>
      <c r="T81" s="43"/>
      <c r="U81" s="43"/>
      <c r="V81" s="43"/>
      <c r="W81" s="43"/>
    </row>
    <row r="82" spans="1:23" ht="45">
      <c r="A82" s="252" t="s">
        <v>506</v>
      </c>
      <c r="B82" s="91" t="s">
        <v>507</v>
      </c>
      <c r="C82" s="64" t="s">
        <v>508</v>
      </c>
      <c r="D82" s="64" t="s">
        <v>509</v>
      </c>
      <c r="E82" s="93" t="s">
        <v>34</v>
      </c>
      <c r="F82" s="94"/>
      <c r="G82" s="32" t="s">
        <v>137</v>
      </c>
      <c r="H82" s="32" t="s">
        <v>510</v>
      </c>
      <c r="I82" s="95"/>
      <c r="J82" s="96" t="s">
        <v>511</v>
      </c>
      <c r="K82" s="97"/>
      <c r="L82" s="103">
        <v>42891</v>
      </c>
      <c r="M82" s="99"/>
      <c r="N82" s="42"/>
      <c r="O82" s="43"/>
      <c r="P82" s="43"/>
      <c r="Q82" s="43"/>
      <c r="R82" s="43"/>
      <c r="S82" s="43"/>
      <c r="T82" s="43"/>
      <c r="U82" s="43"/>
      <c r="V82" s="43"/>
      <c r="W82" s="43"/>
    </row>
    <row r="83" spans="1:23" ht="72.5">
      <c r="A83" s="252" t="s">
        <v>512</v>
      </c>
      <c r="B83" s="91" t="s">
        <v>513</v>
      </c>
      <c r="C83" s="64" t="s">
        <v>514</v>
      </c>
      <c r="D83" s="78"/>
      <c r="E83" s="93" t="s">
        <v>34</v>
      </c>
      <c r="F83" s="94"/>
      <c r="G83" s="32" t="s">
        <v>167</v>
      </c>
      <c r="H83" s="32" t="s">
        <v>93</v>
      </c>
      <c r="I83" s="95"/>
      <c r="J83" s="96" t="s">
        <v>515</v>
      </c>
      <c r="K83" s="97"/>
      <c r="L83" s="103">
        <v>42891</v>
      </c>
      <c r="M83" s="99"/>
      <c r="N83" s="42"/>
      <c r="O83" s="43"/>
      <c r="P83" s="43"/>
      <c r="Q83" s="43"/>
      <c r="R83" s="43"/>
      <c r="S83" s="43"/>
      <c r="T83" s="43"/>
      <c r="U83" s="43"/>
      <c r="V83" s="43"/>
      <c r="W83" s="43"/>
    </row>
    <row r="84" spans="1:23" ht="45">
      <c r="A84" s="251" t="s">
        <v>2045</v>
      </c>
      <c r="B84" s="83" t="s">
        <v>516</v>
      </c>
      <c r="C84" s="284" t="s">
        <v>517</v>
      </c>
      <c r="D84" s="284" t="s">
        <v>518</v>
      </c>
      <c r="E84" s="84" t="s">
        <v>34</v>
      </c>
      <c r="F84" s="85"/>
      <c r="G84" s="33" t="s">
        <v>137</v>
      </c>
      <c r="H84" s="33" t="s">
        <v>2046</v>
      </c>
      <c r="I84" s="86"/>
      <c r="J84" s="87" t="s">
        <v>519</v>
      </c>
      <c r="K84" s="88"/>
      <c r="L84" s="102">
        <v>42891</v>
      </c>
      <c r="M84" s="99"/>
      <c r="N84" s="42"/>
      <c r="O84" s="43"/>
      <c r="P84" s="43"/>
      <c r="Q84" s="43"/>
      <c r="R84" s="43"/>
      <c r="S84" s="43"/>
      <c r="T84" s="43"/>
      <c r="U84" s="43"/>
      <c r="V84" s="43"/>
      <c r="W84" s="43"/>
    </row>
    <row r="85" spans="1:23" ht="58">
      <c r="A85" s="252" t="s">
        <v>520</v>
      </c>
      <c r="B85" s="91" t="s">
        <v>521</v>
      </c>
      <c r="C85" s="64" t="s">
        <v>522</v>
      </c>
      <c r="D85" s="77"/>
      <c r="E85" s="93" t="s">
        <v>34</v>
      </c>
      <c r="F85" s="94"/>
      <c r="G85" s="32" t="s">
        <v>167</v>
      </c>
      <c r="H85" s="32" t="s">
        <v>2047</v>
      </c>
      <c r="I85" s="95"/>
      <c r="J85" s="96" t="s">
        <v>524</v>
      </c>
      <c r="K85" s="97"/>
      <c r="L85" s="103">
        <v>42891</v>
      </c>
      <c r="M85" s="99"/>
      <c r="N85" s="42"/>
      <c r="O85" s="43"/>
      <c r="P85" s="43"/>
      <c r="Q85" s="43"/>
      <c r="R85" s="43"/>
      <c r="S85" s="43"/>
      <c r="T85" s="43"/>
      <c r="U85" s="43"/>
      <c r="V85" s="43"/>
      <c r="W85" s="43"/>
    </row>
    <row r="86" spans="1:23" ht="29">
      <c r="A86" s="251" t="s">
        <v>525</v>
      </c>
      <c r="B86" s="83" t="s">
        <v>526</v>
      </c>
      <c r="C86" s="284" t="s">
        <v>527</v>
      </c>
      <c r="D86" s="284" t="s">
        <v>528</v>
      </c>
      <c r="E86" s="84" t="s">
        <v>34</v>
      </c>
      <c r="F86" s="85"/>
      <c r="G86" s="33" t="s">
        <v>137</v>
      </c>
      <c r="H86" s="33" t="s">
        <v>529</v>
      </c>
      <c r="I86" s="86"/>
      <c r="J86" s="87" t="s">
        <v>530</v>
      </c>
      <c r="K86" s="88"/>
      <c r="L86" s="102">
        <v>42891</v>
      </c>
      <c r="M86" s="99"/>
      <c r="N86" s="42"/>
      <c r="O86" s="43"/>
      <c r="P86" s="43"/>
      <c r="Q86" s="43"/>
      <c r="R86" s="43"/>
      <c r="S86" s="43"/>
      <c r="T86" s="43"/>
      <c r="U86" s="43"/>
      <c r="V86" s="43"/>
      <c r="W86" s="43"/>
    </row>
    <row r="87" spans="1:23" ht="58">
      <c r="A87" s="252" t="s">
        <v>531</v>
      </c>
      <c r="B87" s="91" t="s">
        <v>532</v>
      </c>
      <c r="C87" s="64" t="s">
        <v>533</v>
      </c>
      <c r="D87" s="64" t="s">
        <v>534</v>
      </c>
      <c r="E87" s="93" t="s">
        <v>34</v>
      </c>
      <c r="F87" s="94"/>
      <c r="G87" s="32" t="s">
        <v>137</v>
      </c>
      <c r="H87" s="32" t="s">
        <v>535</v>
      </c>
      <c r="I87" s="95"/>
      <c r="J87" s="96" t="s">
        <v>536</v>
      </c>
      <c r="K87" s="97"/>
      <c r="L87" s="103">
        <v>42891</v>
      </c>
      <c r="M87" s="99"/>
      <c r="N87" s="42"/>
      <c r="O87" s="43"/>
      <c r="P87" s="43"/>
      <c r="Q87" s="43"/>
      <c r="R87" s="43"/>
      <c r="S87" s="43"/>
      <c r="T87" s="43"/>
      <c r="U87" s="43"/>
      <c r="V87" s="43"/>
      <c r="W87" s="43"/>
    </row>
    <row r="88" spans="1:23" ht="30">
      <c r="A88" s="252" t="s">
        <v>537</v>
      </c>
      <c r="B88" s="83" t="s">
        <v>229</v>
      </c>
      <c r="C88" s="284" t="s">
        <v>1941</v>
      </c>
      <c r="D88" s="284" t="s">
        <v>538</v>
      </c>
      <c r="E88" s="84" t="s">
        <v>34</v>
      </c>
      <c r="F88" s="85"/>
      <c r="G88" s="33" t="s">
        <v>167</v>
      </c>
      <c r="H88" s="33" t="s">
        <v>539</v>
      </c>
      <c r="I88" s="86"/>
      <c r="J88" s="127"/>
      <c r="K88" s="88"/>
      <c r="L88" s="102">
        <v>42891</v>
      </c>
      <c r="M88" s="99"/>
      <c r="N88" s="42"/>
      <c r="O88" s="43"/>
      <c r="P88" s="43"/>
      <c r="Q88" s="43"/>
      <c r="R88" s="43"/>
      <c r="S88" s="43"/>
      <c r="T88" s="43"/>
      <c r="U88" s="43"/>
      <c r="V88" s="43"/>
      <c r="W88" s="43"/>
    </row>
    <row r="89" spans="1:23" ht="30">
      <c r="A89" s="252" t="s">
        <v>540</v>
      </c>
      <c r="B89" s="91" t="s">
        <v>541</v>
      </c>
      <c r="C89" s="64" t="s">
        <v>542</v>
      </c>
      <c r="D89" s="64" t="s">
        <v>2048</v>
      </c>
      <c r="E89" s="93" t="s">
        <v>34</v>
      </c>
      <c r="F89" s="94"/>
      <c r="G89" s="32" t="s">
        <v>137</v>
      </c>
      <c r="H89" s="32" t="s">
        <v>543</v>
      </c>
      <c r="I89" s="95"/>
      <c r="J89" s="96" t="s">
        <v>544</v>
      </c>
      <c r="K89" s="97"/>
      <c r="L89" s="103">
        <v>42891</v>
      </c>
      <c r="M89" s="99"/>
      <c r="N89" s="42"/>
      <c r="O89" s="43"/>
      <c r="P89" s="43"/>
      <c r="Q89" s="43"/>
      <c r="R89" s="43"/>
      <c r="S89" s="43"/>
      <c r="T89" s="43"/>
      <c r="U89" s="43"/>
      <c r="V89" s="43"/>
      <c r="W89" s="43"/>
    </row>
    <row r="90" spans="1:23" ht="29">
      <c r="A90" s="251" t="s">
        <v>545</v>
      </c>
      <c r="B90" s="83" t="s">
        <v>546</v>
      </c>
      <c r="C90" s="284" t="s">
        <v>547</v>
      </c>
      <c r="D90" s="230"/>
      <c r="E90" s="126"/>
      <c r="F90" s="85"/>
      <c r="G90" s="85"/>
      <c r="H90" s="33" t="s">
        <v>548</v>
      </c>
      <c r="I90" s="86"/>
      <c r="J90" s="87" t="s">
        <v>549</v>
      </c>
      <c r="K90" s="88"/>
      <c r="L90" s="102">
        <v>42891</v>
      </c>
      <c r="M90" s="99"/>
      <c r="N90" s="42"/>
      <c r="O90" s="43"/>
      <c r="P90" s="43"/>
      <c r="Q90" s="43"/>
      <c r="R90" s="43"/>
      <c r="S90" s="43"/>
      <c r="T90" s="43"/>
      <c r="U90" s="43"/>
      <c r="V90" s="43"/>
      <c r="W90" s="43"/>
    </row>
    <row r="91" spans="1:23" ht="72.5">
      <c r="A91" s="252" t="s">
        <v>550</v>
      </c>
      <c r="B91" s="32" t="s">
        <v>551</v>
      </c>
      <c r="C91" s="291" t="s">
        <v>2246</v>
      </c>
      <c r="D91" s="291" t="s">
        <v>2247</v>
      </c>
      <c r="E91" s="32" t="s">
        <v>552</v>
      </c>
      <c r="F91" s="94"/>
      <c r="G91" s="32" t="s">
        <v>553</v>
      </c>
      <c r="H91" s="32" t="s">
        <v>554</v>
      </c>
      <c r="I91" s="95"/>
      <c r="J91" s="96" t="s">
        <v>2224</v>
      </c>
      <c r="K91" s="97"/>
      <c r="L91" s="103">
        <v>42891</v>
      </c>
      <c r="M91" s="99"/>
      <c r="N91" s="42"/>
      <c r="O91" s="43"/>
      <c r="P91" s="43"/>
      <c r="Q91" s="43"/>
      <c r="R91" s="43"/>
      <c r="S91" s="43"/>
      <c r="T91" s="43"/>
      <c r="U91" s="43"/>
      <c r="V91" s="43"/>
      <c r="W91" s="43"/>
    </row>
    <row r="92" spans="1:23" ht="58">
      <c r="A92" s="251" t="s">
        <v>555</v>
      </c>
      <c r="B92" s="33" t="s">
        <v>556</v>
      </c>
      <c r="C92" s="292" t="s">
        <v>2248</v>
      </c>
      <c r="D92" s="237"/>
      <c r="E92" s="33" t="s">
        <v>34</v>
      </c>
      <c r="F92" s="85"/>
      <c r="G92" s="85"/>
      <c r="H92" s="33" t="s">
        <v>557</v>
      </c>
      <c r="I92" s="86"/>
      <c r="J92" s="87" t="s">
        <v>558</v>
      </c>
      <c r="K92" s="88"/>
      <c r="L92" s="102">
        <v>42891</v>
      </c>
      <c r="M92" s="99"/>
      <c r="N92" s="42"/>
      <c r="O92" s="43"/>
      <c r="P92" s="43"/>
      <c r="Q92" s="43"/>
      <c r="R92" s="43"/>
      <c r="S92" s="43"/>
      <c r="T92" s="43"/>
      <c r="U92" s="43"/>
      <c r="V92" s="43"/>
      <c r="W92" s="43"/>
    </row>
    <row r="93" spans="1:23" ht="58">
      <c r="A93" s="258" t="s">
        <v>559</v>
      </c>
      <c r="B93" s="35" t="s">
        <v>556</v>
      </c>
      <c r="C93" s="225" t="str">
        <f>HYPERLINK("http://catalog.library.georgetown.edu/record=b4567740~S4%23","http://catalog.library.georgetown.edu/record=b4567740~S4")</f>
        <v>http://catalog.library.georgetown.edu/record=b4567740~S4</v>
      </c>
      <c r="D93" s="128"/>
      <c r="E93" s="129" t="s">
        <v>560</v>
      </c>
      <c r="F93" s="128"/>
      <c r="G93" s="35" t="s">
        <v>561</v>
      </c>
      <c r="H93" s="35" t="s">
        <v>562</v>
      </c>
      <c r="I93" s="130"/>
      <c r="J93" s="131" t="s">
        <v>563</v>
      </c>
      <c r="K93" s="132"/>
      <c r="L93" s="133">
        <v>42891</v>
      </c>
      <c r="M93" s="99"/>
      <c r="N93" s="42"/>
      <c r="O93" s="43"/>
      <c r="P93" s="43"/>
      <c r="Q93" s="43"/>
      <c r="R93" s="43"/>
      <c r="S93" s="43"/>
      <c r="T93" s="43"/>
      <c r="U93" s="43"/>
      <c r="V93" s="43"/>
      <c r="W93" s="43"/>
    </row>
    <row r="94" spans="1:23" ht="72.5">
      <c r="A94" s="258" t="s">
        <v>559</v>
      </c>
      <c r="B94" s="35" t="s">
        <v>564</v>
      </c>
      <c r="C94" s="225" t="s">
        <v>565</v>
      </c>
      <c r="D94" s="128"/>
      <c r="E94" s="35" t="s">
        <v>566</v>
      </c>
      <c r="F94" s="128"/>
      <c r="G94" s="35" t="s">
        <v>567</v>
      </c>
      <c r="H94" s="35" t="s">
        <v>116</v>
      </c>
      <c r="I94" s="130"/>
      <c r="J94" s="131" t="s">
        <v>568</v>
      </c>
      <c r="K94" s="132"/>
      <c r="L94" s="133">
        <v>42891</v>
      </c>
      <c r="M94" s="99"/>
      <c r="N94" s="42"/>
      <c r="O94" s="43"/>
      <c r="P94" s="43"/>
      <c r="Q94" s="43"/>
      <c r="R94" s="43"/>
      <c r="S94" s="43"/>
      <c r="T94" s="43"/>
      <c r="U94" s="43"/>
      <c r="V94" s="43"/>
      <c r="W94" s="43"/>
    </row>
    <row r="95" spans="1:23" ht="29">
      <c r="A95" s="252" t="s">
        <v>569</v>
      </c>
      <c r="B95" s="32" t="s">
        <v>570</v>
      </c>
      <c r="C95" s="222" t="s">
        <v>2049</v>
      </c>
      <c r="D95" s="211"/>
      <c r="E95" s="32" t="s">
        <v>34</v>
      </c>
      <c r="F95" s="94"/>
      <c r="G95" s="32" t="s">
        <v>571</v>
      </c>
      <c r="H95" s="32" t="s">
        <v>572</v>
      </c>
      <c r="I95" s="106" t="s">
        <v>141</v>
      </c>
      <c r="J95" s="96" t="s">
        <v>573</v>
      </c>
      <c r="K95" s="97"/>
      <c r="L95" s="103">
        <v>42891</v>
      </c>
      <c r="M95" s="99"/>
      <c r="N95" s="42"/>
      <c r="O95" s="43"/>
      <c r="P95" s="43"/>
      <c r="Q95" s="43"/>
      <c r="R95" s="43"/>
      <c r="S95" s="43"/>
      <c r="T95" s="43"/>
      <c r="U95" s="43"/>
      <c r="V95" s="43"/>
      <c r="W95" s="43"/>
    </row>
    <row r="96" spans="1:23" ht="58">
      <c r="A96" s="251" t="s">
        <v>574</v>
      </c>
      <c r="B96" s="33" t="s">
        <v>575</v>
      </c>
      <c r="C96" s="292" t="s">
        <v>576</v>
      </c>
      <c r="D96" s="292" t="s">
        <v>2050</v>
      </c>
      <c r="E96" s="33" t="s">
        <v>34</v>
      </c>
      <c r="F96" s="85"/>
      <c r="G96" s="33" t="s">
        <v>167</v>
      </c>
      <c r="H96" s="33" t="s">
        <v>578</v>
      </c>
      <c r="I96" s="86"/>
      <c r="J96" s="87" t="s">
        <v>579</v>
      </c>
      <c r="K96" s="88"/>
      <c r="L96" s="102">
        <v>42892</v>
      </c>
      <c r="M96" s="99"/>
      <c r="N96" s="42"/>
      <c r="O96" s="43"/>
      <c r="P96" s="43"/>
      <c r="Q96" s="43"/>
      <c r="R96" s="43"/>
      <c r="S96" s="43"/>
      <c r="T96" s="43"/>
      <c r="U96" s="43"/>
      <c r="V96" s="43"/>
      <c r="W96" s="43"/>
    </row>
    <row r="97" spans="1:23" ht="43.5">
      <c r="A97" s="252" t="s">
        <v>580</v>
      </c>
      <c r="B97" s="32" t="s">
        <v>575</v>
      </c>
      <c r="C97" s="286" t="s">
        <v>576</v>
      </c>
      <c r="D97" s="293" t="s">
        <v>577</v>
      </c>
      <c r="E97" s="32" t="s">
        <v>391</v>
      </c>
      <c r="F97" s="94"/>
      <c r="G97" s="32" t="s">
        <v>167</v>
      </c>
      <c r="H97" s="32" t="s">
        <v>581</v>
      </c>
      <c r="I97" s="95"/>
      <c r="J97" s="96" t="s">
        <v>582</v>
      </c>
      <c r="K97" s="97"/>
      <c r="L97" s="103">
        <v>42892</v>
      </c>
      <c r="M97" s="99"/>
      <c r="N97" s="42"/>
      <c r="O97" s="43"/>
      <c r="P97" s="43"/>
      <c r="Q97" s="43"/>
      <c r="R97" s="43"/>
      <c r="S97" s="43"/>
      <c r="T97" s="43"/>
      <c r="U97" s="43"/>
      <c r="V97" s="43"/>
      <c r="W97" s="43"/>
    </row>
    <row r="98" spans="1:23" ht="72.5">
      <c r="A98" s="252" t="s">
        <v>2231</v>
      </c>
      <c r="B98" s="32" t="s">
        <v>2233</v>
      </c>
      <c r="C98" s="286" t="s">
        <v>2232</v>
      </c>
      <c r="D98" s="238"/>
      <c r="E98" s="32" t="s">
        <v>34</v>
      </c>
      <c r="F98" s="94"/>
      <c r="G98" s="32" t="s">
        <v>167</v>
      </c>
      <c r="H98" s="32" t="s">
        <v>2236</v>
      </c>
      <c r="I98" s="95"/>
      <c r="J98" s="96" t="s">
        <v>2234</v>
      </c>
      <c r="K98" s="97" t="s">
        <v>2235</v>
      </c>
      <c r="L98" s="103">
        <v>43012</v>
      </c>
      <c r="M98" s="99"/>
      <c r="N98" s="42"/>
      <c r="O98" s="43"/>
      <c r="P98" s="43"/>
      <c r="Q98" s="43"/>
      <c r="R98" s="43"/>
      <c r="S98" s="43"/>
      <c r="T98" s="43"/>
      <c r="U98" s="43"/>
      <c r="V98" s="43"/>
      <c r="W98" s="43"/>
    </row>
    <row r="99" spans="1:23" ht="29">
      <c r="A99" s="251" t="s">
        <v>583</v>
      </c>
      <c r="B99" s="33" t="s">
        <v>229</v>
      </c>
      <c r="C99" s="292" t="s">
        <v>584</v>
      </c>
      <c r="D99" s="85"/>
      <c r="E99" s="33" t="s">
        <v>34</v>
      </c>
      <c r="F99" s="85"/>
      <c r="G99" s="33" t="s">
        <v>167</v>
      </c>
      <c r="H99" s="85"/>
      <c r="I99" s="100" t="s">
        <v>141</v>
      </c>
      <c r="J99" s="87" t="s">
        <v>585</v>
      </c>
      <c r="K99" s="88"/>
      <c r="L99" s="102">
        <v>42892</v>
      </c>
      <c r="M99" s="99"/>
      <c r="N99" s="42"/>
      <c r="O99" s="43"/>
      <c r="P99" s="43"/>
      <c r="Q99" s="43"/>
      <c r="R99" s="43"/>
      <c r="S99" s="43"/>
      <c r="T99" s="43"/>
      <c r="U99" s="43"/>
      <c r="V99" s="43"/>
      <c r="W99" s="43"/>
    </row>
    <row r="100" spans="1:23" ht="72.5">
      <c r="A100" s="251" t="s">
        <v>1985</v>
      </c>
      <c r="B100" s="36" t="s">
        <v>1986</v>
      </c>
      <c r="C100" s="294" t="s">
        <v>1984</v>
      </c>
      <c r="D100" s="295" t="s">
        <v>1987</v>
      </c>
      <c r="E100" s="36" t="s">
        <v>34</v>
      </c>
      <c r="F100" s="134"/>
      <c r="G100" s="36" t="s">
        <v>78</v>
      </c>
      <c r="H100" s="134" t="s">
        <v>1988</v>
      </c>
      <c r="I100" s="135" t="s">
        <v>141</v>
      </c>
      <c r="J100" s="136" t="s">
        <v>1989</v>
      </c>
      <c r="K100" s="88"/>
      <c r="L100" s="102">
        <v>42892</v>
      </c>
      <c r="M100" s="99"/>
      <c r="N100" s="42"/>
      <c r="O100" s="43"/>
      <c r="P100" s="43"/>
      <c r="Q100" s="43"/>
      <c r="R100" s="43"/>
      <c r="S100" s="43"/>
      <c r="T100" s="43"/>
      <c r="U100" s="43"/>
      <c r="V100" s="43"/>
      <c r="W100" s="43"/>
    </row>
    <row r="101" spans="1:23" ht="43.5">
      <c r="A101" s="252" t="s">
        <v>586</v>
      </c>
      <c r="B101" s="91" t="s">
        <v>587</v>
      </c>
      <c r="C101" s="64" t="s">
        <v>588</v>
      </c>
      <c r="D101" s="77"/>
      <c r="E101" s="108" t="s">
        <v>2051</v>
      </c>
      <c r="F101" s="94"/>
      <c r="G101" s="32" t="s">
        <v>361</v>
      </c>
      <c r="H101" s="32" t="s">
        <v>589</v>
      </c>
      <c r="I101" s="95"/>
      <c r="J101" s="125"/>
      <c r="K101" s="97"/>
      <c r="L101" s="103">
        <v>42892</v>
      </c>
      <c r="M101" s="99"/>
      <c r="N101" s="42"/>
      <c r="O101" s="43"/>
      <c r="P101" s="43"/>
      <c r="Q101" s="43"/>
      <c r="R101" s="43"/>
      <c r="S101" s="43"/>
      <c r="T101" s="43"/>
      <c r="U101" s="43"/>
      <c r="V101" s="43"/>
      <c r="W101" s="43"/>
    </row>
    <row r="102" spans="1:23" ht="58">
      <c r="A102" s="251" t="s">
        <v>590</v>
      </c>
      <c r="B102" s="83" t="s">
        <v>591</v>
      </c>
      <c r="C102" s="284" t="s">
        <v>592</v>
      </c>
      <c r="D102" s="284" t="s">
        <v>593</v>
      </c>
      <c r="E102" s="84" t="s">
        <v>594</v>
      </c>
      <c r="F102" s="85"/>
      <c r="G102" s="33" t="s">
        <v>553</v>
      </c>
      <c r="H102" s="33" t="s">
        <v>595</v>
      </c>
      <c r="I102" s="86"/>
      <c r="J102" s="87" t="s">
        <v>596</v>
      </c>
      <c r="K102" s="88"/>
      <c r="L102" s="102">
        <v>42892</v>
      </c>
      <c r="M102" s="99"/>
      <c r="N102" s="42"/>
      <c r="O102" s="43"/>
      <c r="P102" s="43"/>
      <c r="Q102" s="43"/>
      <c r="R102" s="43"/>
      <c r="S102" s="43"/>
      <c r="T102" s="43"/>
      <c r="U102" s="43"/>
      <c r="V102" s="43"/>
      <c r="W102" s="43"/>
    </row>
    <row r="103" spans="1:23" ht="75">
      <c r="A103" s="252" t="s">
        <v>597</v>
      </c>
      <c r="B103" s="91" t="s">
        <v>591</v>
      </c>
      <c r="C103" s="64" t="s">
        <v>598</v>
      </c>
      <c r="D103" s="64" t="s">
        <v>2052</v>
      </c>
      <c r="E103" s="93" t="s">
        <v>34</v>
      </c>
      <c r="F103" s="94"/>
      <c r="G103" s="32" t="s">
        <v>553</v>
      </c>
      <c r="H103" s="32" t="s">
        <v>599</v>
      </c>
      <c r="I103" s="95"/>
      <c r="J103" s="96" t="s">
        <v>600</v>
      </c>
      <c r="K103" s="97"/>
      <c r="L103" s="103">
        <v>42892</v>
      </c>
      <c r="M103" s="99"/>
      <c r="N103" s="42"/>
      <c r="O103" s="43"/>
      <c r="P103" s="43"/>
      <c r="Q103" s="43"/>
      <c r="R103" s="43"/>
      <c r="S103" s="43"/>
      <c r="T103" s="43"/>
      <c r="U103" s="43"/>
      <c r="V103" s="43"/>
      <c r="W103" s="43"/>
    </row>
    <row r="104" spans="1:23" ht="75">
      <c r="A104" s="251" t="s">
        <v>601</v>
      </c>
      <c r="B104" s="83" t="s">
        <v>591</v>
      </c>
      <c r="C104" s="284" t="s">
        <v>602</v>
      </c>
      <c r="D104" s="296" t="s">
        <v>2053</v>
      </c>
      <c r="E104" s="84" t="s">
        <v>34</v>
      </c>
      <c r="F104" s="85"/>
      <c r="G104" s="33" t="s">
        <v>78</v>
      </c>
      <c r="H104" s="33" t="s">
        <v>603</v>
      </c>
      <c r="I104" s="100" t="s">
        <v>141</v>
      </c>
      <c r="J104" s="127"/>
      <c r="K104" s="88"/>
      <c r="L104" s="102">
        <v>42892</v>
      </c>
      <c r="M104" s="99"/>
      <c r="N104" s="42"/>
      <c r="O104" s="43"/>
      <c r="P104" s="43"/>
      <c r="Q104" s="43"/>
      <c r="R104" s="43"/>
      <c r="S104" s="43"/>
      <c r="T104" s="43"/>
      <c r="U104" s="43"/>
      <c r="V104" s="43"/>
      <c r="W104" s="43"/>
    </row>
    <row r="105" spans="1:23" ht="30">
      <c r="A105" s="251" t="s">
        <v>604</v>
      </c>
      <c r="B105" s="83" t="s">
        <v>605</v>
      </c>
      <c r="C105" s="284" t="s">
        <v>606</v>
      </c>
      <c r="D105" s="234"/>
      <c r="E105" s="84" t="s">
        <v>34</v>
      </c>
      <c r="F105" s="85"/>
      <c r="G105" s="33" t="s">
        <v>167</v>
      </c>
      <c r="H105" s="33" t="s">
        <v>607</v>
      </c>
      <c r="I105" s="86"/>
      <c r="J105" s="87" t="s">
        <v>608</v>
      </c>
      <c r="K105" s="88"/>
      <c r="L105" s="102">
        <v>42892</v>
      </c>
      <c r="M105" s="99"/>
      <c r="N105" s="42"/>
      <c r="O105" s="43"/>
      <c r="P105" s="43"/>
      <c r="Q105" s="43"/>
      <c r="R105" s="43"/>
      <c r="S105" s="43"/>
      <c r="T105" s="43"/>
      <c r="U105" s="43"/>
      <c r="V105" s="43"/>
      <c r="W105" s="43"/>
    </row>
    <row r="106" spans="1:23" ht="72.5">
      <c r="A106" s="252" t="s">
        <v>609</v>
      </c>
      <c r="B106" s="91" t="s">
        <v>610</v>
      </c>
      <c r="C106" s="64" t="s">
        <v>611</v>
      </c>
      <c r="D106" s="77"/>
      <c r="E106" s="93" t="s">
        <v>34</v>
      </c>
      <c r="F106" s="94"/>
      <c r="G106" s="32" t="s">
        <v>167</v>
      </c>
      <c r="H106" s="32" t="s">
        <v>612</v>
      </c>
      <c r="I106" s="95"/>
      <c r="J106" s="96" t="s">
        <v>613</v>
      </c>
      <c r="K106" s="97"/>
      <c r="L106" s="103">
        <v>42892</v>
      </c>
      <c r="M106" s="99"/>
      <c r="N106" s="42"/>
      <c r="O106" s="43"/>
      <c r="P106" s="43"/>
      <c r="Q106" s="43"/>
      <c r="R106" s="43"/>
      <c r="S106" s="43"/>
      <c r="T106" s="43"/>
      <c r="U106" s="43"/>
      <c r="V106" s="43"/>
      <c r="W106" s="43"/>
    </row>
    <row r="107" spans="1:23" ht="29">
      <c r="A107" s="251" t="s">
        <v>614</v>
      </c>
      <c r="B107" s="83" t="s">
        <v>615</v>
      </c>
      <c r="C107" s="284" t="s">
        <v>616</v>
      </c>
      <c r="D107" s="124"/>
      <c r="E107" s="84" t="s">
        <v>34</v>
      </c>
      <c r="F107" s="85"/>
      <c r="G107" s="33" t="s">
        <v>167</v>
      </c>
      <c r="H107" s="33" t="s">
        <v>93</v>
      </c>
      <c r="I107" s="86"/>
      <c r="J107" s="87" t="s">
        <v>617</v>
      </c>
      <c r="K107" s="88"/>
      <c r="L107" s="102">
        <v>42892</v>
      </c>
      <c r="M107" s="99"/>
      <c r="N107" s="42"/>
      <c r="O107" s="43"/>
      <c r="P107" s="43"/>
      <c r="Q107" s="43"/>
      <c r="R107" s="43"/>
      <c r="S107" s="43"/>
      <c r="T107" s="43"/>
      <c r="U107" s="43"/>
      <c r="V107" s="43"/>
      <c r="W107" s="43"/>
    </row>
    <row r="108" spans="1:23" ht="43.5">
      <c r="A108" s="251" t="s">
        <v>618</v>
      </c>
      <c r="B108" s="83" t="s">
        <v>619</v>
      </c>
      <c r="C108" s="284" t="s">
        <v>620</v>
      </c>
      <c r="D108" s="284" t="s">
        <v>621</v>
      </c>
      <c r="E108" s="126"/>
      <c r="F108" s="85"/>
      <c r="G108" s="33" t="s">
        <v>445</v>
      </c>
      <c r="H108" s="33" t="s">
        <v>116</v>
      </c>
      <c r="I108" s="86"/>
      <c r="J108" s="87" t="s">
        <v>622</v>
      </c>
      <c r="K108" s="88"/>
      <c r="L108" s="102">
        <v>42892</v>
      </c>
      <c r="M108" s="99"/>
      <c r="N108" s="42"/>
      <c r="O108" s="43"/>
      <c r="P108" s="43"/>
      <c r="Q108" s="43"/>
      <c r="R108" s="43"/>
      <c r="S108" s="43"/>
      <c r="T108" s="43"/>
      <c r="U108" s="43"/>
      <c r="V108" s="43"/>
      <c r="W108" s="43"/>
    </row>
    <row r="109" spans="1:23" ht="43.5">
      <c r="A109" s="252" t="s">
        <v>623</v>
      </c>
      <c r="B109" s="91" t="s">
        <v>624</v>
      </c>
      <c r="C109" s="64" t="s">
        <v>625</v>
      </c>
      <c r="D109" s="64" t="s">
        <v>2054</v>
      </c>
      <c r="E109" s="93" t="s">
        <v>412</v>
      </c>
      <c r="F109" s="94"/>
      <c r="G109" s="32" t="s">
        <v>78</v>
      </c>
      <c r="H109" s="32" t="s">
        <v>626</v>
      </c>
      <c r="I109" s="95"/>
      <c r="J109" s="96" t="s">
        <v>627</v>
      </c>
      <c r="K109" s="97"/>
      <c r="L109" s="103">
        <v>42892</v>
      </c>
      <c r="M109" s="137"/>
      <c r="N109" s="42"/>
      <c r="O109" s="43"/>
      <c r="P109" s="43"/>
      <c r="Q109" s="43"/>
      <c r="R109" s="43"/>
      <c r="S109" s="43"/>
      <c r="T109" s="43"/>
      <c r="U109" s="43"/>
      <c r="V109" s="43"/>
      <c r="W109" s="43"/>
    </row>
    <row r="110" spans="1:23" ht="58">
      <c r="A110" s="251" t="s">
        <v>628</v>
      </c>
      <c r="B110" s="83" t="s">
        <v>629</v>
      </c>
      <c r="C110" s="284" t="s">
        <v>630</v>
      </c>
      <c r="D110" s="284" t="s">
        <v>631</v>
      </c>
      <c r="E110" s="84" t="s">
        <v>34</v>
      </c>
      <c r="F110" s="85"/>
      <c r="G110" s="33" t="s">
        <v>137</v>
      </c>
      <c r="H110" s="33" t="s">
        <v>632</v>
      </c>
      <c r="I110" s="100" t="s">
        <v>141</v>
      </c>
      <c r="J110" s="87" t="s">
        <v>633</v>
      </c>
      <c r="K110" s="88"/>
      <c r="L110" s="102">
        <v>42892</v>
      </c>
      <c r="M110" s="99"/>
      <c r="N110" s="42"/>
      <c r="O110" s="43"/>
      <c r="P110" s="43"/>
      <c r="Q110" s="43"/>
      <c r="R110" s="43"/>
      <c r="S110" s="43"/>
      <c r="T110" s="43"/>
      <c r="U110" s="43"/>
      <c r="V110" s="43"/>
      <c r="W110" s="43"/>
    </row>
    <row r="111" spans="1:23" ht="29">
      <c r="A111" s="252" t="s">
        <v>158</v>
      </c>
      <c r="B111" s="91" t="s">
        <v>634</v>
      </c>
      <c r="C111" s="64" t="s">
        <v>159</v>
      </c>
      <c r="D111" s="77"/>
      <c r="E111" s="93" t="s">
        <v>34</v>
      </c>
      <c r="F111" s="94"/>
      <c r="G111" s="32" t="s">
        <v>76</v>
      </c>
      <c r="H111" s="32" t="s">
        <v>160</v>
      </c>
      <c r="I111" s="95"/>
      <c r="J111" s="96" t="s">
        <v>161</v>
      </c>
      <c r="K111" s="97"/>
      <c r="L111" s="103">
        <v>42892</v>
      </c>
      <c r="M111" s="99"/>
      <c r="N111" s="42"/>
      <c r="O111" s="43"/>
      <c r="P111" s="43"/>
      <c r="Q111" s="43"/>
      <c r="R111" s="43"/>
      <c r="S111" s="43"/>
      <c r="T111" s="43"/>
      <c r="U111" s="43"/>
      <c r="V111" s="43"/>
      <c r="W111" s="43"/>
    </row>
    <row r="112" spans="1:23" ht="58">
      <c r="A112" s="251" t="s">
        <v>635</v>
      </c>
      <c r="B112" s="83" t="s">
        <v>2055</v>
      </c>
      <c r="C112" s="284" t="s">
        <v>636</v>
      </c>
      <c r="D112" s="214"/>
      <c r="E112" s="84" t="s">
        <v>34</v>
      </c>
      <c r="F112" s="85"/>
      <c r="G112" s="85"/>
      <c r="H112" s="33" t="s">
        <v>637</v>
      </c>
      <c r="I112" s="86"/>
      <c r="J112" s="87" t="s">
        <v>638</v>
      </c>
      <c r="K112" s="88"/>
      <c r="L112" s="102">
        <v>42892</v>
      </c>
      <c r="M112" s="99"/>
      <c r="N112" s="42"/>
      <c r="O112" s="43"/>
      <c r="P112" s="43"/>
      <c r="Q112" s="43"/>
      <c r="R112" s="43"/>
      <c r="S112" s="43"/>
      <c r="T112" s="43"/>
      <c r="U112" s="43"/>
      <c r="V112" s="43"/>
      <c r="W112" s="43"/>
    </row>
    <row r="113" spans="1:23" ht="58">
      <c r="A113" s="252" t="s">
        <v>639</v>
      </c>
      <c r="B113" s="91" t="s">
        <v>640</v>
      </c>
      <c r="C113" s="64" t="s">
        <v>641</v>
      </c>
      <c r="D113" s="77"/>
      <c r="E113" s="93" t="s">
        <v>34</v>
      </c>
      <c r="F113" s="94"/>
      <c r="G113" s="32" t="s">
        <v>167</v>
      </c>
      <c r="H113" s="32" t="s">
        <v>642</v>
      </c>
      <c r="I113" s="95"/>
      <c r="J113" s="96" t="s">
        <v>643</v>
      </c>
      <c r="K113" s="97"/>
      <c r="L113" s="103">
        <v>42892</v>
      </c>
      <c r="M113" s="99"/>
      <c r="N113" s="42"/>
      <c r="O113" s="43"/>
      <c r="P113" s="43"/>
      <c r="Q113" s="43"/>
      <c r="R113" s="43"/>
      <c r="S113" s="43"/>
      <c r="T113" s="43"/>
      <c r="U113" s="43"/>
      <c r="V113" s="43"/>
      <c r="W113" s="43"/>
    </row>
    <row r="114" spans="1:23" ht="45">
      <c r="A114" s="251" t="s">
        <v>644</v>
      </c>
      <c r="B114" s="83" t="s">
        <v>645</v>
      </c>
      <c r="C114" s="284" t="s">
        <v>646</v>
      </c>
      <c r="D114" s="124"/>
      <c r="E114" s="84" t="s">
        <v>34</v>
      </c>
      <c r="F114" s="85"/>
      <c r="G114" s="33" t="s">
        <v>78</v>
      </c>
      <c r="H114" s="33" t="s">
        <v>647</v>
      </c>
      <c r="I114" s="86"/>
      <c r="J114" s="87" t="s">
        <v>648</v>
      </c>
      <c r="K114" s="88"/>
      <c r="L114" s="102">
        <v>42892</v>
      </c>
      <c r="M114" s="99"/>
      <c r="N114" s="42"/>
      <c r="O114" s="43"/>
      <c r="P114" s="43"/>
      <c r="Q114" s="43"/>
      <c r="R114" s="43"/>
      <c r="S114" s="43"/>
      <c r="T114" s="43"/>
      <c r="U114" s="43"/>
      <c r="V114" s="43"/>
      <c r="W114" s="43"/>
    </row>
    <row r="115" spans="1:23" ht="72.5">
      <c r="A115" s="251" t="s">
        <v>649</v>
      </c>
      <c r="B115" s="83" t="s">
        <v>650</v>
      </c>
      <c r="C115" s="284" t="s">
        <v>651</v>
      </c>
      <c r="D115" s="124"/>
      <c r="E115" s="84" t="s">
        <v>34</v>
      </c>
      <c r="F115" s="85"/>
      <c r="G115" s="33" t="s">
        <v>167</v>
      </c>
      <c r="H115" s="33" t="s">
        <v>1181</v>
      </c>
      <c r="I115" s="86" t="s">
        <v>141</v>
      </c>
      <c r="J115" s="87" t="s">
        <v>652</v>
      </c>
      <c r="K115" s="88"/>
      <c r="L115" s="102">
        <v>42892</v>
      </c>
      <c r="M115" s="99"/>
      <c r="N115" s="42"/>
      <c r="O115" s="43"/>
      <c r="P115" s="43"/>
      <c r="Q115" s="43"/>
      <c r="R115" s="43"/>
      <c r="S115" s="43"/>
      <c r="T115" s="43"/>
      <c r="U115" s="43"/>
      <c r="V115" s="43"/>
      <c r="W115" s="43"/>
    </row>
    <row r="116" spans="1:23" ht="45">
      <c r="A116" s="252" t="s">
        <v>653</v>
      </c>
      <c r="B116" s="91" t="s">
        <v>654</v>
      </c>
      <c r="C116" s="64" t="s">
        <v>655</v>
      </c>
      <c r="D116" s="77"/>
      <c r="E116" s="93" t="s">
        <v>656</v>
      </c>
      <c r="F116" s="94"/>
      <c r="G116" s="32" t="s">
        <v>167</v>
      </c>
      <c r="H116" s="32" t="s">
        <v>657</v>
      </c>
      <c r="I116" s="95"/>
      <c r="J116" s="96" t="s">
        <v>658</v>
      </c>
      <c r="K116" s="97"/>
      <c r="L116" s="103">
        <v>42892</v>
      </c>
      <c r="M116" s="99"/>
      <c r="N116" s="42"/>
      <c r="O116" s="43"/>
      <c r="P116" s="43"/>
      <c r="Q116" s="43"/>
      <c r="R116" s="43"/>
      <c r="S116" s="43"/>
      <c r="T116" s="43"/>
      <c r="U116" s="43"/>
      <c r="V116" s="43"/>
      <c r="W116" s="43"/>
    </row>
    <row r="117" spans="1:23" ht="43.5">
      <c r="A117" s="251" t="s">
        <v>659</v>
      </c>
      <c r="B117" s="83" t="s">
        <v>660</v>
      </c>
      <c r="C117" s="284" t="s">
        <v>2056</v>
      </c>
      <c r="D117" s="284" t="s">
        <v>661</v>
      </c>
      <c r="E117" s="84" t="s">
        <v>34</v>
      </c>
      <c r="F117" s="85"/>
      <c r="G117" s="33" t="s">
        <v>167</v>
      </c>
      <c r="H117" s="33" t="s">
        <v>662</v>
      </c>
      <c r="I117" s="86"/>
      <c r="J117" s="87" t="s">
        <v>663</v>
      </c>
      <c r="K117" s="88"/>
      <c r="L117" s="102">
        <v>42892</v>
      </c>
      <c r="M117" s="99"/>
      <c r="N117" s="42"/>
      <c r="O117" s="43"/>
      <c r="P117" s="43"/>
      <c r="Q117" s="43"/>
      <c r="R117" s="43"/>
      <c r="S117" s="43"/>
      <c r="T117" s="43"/>
      <c r="U117" s="43"/>
      <c r="V117" s="43"/>
      <c r="W117" s="43"/>
    </row>
    <row r="118" spans="1:23" ht="72.5">
      <c r="A118" s="252" t="s">
        <v>664</v>
      </c>
      <c r="B118" s="91" t="s">
        <v>665</v>
      </c>
      <c r="C118" s="64" t="s">
        <v>666</v>
      </c>
      <c r="D118" s="64" t="s">
        <v>2057</v>
      </c>
      <c r="E118" s="108"/>
      <c r="F118" s="94"/>
      <c r="G118" s="32" t="s">
        <v>263</v>
      </c>
      <c r="H118" s="32" t="s">
        <v>667</v>
      </c>
      <c r="I118" s="95"/>
      <c r="J118" s="96" t="s">
        <v>668</v>
      </c>
      <c r="K118" s="97"/>
      <c r="L118" s="103">
        <v>42892</v>
      </c>
      <c r="M118" s="99"/>
      <c r="N118" s="42"/>
      <c r="O118" s="43"/>
      <c r="P118" s="43"/>
      <c r="Q118" s="43"/>
      <c r="R118" s="43"/>
      <c r="S118" s="43"/>
      <c r="T118" s="43"/>
      <c r="U118" s="43"/>
      <c r="V118" s="43"/>
      <c r="W118" s="43"/>
    </row>
    <row r="119" spans="1:23" ht="45">
      <c r="A119" s="251" t="s">
        <v>669</v>
      </c>
      <c r="B119" s="88"/>
      <c r="C119" s="284" t="s">
        <v>670</v>
      </c>
      <c r="D119" s="284" t="s">
        <v>671</v>
      </c>
      <c r="E119" s="84" t="s">
        <v>34</v>
      </c>
      <c r="F119" s="85" t="s">
        <v>141</v>
      </c>
      <c r="G119" s="33" t="s">
        <v>283</v>
      </c>
      <c r="H119" s="33" t="s">
        <v>284</v>
      </c>
      <c r="I119" s="86"/>
      <c r="J119" s="87" t="s">
        <v>672</v>
      </c>
      <c r="K119" s="88"/>
      <c r="L119" s="102">
        <v>42892</v>
      </c>
      <c r="M119" s="99"/>
      <c r="N119" s="42"/>
      <c r="O119" s="43"/>
      <c r="P119" s="43"/>
      <c r="Q119" s="43"/>
      <c r="R119" s="43"/>
      <c r="S119" s="43"/>
      <c r="T119" s="43"/>
      <c r="U119" s="43"/>
      <c r="V119" s="43"/>
      <c r="W119" s="43"/>
    </row>
    <row r="120" spans="1:23" ht="29">
      <c r="A120" s="252" t="s">
        <v>673</v>
      </c>
      <c r="B120" s="91" t="s">
        <v>674</v>
      </c>
      <c r="C120" s="64" t="s">
        <v>675</v>
      </c>
      <c r="D120" s="77"/>
      <c r="E120" s="93" t="s">
        <v>34</v>
      </c>
      <c r="F120" s="94"/>
      <c r="G120" s="32" t="s">
        <v>283</v>
      </c>
      <c r="H120" s="32" t="s">
        <v>676</v>
      </c>
      <c r="I120" s="95"/>
      <c r="J120" s="96" t="s">
        <v>677</v>
      </c>
      <c r="K120" s="97"/>
      <c r="L120" s="103">
        <v>42892</v>
      </c>
      <c r="M120" s="99"/>
      <c r="N120" s="42"/>
      <c r="O120" s="43"/>
      <c r="P120" s="43"/>
      <c r="Q120" s="43"/>
      <c r="R120" s="43"/>
      <c r="S120" s="43"/>
      <c r="T120" s="43"/>
      <c r="U120" s="43"/>
      <c r="V120" s="43"/>
      <c r="W120" s="43"/>
    </row>
    <row r="121" spans="1:23" ht="72.5">
      <c r="A121" s="251" t="s">
        <v>678</v>
      </c>
      <c r="B121" s="83" t="s">
        <v>679</v>
      </c>
      <c r="C121" s="284" t="s">
        <v>2249</v>
      </c>
      <c r="D121" s="284"/>
      <c r="E121" s="84" t="s">
        <v>34</v>
      </c>
      <c r="F121" s="85"/>
      <c r="G121" s="33" t="s">
        <v>137</v>
      </c>
      <c r="H121" s="33" t="s">
        <v>680</v>
      </c>
      <c r="I121" s="86"/>
      <c r="J121" s="87" t="s">
        <v>681</v>
      </c>
      <c r="K121" s="83" t="s">
        <v>682</v>
      </c>
      <c r="L121" s="102">
        <v>42892</v>
      </c>
      <c r="M121" s="99"/>
      <c r="N121" s="42"/>
      <c r="O121" s="43"/>
      <c r="P121" s="43"/>
      <c r="Q121" s="43"/>
      <c r="R121" s="43"/>
      <c r="S121" s="43"/>
      <c r="T121" s="43"/>
      <c r="U121" s="43"/>
      <c r="V121" s="43"/>
      <c r="W121" s="43"/>
    </row>
    <row r="122" spans="1:23" ht="87">
      <c r="A122" s="252" t="s">
        <v>683</v>
      </c>
      <c r="B122" s="97"/>
      <c r="C122" s="64" t="s">
        <v>684</v>
      </c>
      <c r="D122" s="64" t="s">
        <v>685</v>
      </c>
      <c r="E122" s="93" t="s">
        <v>34</v>
      </c>
      <c r="F122" s="94"/>
      <c r="G122" s="32" t="s">
        <v>686</v>
      </c>
      <c r="H122" s="32" t="s">
        <v>687</v>
      </c>
      <c r="I122" s="95"/>
      <c r="J122" s="96" t="s">
        <v>688</v>
      </c>
      <c r="K122" s="97"/>
      <c r="L122" s="103">
        <v>42892</v>
      </c>
      <c r="M122" s="99"/>
      <c r="N122" s="42"/>
      <c r="O122" s="43"/>
      <c r="P122" s="43"/>
      <c r="Q122" s="43"/>
      <c r="R122" s="43"/>
      <c r="S122" s="43"/>
      <c r="T122" s="43"/>
      <c r="U122" s="43"/>
      <c r="V122" s="43"/>
      <c r="W122" s="43"/>
    </row>
    <row r="123" spans="1:23" ht="60">
      <c r="A123" s="259" t="s">
        <v>689</v>
      </c>
      <c r="B123" s="97" t="s">
        <v>690</v>
      </c>
      <c r="C123" s="64" t="s">
        <v>691</v>
      </c>
      <c r="D123" s="64" t="s">
        <v>692</v>
      </c>
      <c r="E123" s="93" t="s">
        <v>34</v>
      </c>
      <c r="F123" s="94"/>
      <c r="G123" s="32" t="s">
        <v>693</v>
      </c>
      <c r="H123" s="32" t="s">
        <v>2058</v>
      </c>
      <c r="I123" s="95"/>
      <c r="J123" s="96" t="s">
        <v>694</v>
      </c>
      <c r="K123" s="97" t="s">
        <v>695</v>
      </c>
      <c r="L123" s="103">
        <v>42892</v>
      </c>
      <c r="M123" s="99"/>
      <c r="N123" s="42"/>
      <c r="O123" s="43"/>
      <c r="P123" s="43"/>
      <c r="Q123" s="43"/>
      <c r="R123" s="43"/>
      <c r="S123" s="43"/>
      <c r="T123" s="43"/>
      <c r="U123" s="43"/>
      <c r="V123" s="43"/>
      <c r="W123" s="43"/>
    </row>
    <row r="124" spans="1:23" ht="30">
      <c r="A124" s="251" t="s">
        <v>696</v>
      </c>
      <c r="B124" s="83" t="s">
        <v>697</v>
      </c>
      <c r="C124" s="284" t="s">
        <v>2059</v>
      </c>
      <c r="D124" s="284" t="s">
        <v>698</v>
      </c>
      <c r="E124" s="84" t="s">
        <v>34</v>
      </c>
      <c r="F124" s="85"/>
      <c r="G124" s="33" t="s">
        <v>699</v>
      </c>
      <c r="H124" s="33" t="s">
        <v>535</v>
      </c>
      <c r="I124" s="86"/>
      <c r="J124" s="87" t="s">
        <v>700</v>
      </c>
      <c r="K124" s="88"/>
      <c r="L124" s="102">
        <v>42892</v>
      </c>
      <c r="M124" s="99"/>
      <c r="N124" s="42"/>
      <c r="O124" s="43"/>
      <c r="P124" s="43"/>
      <c r="Q124" s="43"/>
      <c r="R124" s="43"/>
      <c r="S124" s="43"/>
      <c r="T124" s="43"/>
      <c r="U124" s="43"/>
      <c r="V124" s="43"/>
      <c r="W124" s="43"/>
    </row>
    <row r="125" spans="1:23" ht="105">
      <c r="A125" s="252" t="s">
        <v>701</v>
      </c>
      <c r="B125" s="91" t="s">
        <v>702</v>
      </c>
      <c r="C125" s="64" t="s">
        <v>703</v>
      </c>
      <c r="D125" s="64" t="s">
        <v>704</v>
      </c>
      <c r="E125" s="93" t="s">
        <v>34</v>
      </c>
      <c r="F125" s="94"/>
      <c r="G125" s="32" t="s">
        <v>78</v>
      </c>
      <c r="H125" s="32" t="s">
        <v>705</v>
      </c>
      <c r="I125" s="95"/>
      <c r="J125" s="96" t="s">
        <v>706</v>
      </c>
      <c r="K125" s="97"/>
      <c r="L125" s="103">
        <v>42892</v>
      </c>
      <c r="M125" s="99"/>
      <c r="N125" s="42"/>
      <c r="O125" s="43"/>
      <c r="P125" s="43"/>
      <c r="Q125" s="43"/>
      <c r="R125" s="43"/>
      <c r="S125" s="43"/>
      <c r="T125" s="43"/>
      <c r="U125" s="43"/>
      <c r="V125" s="43"/>
      <c r="W125" s="43"/>
    </row>
    <row r="126" spans="1:23" ht="30">
      <c r="A126" s="251" t="s">
        <v>2060</v>
      </c>
      <c r="B126" s="83" t="s">
        <v>707</v>
      </c>
      <c r="C126" s="284" t="s">
        <v>2250</v>
      </c>
      <c r="D126" s="284"/>
      <c r="E126" s="126"/>
      <c r="F126" s="85"/>
      <c r="G126" s="33" t="s">
        <v>361</v>
      </c>
      <c r="H126" s="33" t="s">
        <v>548</v>
      </c>
      <c r="I126" s="86"/>
      <c r="J126" s="87" t="s">
        <v>708</v>
      </c>
      <c r="K126" s="88"/>
      <c r="L126" s="102">
        <v>42892</v>
      </c>
      <c r="M126" s="99"/>
      <c r="N126" s="42"/>
      <c r="O126" s="43"/>
      <c r="P126" s="43"/>
      <c r="Q126" s="43"/>
      <c r="R126" s="43"/>
      <c r="S126" s="43"/>
      <c r="T126" s="43"/>
      <c r="U126" s="43"/>
      <c r="V126" s="43"/>
      <c r="W126" s="43"/>
    </row>
    <row r="127" spans="1:23" ht="30">
      <c r="A127" s="252" t="s">
        <v>709</v>
      </c>
      <c r="C127" s="287" t="s">
        <v>2061</v>
      </c>
      <c r="D127" s="64" t="s">
        <v>2062</v>
      </c>
      <c r="E127" s="93" t="s">
        <v>34</v>
      </c>
      <c r="F127" s="94"/>
      <c r="G127" s="94"/>
      <c r="H127" s="32" t="s">
        <v>710</v>
      </c>
      <c r="I127" s="95"/>
      <c r="J127" s="96" t="s">
        <v>711</v>
      </c>
      <c r="K127" s="97"/>
      <c r="L127" s="103">
        <v>42892</v>
      </c>
      <c r="M127" s="99"/>
      <c r="N127" s="42"/>
      <c r="O127" s="43"/>
      <c r="P127" s="43"/>
      <c r="Q127" s="43"/>
      <c r="R127" s="43"/>
      <c r="S127" s="43"/>
      <c r="T127" s="43"/>
      <c r="U127" s="43"/>
      <c r="V127" s="43"/>
      <c r="W127" s="43"/>
    </row>
    <row r="128" spans="1:23" ht="60">
      <c r="A128" s="251" t="s">
        <v>712</v>
      </c>
      <c r="B128" s="83" t="s">
        <v>713</v>
      </c>
      <c r="C128" s="284" t="s">
        <v>714</v>
      </c>
      <c r="D128" s="284" t="s">
        <v>715</v>
      </c>
      <c r="E128" s="84" t="s">
        <v>34</v>
      </c>
      <c r="F128" s="86" t="s">
        <v>141</v>
      </c>
      <c r="G128" s="33" t="s">
        <v>167</v>
      </c>
      <c r="H128" s="33" t="s">
        <v>347</v>
      </c>
      <c r="I128" s="86"/>
      <c r="J128" s="127"/>
      <c r="K128" s="88"/>
      <c r="L128" s="102">
        <v>42892</v>
      </c>
      <c r="M128" s="99"/>
      <c r="N128" s="42"/>
      <c r="O128" s="43"/>
      <c r="P128" s="43"/>
      <c r="Q128" s="43"/>
      <c r="R128" s="43"/>
      <c r="S128" s="43"/>
      <c r="T128" s="43"/>
      <c r="U128" s="43"/>
      <c r="V128" s="43"/>
      <c r="W128" s="43"/>
    </row>
    <row r="129" spans="1:52" ht="43.5">
      <c r="A129" s="252" t="s">
        <v>716</v>
      </c>
      <c r="B129" s="91" t="s">
        <v>717</v>
      </c>
      <c r="C129" s="64" t="s">
        <v>718</v>
      </c>
      <c r="D129" s="77"/>
      <c r="E129" s="93" t="s">
        <v>34</v>
      </c>
      <c r="F129" s="94"/>
      <c r="G129" s="32" t="s">
        <v>167</v>
      </c>
      <c r="H129" s="32" t="s">
        <v>719</v>
      </c>
      <c r="I129" s="95"/>
      <c r="J129" s="96" t="s">
        <v>720</v>
      </c>
      <c r="K129" s="91" t="s">
        <v>721</v>
      </c>
      <c r="L129" s="103">
        <v>42892</v>
      </c>
      <c r="M129" s="99"/>
      <c r="N129" s="42"/>
      <c r="O129" s="43"/>
      <c r="P129" s="43"/>
      <c r="Q129" s="43"/>
      <c r="R129" s="43"/>
      <c r="S129" s="43"/>
      <c r="T129" s="43"/>
      <c r="U129" s="43"/>
      <c r="V129" s="43"/>
      <c r="W129" s="43"/>
    </row>
    <row r="130" spans="1:52" ht="43.5">
      <c r="A130" s="251" t="s">
        <v>722</v>
      </c>
      <c r="B130" s="83" t="s">
        <v>723</v>
      </c>
      <c r="C130" s="284" t="s">
        <v>724</v>
      </c>
      <c r="D130" s="124"/>
      <c r="E130" s="84" t="s">
        <v>34</v>
      </c>
      <c r="F130" s="85"/>
      <c r="G130" s="33" t="s">
        <v>167</v>
      </c>
      <c r="H130" s="33" t="s">
        <v>2063</v>
      </c>
      <c r="I130" s="86"/>
      <c r="J130" s="87" t="s">
        <v>725</v>
      </c>
      <c r="K130" s="83" t="s">
        <v>726</v>
      </c>
      <c r="L130" s="102">
        <v>42892</v>
      </c>
      <c r="M130" s="99"/>
      <c r="N130" s="42"/>
      <c r="O130" s="43"/>
      <c r="P130" s="43"/>
      <c r="Q130" s="43"/>
      <c r="R130" s="43"/>
      <c r="S130" s="43"/>
      <c r="T130" s="43"/>
      <c r="U130" s="43"/>
      <c r="V130" s="43"/>
      <c r="W130" s="43"/>
    </row>
    <row r="131" spans="1:52" ht="30">
      <c r="A131" s="252" t="s">
        <v>727</v>
      </c>
      <c r="B131" s="97"/>
      <c r="C131" s="64" t="s">
        <v>728</v>
      </c>
      <c r="D131" s="77"/>
      <c r="E131" s="108"/>
      <c r="F131" s="94"/>
      <c r="G131" s="94"/>
      <c r="H131" s="94"/>
      <c r="I131" s="95"/>
      <c r="J131" s="125"/>
      <c r="K131" s="97"/>
      <c r="L131" s="103">
        <v>42892</v>
      </c>
      <c r="M131" s="99"/>
      <c r="N131" s="42"/>
      <c r="O131" s="43"/>
      <c r="P131" s="43"/>
      <c r="Q131" s="43"/>
      <c r="R131" s="43"/>
      <c r="S131" s="43"/>
      <c r="T131" s="43"/>
      <c r="U131" s="43"/>
      <c r="V131" s="43"/>
      <c r="W131" s="43"/>
    </row>
    <row r="132" spans="1:52" ht="30">
      <c r="A132" s="251" t="s">
        <v>729</v>
      </c>
      <c r="B132" s="88"/>
      <c r="C132" s="284" t="s">
        <v>730</v>
      </c>
      <c r="D132" s="284" t="s">
        <v>731</v>
      </c>
      <c r="E132" s="84" t="s">
        <v>34</v>
      </c>
      <c r="F132" s="85"/>
      <c r="G132" s="33" t="s">
        <v>167</v>
      </c>
      <c r="H132" s="33" t="s">
        <v>732</v>
      </c>
      <c r="I132" s="86"/>
      <c r="J132" s="87" t="s">
        <v>733</v>
      </c>
      <c r="K132" s="88"/>
      <c r="L132" s="102">
        <v>42892</v>
      </c>
      <c r="M132" s="99"/>
      <c r="N132" s="42"/>
      <c r="O132" s="43"/>
      <c r="P132" s="43"/>
      <c r="Q132" s="43"/>
      <c r="R132" s="43"/>
      <c r="S132" s="43"/>
      <c r="T132" s="43"/>
      <c r="U132" s="43"/>
      <c r="V132" s="43"/>
      <c r="W132" s="43"/>
    </row>
    <row r="133" spans="1:52" ht="43.5">
      <c r="A133" s="252" t="s">
        <v>734</v>
      </c>
      <c r="B133" s="297" t="s">
        <v>734</v>
      </c>
      <c r="C133" s="64" t="s">
        <v>735</v>
      </c>
      <c r="D133" s="287" t="s">
        <v>2064</v>
      </c>
      <c r="E133" s="298"/>
      <c r="F133" s="299"/>
      <c r="G133" s="300" t="s">
        <v>736</v>
      </c>
      <c r="H133" s="300" t="s">
        <v>737</v>
      </c>
      <c r="I133" s="301"/>
      <c r="J133" s="302" t="s">
        <v>738</v>
      </c>
      <c r="K133" s="303"/>
      <c r="L133" s="304">
        <v>42892</v>
      </c>
      <c r="M133" s="305"/>
      <c r="N133" s="306"/>
      <c r="O133" s="307"/>
      <c r="P133" s="307"/>
      <c r="Q133" s="307"/>
      <c r="R133" s="307"/>
      <c r="S133" s="307"/>
      <c r="T133" s="43"/>
      <c r="U133" s="43"/>
      <c r="V133" s="43"/>
      <c r="W133" s="43"/>
    </row>
    <row r="134" spans="1:52" ht="43.5">
      <c r="A134" s="251" t="s">
        <v>739</v>
      </c>
      <c r="B134" s="83" t="s">
        <v>740</v>
      </c>
      <c r="C134" s="284" t="s">
        <v>741</v>
      </c>
      <c r="D134" s="124"/>
      <c r="E134" s="84" t="s">
        <v>34</v>
      </c>
      <c r="F134" s="85"/>
      <c r="G134" s="33" t="s">
        <v>137</v>
      </c>
      <c r="H134" s="33" t="s">
        <v>742</v>
      </c>
      <c r="I134" s="86"/>
      <c r="J134" s="87" t="s">
        <v>743</v>
      </c>
      <c r="K134" s="88"/>
      <c r="L134" s="102">
        <v>42892</v>
      </c>
      <c r="M134" s="99"/>
      <c r="N134" s="42"/>
      <c r="O134" s="43"/>
      <c r="P134" s="43"/>
      <c r="Q134" s="43"/>
      <c r="R134" s="43"/>
      <c r="S134" s="43"/>
      <c r="T134" s="43"/>
      <c r="U134" s="43"/>
      <c r="V134" s="43"/>
      <c r="W134" s="43"/>
    </row>
    <row r="135" spans="1:52" ht="58">
      <c r="A135" s="252" t="s">
        <v>744</v>
      </c>
      <c r="B135" s="97"/>
      <c r="C135" s="64" t="s">
        <v>745</v>
      </c>
      <c r="D135" s="77"/>
      <c r="E135" s="93" t="s">
        <v>34</v>
      </c>
      <c r="F135" s="94"/>
      <c r="G135" s="32" t="s">
        <v>361</v>
      </c>
      <c r="H135" s="32" t="s">
        <v>746</v>
      </c>
      <c r="I135" s="95"/>
      <c r="J135" s="96" t="s">
        <v>747</v>
      </c>
      <c r="K135" s="97"/>
      <c r="L135" s="103">
        <v>42892</v>
      </c>
      <c r="M135" s="99"/>
      <c r="N135" s="42"/>
      <c r="O135" s="43"/>
      <c r="P135" s="43"/>
      <c r="Q135" s="43"/>
      <c r="R135" s="43"/>
      <c r="S135" s="43"/>
      <c r="T135" s="43"/>
      <c r="U135" s="43"/>
      <c r="V135" s="43"/>
      <c r="W135" s="43"/>
    </row>
    <row r="136" spans="1:52" ht="43.5">
      <c r="A136" s="251" t="s">
        <v>748</v>
      </c>
      <c r="B136" s="83" t="s">
        <v>749</v>
      </c>
      <c r="C136" s="284" t="s">
        <v>2252</v>
      </c>
      <c r="D136" s="308" t="s">
        <v>2251</v>
      </c>
      <c r="E136" s="84" t="s">
        <v>34</v>
      </c>
      <c r="F136" s="85"/>
      <c r="G136" s="33" t="s">
        <v>78</v>
      </c>
      <c r="H136" s="33" t="s">
        <v>750</v>
      </c>
      <c r="I136" s="86"/>
      <c r="J136" s="87" t="s">
        <v>751</v>
      </c>
      <c r="K136" s="88"/>
      <c r="L136" s="102">
        <v>42892</v>
      </c>
      <c r="M136" s="99"/>
      <c r="N136" s="42"/>
      <c r="O136" s="43"/>
      <c r="P136" s="43"/>
      <c r="Q136" s="43"/>
      <c r="R136" s="43"/>
      <c r="S136" s="43"/>
      <c r="T136" s="43"/>
      <c r="U136" s="43"/>
      <c r="V136" s="43"/>
      <c r="W136" s="43"/>
    </row>
    <row r="137" spans="1:52" ht="45">
      <c r="A137" s="252" t="s">
        <v>752</v>
      </c>
      <c r="B137" s="91" t="s">
        <v>753</v>
      </c>
      <c r="C137" s="64" t="s">
        <v>754</v>
      </c>
      <c r="D137" s="64" t="s">
        <v>755</v>
      </c>
      <c r="E137" s="93" t="s">
        <v>34</v>
      </c>
      <c r="F137" s="94"/>
      <c r="G137" s="32" t="s">
        <v>167</v>
      </c>
      <c r="H137" s="32" t="s">
        <v>750</v>
      </c>
      <c r="I137" s="95"/>
      <c r="J137" s="96" t="s">
        <v>756</v>
      </c>
      <c r="K137" s="97"/>
      <c r="L137" s="103">
        <v>42892</v>
      </c>
      <c r="M137" s="99"/>
      <c r="N137" s="42"/>
      <c r="O137" s="43"/>
      <c r="P137" s="43"/>
      <c r="Q137" s="43"/>
      <c r="R137" s="43"/>
      <c r="S137" s="43"/>
      <c r="T137" s="43"/>
      <c r="U137" s="43"/>
      <c r="V137" s="43"/>
      <c r="W137" s="43"/>
    </row>
    <row r="138" spans="1:52" ht="101.5">
      <c r="A138" s="251" t="s">
        <v>757</v>
      </c>
      <c r="B138" s="138" t="s">
        <v>485</v>
      </c>
      <c r="C138" s="284" t="s">
        <v>758</v>
      </c>
      <c r="D138" s="284" t="s">
        <v>759</v>
      </c>
      <c r="E138" s="139" t="s">
        <v>34</v>
      </c>
      <c r="F138" s="85"/>
      <c r="G138" s="33" t="s">
        <v>137</v>
      </c>
      <c r="H138" s="33" t="s">
        <v>243</v>
      </c>
      <c r="I138" s="86"/>
      <c r="J138" s="87" t="s">
        <v>760</v>
      </c>
      <c r="K138" s="88"/>
      <c r="L138" s="102">
        <v>42892</v>
      </c>
      <c r="M138" s="99"/>
      <c r="N138" s="42"/>
      <c r="O138" s="43"/>
      <c r="P138" s="43"/>
      <c r="Q138" s="43"/>
      <c r="R138" s="43"/>
      <c r="S138" s="43"/>
      <c r="T138" s="43"/>
      <c r="U138" s="43"/>
      <c r="V138" s="43"/>
      <c r="W138" s="43"/>
    </row>
    <row r="139" spans="1:52" ht="87">
      <c r="A139" s="252" t="s">
        <v>761</v>
      </c>
      <c r="B139" s="91" t="s">
        <v>762</v>
      </c>
      <c r="C139" s="64" t="s">
        <v>763</v>
      </c>
      <c r="D139" s="64" t="s">
        <v>764</v>
      </c>
      <c r="E139" s="93" t="s">
        <v>34</v>
      </c>
      <c r="F139" s="94"/>
      <c r="G139" s="32" t="s">
        <v>263</v>
      </c>
      <c r="H139" s="32" t="s">
        <v>765</v>
      </c>
      <c r="I139" s="95"/>
      <c r="J139" s="96" t="s">
        <v>766</v>
      </c>
      <c r="K139" s="97"/>
      <c r="L139" s="103">
        <v>42892</v>
      </c>
      <c r="M139" s="99"/>
      <c r="N139" s="42"/>
      <c r="O139" s="43"/>
      <c r="P139" s="43"/>
      <c r="Q139" s="43"/>
      <c r="R139" s="43"/>
      <c r="S139" s="43"/>
      <c r="T139" s="43"/>
      <c r="U139" s="43"/>
      <c r="V139" s="43"/>
      <c r="W139" s="43"/>
    </row>
    <row r="140" spans="1:52" ht="58">
      <c r="A140" s="251" t="s">
        <v>767</v>
      </c>
      <c r="B140" s="83" t="s">
        <v>768</v>
      </c>
      <c r="C140" s="284" t="s">
        <v>769</v>
      </c>
      <c r="D140" s="124"/>
      <c r="E140" s="84" t="s">
        <v>34</v>
      </c>
      <c r="F140" s="85"/>
      <c r="G140" s="33" t="s">
        <v>137</v>
      </c>
      <c r="H140" s="33" t="s">
        <v>2065</v>
      </c>
      <c r="I140" s="86"/>
      <c r="J140" s="87" t="s">
        <v>770</v>
      </c>
      <c r="K140" s="88"/>
      <c r="L140" s="102">
        <v>42892</v>
      </c>
      <c r="M140" s="99"/>
      <c r="N140" s="42"/>
      <c r="O140" s="43"/>
      <c r="P140" s="43"/>
      <c r="Q140" s="43"/>
      <c r="R140" s="43"/>
      <c r="S140" s="43"/>
      <c r="T140" s="43"/>
      <c r="U140" s="43"/>
      <c r="V140" s="43"/>
      <c r="W140" s="43"/>
    </row>
    <row r="141" spans="1:52" ht="72.5">
      <c r="A141" s="252" t="s">
        <v>772</v>
      </c>
      <c r="B141" s="91" t="s">
        <v>2066</v>
      </c>
      <c r="C141" s="64" t="s">
        <v>2067</v>
      </c>
      <c r="D141" s="287" t="s">
        <v>2068</v>
      </c>
      <c r="E141" s="93" t="s">
        <v>34</v>
      </c>
      <c r="F141" s="94"/>
      <c r="G141" s="94"/>
      <c r="H141" s="32" t="s">
        <v>774</v>
      </c>
      <c r="I141" s="95"/>
      <c r="J141" s="96" t="s">
        <v>775</v>
      </c>
      <c r="K141" s="97"/>
      <c r="L141" s="103">
        <v>42892</v>
      </c>
      <c r="M141" s="99"/>
      <c r="N141" s="42"/>
      <c r="O141" s="43"/>
      <c r="P141" s="43"/>
      <c r="Q141" s="43"/>
      <c r="R141" s="43"/>
      <c r="S141" s="43"/>
      <c r="T141" s="43"/>
      <c r="U141" s="43"/>
      <c r="V141" s="43"/>
      <c r="W141" s="43"/>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row>
    <row r="142" spans="1:52" ht="29">
      <c r="A142" s="251" t="s">
        <v>776</v>
      </c>
      <c r="B142" s="83" t="s">
        <v>777</v>
      </c>
      <c r="C142" s="284" t="s">
        <v>778</v>
      </c>
      <c r="D142" s="124"/>
      <c r="E142" s="126"/>
      <c r="F142" s="85"/>
      <c r="G142" s="33" t="s">
        <v>445</v>
      </c>
      <c r="H142" s="33" t="s">
        <v>140</v>
      </c>
      <c r="I142" s="86"/>
      <c r="J142" s="87" t="s">
        <v>779</v>
      </c>
      <c r="K142" s="88"/>
      <c r="L142" s="102">
        <v>42892</v>
      </c>
      <c r="M142" s="99"/>
      <c r="N142" s="42"/>
      <c r="O142" s="43"/>
      <c r="P142" s="43"/>
      <c r="Q142" s="43"/>
      <c r="R142" s="43"/>
      <c r="S142" s="43"/>
      <c r="T142" s="43"/>
      <c r="U142" s="43"/>
      <c r="V142" s="43"/>
      <c r="W142" s="43"/>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row>
    <row r="143" spans="1:52" ht="72.5">
      <c r="A143" s="252" t="s">
        <v>780</v>
      </c>
      <c r="B143" s="91" t="s">
        <v>781</v>
      </c>
      <c r="C143" s="64" t="s">
        <v>782</v>
      </c>
      <c r="D143" s="77"/>
      <c r="E143" s="93" t="s">
        <v>34</v>
      </c>
      <c r="F143" s="94"/>
      <c r="G143" s="32" t="s">
        <v>137</v>
      </c>
      <c r="H143" s="32" t="s">
        <v>783</v>
      </c>
      <c r="I143" s="95"/>
      <c r="J143" s="96" t="s">
        <v>784</v>
      </c>
      <c r="K143" s="97"/>
      <c r="L143" s="103">
        <v>42892</v>
      </c>
      <c r="M143" s="99"/>
      <c r="N143" s="42"/>
      <c r="O143" s="43"/>
      <c r="P143" s="43"/>
      <c r="Q143" s="43"/>
      <c r="R143" s="43"/>
      <c r="S143" s="43"/>
      <c r="T143" s="43"/>
      <c r="U143" s="43"/>
      <c r="V143" s="43"/>
      <c r="W143" s="43"/>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row>
    <row r="144" spans="1:52" ht="30">
      <c r="A144" s="251" t="s">
        <v>785</v>
      </c>
      <c r="B144" s="83" t="s">
        <v>786</v>
      </c>
      <c r="C144" s="284" t="s">
        <v>787</v>
      </c>
      <c r="D144" s="234"/>
      <c r="E144" s="84" t="s">
        <v>34</v>
      </c>
      <c r="F144" s="85"/>
      <c r="G144" s="33" t="s">
        <v>137</v>
      </c>
      <c r="H144" s="33" t="s">
        <v>783</v>
      </c>
      <c r="I144" s="86"/>
      <c r="J144" s="87" t="s">
        <v>788</v>
      </c>
      <c r="K144" s="88"/>
      <c r="L144" s="102">
        <v>42892</v>
      </c>
      <c r="M144" s="99"/>
      <c r="N144" s="42"/>
      <c r="O144" s="43"/>
      <c r="P144" s="43"/>
      <c r="Q144" s="43"/>
      <c r="R144" s="43"/>
      <c r="S144" s="43"/>
      <c r="T144" s="43"/>
      <c r="U144" s="43"/>
      <c r="V144" s="43"/>
      <c r="W144" s="43"/>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row>
    <row r="145" spans="1:52" ht="15">
      <c r="A145" s="252" t="s">
        <v>789</v>
      </c>
      <c r="B145" s="91" t="s">
        <v>790</v>
      </c>
      <c r="C145" s="64" t="s">
        <v>791</v>
      </c>
      <c r="D145" s="77"/>
      <c r="E145" s="93" t="s">
        <v>34</v>
      </c>
      <c r="F145" s="94"/>
      <c r="G145" s="32" t="s">
        <v>137</v>
      </c>
      <c r="H145" s="32" t="s">
        <v>581</v>
      </c>
      <c r="I145" s="95"/>
      <c r="J145" s="96" t="s">
        <v>792</v>
      </c>
      <c r="K145" s="97"/>
      <c r="L145" s="103">
        <v>42892</v>
      </c>
      <c r="M145" s="99"/>
      <c r="N145" s="42"/>
      <c r="O145" s="43"/>
      <c r="P145" s="43"/>
      <c r="Q145" s="43"/>
      <c r="R145" s="43"/>
      <c r="S145" s="43"/>
      <c r="T145" s="43"/>
      <c r="U145" s="43"/>
      <c r="V145" s="43"/>
      <c r="W145" s="43"/>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row>
    <row r="146" spans="1:52" ht="30">
      <c r="A146" s="251" t="s">
        <v>793</v>
      </c>
      <c r="B146" s="83" t="s">
        <v>781</v>
      </c>
      <c r="C146" s="284" t="s">
        <v>2069</v>
      </c>
      <c r="D146" s="290" t="s">
        <v>802</v>
      </c>
      <c r="E146" s="84" t="s">
        <v>34</v>
      </c>
      <c r="F146" s="85"/>
      <c r="G146" s="33" t="s">
        <v>137</v>
      </c>
      <c r="H146" s="33" t="s">
        <v>783</v>
      </c>
      <c r="I146" s="100" t="s">
        <v>141</v>
      </c>
      <c r="J146" s="127"/>
      <c r="K146" s="88"/>
      <c r="L146" s="102">
        <v>42892</v>
      </c>
      <c r="M146" s="99"/>
      <c r="N146" s="42"/>
      <c r="O146" s="43"/>
      <c r="P146" s="43"/>
      <c r="Q146" s="43"/>
      <c r="R146" s="43"/>
      <c r="S146" s="43"/>
      <c r="T146" s="43"/>
      <c r="U146" s="43"/>
      <c r="V146" s="43"/>
      <c r="W146" s="43"/>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row>
    <row r="147" spans="1:52" ht="130.5">
      <c r="A147" s="252" t="s">
        <v>794</v>
      </c>
      <c r="B147" s="91" t="s">
        <v>795</v>
      </c>
      <c r="C147" s="64" t="s">
        <v>771</v>
      </c>
      <c r="D147" s="64" t="s">
        <v>2253</v>
      </c>
      <c r="E147" s="93" t="s">
        <v>34</v>
      </c>
      <c r="F147" s="94"/>
      <c r="G147" s="32" t="s">
        <v>796</v>
      </c>
      <c r="H147" s="32" t="s">
        <v>797</v>
      </c>
      <c r="I147" s="95"/>
      <c r="J147" s="96" t="s">
        <v>798</v>
      </c>
      <c r="K147" s="97"/>
      <c r="L147" s="103">
        <v>42892</v>
      </c>
      <c r="M147" s="99"/>
      <c r="N147" s="42"/>
      <c r="O147" s="43"/>
      <c r="P147" s="43"/>
      <c r="Q147" s="43"/>
      <c r="R147" s="43"/>
      <c r="S147" s="43"/>
      <c r="T147" s="43"/>
      <c r="U147" s="43"/>
      <c r="V147" s="43"/>
      <c r="W147" s="43"/>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row>
    <row r="148" spans="1:52" ht="58">
      <c r="A148" s="251" t="s">
        <v>799</v>
      </c>
      <c r="B148" s="83" t="s">
        <v>800</v>
      </c>
      <c r="C148" s="284" t="s">
        <v>801</v>
      </c>
      <c r="D148" s="213"/>
      <c r="E148" s="84" t="s">
        <v>803</v>
      </c>
      <c r="F148" s="85"/>
      <c r="G148" s="33" t="s">
        <v>567</v>
      </c>
      <c r="H148" s="33" t="s">
        <v>804</v>
      </c>
      <c r="I148" s="86"/>
      <c r="J148" s="87" t="s">
        <v>805</v>
      </c>
      <c r="K148" s="88"/>
      <c r="L148" s="102">
        <v>42892</v>
      </c>
      <c r="M148" s="137"/>
      <c r="N148" s="42"/>
      <c r="O148" s="43"/>
      <c r="P148" s="43"/>
      <c r="Q148" s="43"/>
      <c r="R148" s="43"/>
      <c r="S148" s="43"/>
      <c r="T148" s="43"/>
      <c r="U148" s="43"/>
      <c r="V148" s="43"/>
      <c r="W148" s="43"/>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row>
    <row r="149" spans="1:52" ht="45">
      <c r="A149" s="252" t="s">
        <v>806</v>
      </c>
      <c r="B149" s="97"/>
      <c r="C149" s="64" t="s">
        <v>807</v>
      </c>
      <c r="D149" s="64" t="s">
        <v>808</v>
      </c>
      <c r="E149" s="93" t="s">
        <v>809</v>
      </c>
      <c r="F149" s="94"/>
      <c r="G149" s="32" t="s">
        <v>263</v>
      </c>
      <c r="H149" s="32" t="s">
        <v>79</v>
      </c>
      <c r="I149" s="95"/>
      <c r="J149" s="96" t="s">
        <v>810</v>
      </c>
      <c r="K149" s="97"/>
      <c r="L149" s="103">
        <v>42892</v>
      </c>
      <c r="M149" s="99"/>
      <c r="N149" s="42"/>
      <c r="O149" s="43"/>
      <c r="P149" s="43"/>
      <c r="Q149" s="43"/>
      <c r="R149" s="43"/>
      <c r="S149" s="43"/>
      <c r="T149" s="43"/>
      <c r="U149" s="43"/>
      <c r="V149" s="43"/>
      <c r="W149" s="43"/>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row>
    <row r="150" spans="1:52" ht="30">
      <c r="A150" s="251" t="s">
        <v>811</v>
      </c>
      <c r="B150" s="83" t="s">
        <v>812</v>
      </c>
      <c r="C150" s="290" t="s">
        <v>813</v>
      </c>
      <c r="D150" s="217"/>
      <c r="E150" s="84" t="s">
        <v>814</v>
      </c>
      <c r="F150" s="85"/>
      <c r="G150" s="33" t="s">
        <v>78</v>
      </c>
      <c r="H150" s="33" t="s">
        <v>116</v>
      </c>
      <c r="I150" s="86"/>
      <c r="J150" s="87" t="s">
        <v>815</v>
      </c>
      <c r="K150" s="88"/>
      <c r="L150" s="102">
        <v>42892</v>
      </c>
      <c r="M150" s="99"/>
      <c r="N150" s="42"/>
      <c r="O150" s="43"/>
      <c r="P150" s="43"/>
      <c r="Q150" s="43"/>
      <c r="R150" s="43"/>
      <c r="S150" s="43"/>
      <c r="T150" s="43"/>
      <c r="U150" s="43"/>
      <c r="V150" s="43"/>
      <c r="W150" s="43"/>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row>
    <row r="151" spans="1:52" ht="72.5">
      <c r="A151" s="252" t="s">
        <v>816</v>
      </c>
      <c r="B151" s="91" t="s">
        <v>817</v>
      </c>
      <c r="C151" s="64" t="s">
        <v>818</v>
      </c>
      <c r="D151" s="77"/>
      <c r="E151" s="93" t="s">
        <v>34</v>
      </c>
      <c r="F151" s="94"/>
      <c r="G151" s="32" t="s">
        <v>137</v>
      </c>
      <c r="H151" s="32" t="s">
        <v>819</v>
      </c>
      <c r="I151" s="95"/>
      <c r="J151" s="96" t="s">
        <v>820</v>
      </c>
      <c r="K151" s="97"/>
      <c r="L151" s="103">
        <v>42892</v>
      </c>
      <c r="M151" s="99"/>
      <c r="N151" s="42"/>
      <c r="O151" s="43"/>
      <c r="P151" s="43"/>
      <c r="Q151" s="43"/>
      <c r="R151" s="43"/>
      <c r="S151" s="43"/>
      <c r="T151" s="43"/>
      <c r="U151" s="43"/>
      <c r="V151" s="43"/>
      <c r="W151" s="43"/>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row>
    <row r="152" spans="1:52" ht="43.5">
      <c r="A152" s="251" t="s">
        <v>821</v>
      </c>
      <c r="B152" s="83" t="s">
        <v>822</v>
      </c>
      <c r="C152" s="284" t="s">
        <v>823</v>
      </c>
      <c r="D152" s="124"/>
      <c r="E152" s="84" t="s">
        <v>34</v>
      </c>
      <c r="F152" s="85"/>
      <c r="G152" s="33" t="s">
        <v>137</v>
      </c>
      <c r="H152" s="33" t="s">
        <v>116</v>
      </c>
      <c r="I152" s="100" t="s">
        <v>141</v>
      </c>
      <c r="J152" s="87" t="s">
        <v>824</v>
      </c>
      <c r="K152" s="88"/>
      <c r="L152" s="102">
        <v>42892</v>
      </c>
      <c r="M152" s="99"/>
      <c r="N152" s="42"/>
      <c r="O152" s="43"/>
      <c r="P152" s="43"/>
      <c r="Q152" s="43"/>
      <c r="R152" s="43"/>
      <c r="S152" s="43"/>
      <c r="T152" s="43"/>
      <c r="U152" s="43"/>
      <c r="V152" s="43"/>
      <c r="W152" s="43"/>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row>
    <row r="153" spans="1:52" ht="29">
      <c r="A153" s="252" t="s">
        <v>825</v>
      </c>
      <c r="B153" s="91" t="s">
        <v>826</v>
      </c>
      <c r="C153" s="64" t="s">
        <v>2070</v>
      </c>
      <c r="D153" s="77"/>
      <c r="E153" s="93" t="s">
        <v>34</v>
      </c>
      <c r="F153" s="94"/>
      <c r="G153" s="32" t="s">
        <v>263</v>
      </c>
      <c r="H153" s="32" t="s">
        <v>827</v>
      </c>
      <c r="I153" s="95"/>
      <c r="J153" s="96" t="s">
        <v>828</v>
      </c>
      <c r="K153" s="91" t="s">
        <v>829</v>
      </c>
      <c r="L153" s="103">
        <v>42892</v>
      </c>
      <c r="M153" s="99"/>
      <c r="N153" s="42"/>
      <c r="O153" s="43"/>
      <c r="P153" s="43"/>
      <c r="Q153" s="43"/>
      <c r="R153" s="43"/>
      <c r="S153" s="43"/>
      <c r="T153" s="43"/>
      <c r="U153" s="43"/>
      <c r="V153" s="43"/>
      <c r="W153" s="43"/>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row>
    <row r="154" spans="1:52" ht="58">
      <c r="A154" s="251" t="s">
        <v>830</v>
      </c>
      <c r="B154" s="88"/>
      <c r="C154" s="284" t="s">
        <v>831</v>
      </c>
      <c r="D154" s="124"/>
      <c r="E154" s="84" t="s">
        <v>34</v>
      </c>
      <c r="F154" s="85"/>
      <c r="G154" s="33" t="s">
        <v>263</v>
      </c>
      <c r="H154" s="33" t="s">
        <v>116</v>
      </c>
      <c r="I154" s="86"/>
      <c r="J154" s="87" t="s">
        <v>832</v>
      </c>
      <c r="K154" s="88"/>
      <c r="L154" s="102">
        <v>42892</v>
      </c>
      <c r="M154" s="99"/>
      <c r="N154" s="42"/>
      <c r="O154" s="43"/>
      <c r="P154" s="43"/>
      <c r="Q154" s="43"/>
      <c r="R154" s="43"/>
      <c r="S154" s="43"/>
      <c r="T154" s="43"/>
      <c r="U154" s="43"/>
      <c r="V154" s="43"/>
      <c r="W154" s="43"/>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row>
    <row r="155" spans="1:52" ht="43.5">
      <c r="A155" s="252" t="s">
        <v>833</v>
      </c>
      <c r="B155" s="97"/>
      <c r="C155" s="64" t="s">
        <v>834</v>
      </c>
      <c r="D155" s="77"/>
      <c r="E155" s="93" t="s">
        <v>34</v>
      </c>
      <c r="F155" s="94"/>
      <c r="G155" s="32" t="s">
        <v>263</v>
      </c>
      <c r="H155" s="32" t="s">
        <v>835</v>
      </c>
      <c r="I155" s="95"/>
      <c r="J155" s="96" t="s">
        <v>836</v>
      </c>
      <c r="K155" s="91" t="s">
        <v>837</v>
      </c>
      <c r="L155" s="103">
        <v>42892</v>
      </c>
      <c r="M155" s="99"/>
      <c r="N155" s="42"/>
      <c r="O155" s="43"/>
      <c r="P155" s="43"/>
      <c r="Q155" s="43"/>
      <c r="R155" s="43"/>
      <c r="S155" s="43"/>
      <c r="T155" s="43"/>
      <c r="U155" s="43"/>
      <c r="V155" s="43"/>
      <c r="W155" s="43"/>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row>
    <row r="156" spans="1:52" ht="58">
      <c r="A156" s="251" t="s">
        <v>838</v>
      </c>
      <c r="B156" s="83" t="s">
        <v>839</v>
      </c>
      <c r="C156" s="284" t="s">
        <v>840</v>
      </c>
      <c r="D156" s="284" t="s">
        <v>422</v>
      </c>
      <c r="E156" s="126"/>
      <c r="F156" s="85"/>
      <c r="G156" s="33" t="s">
        <v>137</v>
      </c>
      <c r="H156" s="33" t="s">
        <v>841</v>
      </c>
      <c r="I156" s="86"/>
      <c r="J156" s="87" t="s">
        <v>842</v>
      </c>
      <c r="K156" s="88"/>
      <c r="L156" s="102">
        <v>42892</v>
      </c>
      <c r="M156" s="99"/>
      <c r="N156" s="42"/>
      <c r="O156" s="43"/>
      <c r="P156" s="43"/>
      <c r="Q156" s="43"/>
      <c r="R156" s="43"/>
      <c r="S156" s="43"/>
      <c r="T156" s="43"/>
      <c r="U156" s="43"/>
      <c r="V156" s="43"/>
      <c r="W156" s="43"/>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row>
    <row r="157" spans="1:52" ht="43.5">
      <c r="A157" s="252" t="s">
        <v>843</v>
      </c>
      <c r="B157" s="91" t="s">
        <v>844</v>
      </c>
      <c r="C157" s="64" t="s">
        <v>2072</v>
      </c>
      <c r="D157" s="64" t="s">
        <v>2071</v>
      </c>
      <c r="E157" s="93" t="s">
        <v>34</v>
      </c>
      <c r="F157" s="94"/>
      <c r="G157" s="32" t="s">
        <v>137</v>
      </c>
      <c r="H157" s="32" t="s">
        <v>845</v>
      </c>
      <c r="I157" s="95"/>
      <c r="J157" s="96" t="s">
        <v>846</v>
      </c>
      <c r="K157" s="97"/>
      <c r="L157" s="103">
        <v>42892</v>
      </c>
      <c r="M157" s="99"/>
      <c r="N157" s="42"/>
      <c r="O157" s="43"/>
      <c r="P157" s="43"/>
      <c r="Q157" s="43"/>
      <c r="R157" s="43"/>
      <c r="S157" s="43"/>
      <c r="T157" s="43"/>
      <c r="U157" s="43"/>
      <c r="V157" s="43"/>
      <c r="W157" s="43"/>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row>
    <row r="158" spans="1:52" ht="29">
      <c r="A158" s="251" t="s">
        <v>847</v>
      </c>
      <c r="B158" s="83" t="s">
        <v>848</v>
      </c>
      <c r="C158" s="284" t="s">
        <v>849</v>
      </c>
      <c r="D158" s="124"/>
      <c r="E158" s="84" t="s">
        <v>850</v>
      </c>
      <c r="F158" s="85"/>
      <c r="G158" s="33" t="s">
        <v>851</v>
      </c>
      <c r="H158" s="33" t="s">
        <v>140</v>
      </c>
      <c r="I158" s="86"/>
      <c r="J158" s="87" t="s">
        <v>852</v>
      </c>
      <c r="K158" s="88"/>
      <c r="L158" s="140">
        <v>42892</v>
      </c>
      <c r="M158" s="137"/>
      <c r="N158" s="42"/>
      <c r="O158" s="43"/>
      <c r="P158" s="43"/>
      <c r="Q158" s="43"/>
      <c r="R158" s="43"/>
      <c r="S158" s="43"/>
      <c r="T158" s="43"/>
      <c r="U158" s="43"/>
      <c r="V158" s="43"/>
      <c r="W158" s="43"/>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row>
    <row r="159" spans="1:52" ht="29">
      <c r="A159" s="252" t="s">
        <v>853</v>
      </c>
      <c r="B159" s="91" t="s">
        <v>854</v>
      </c>
      <c r="C159" s="64" t="s">
        <v>855</v>
      </c>
      <c r="D159" s="77"/>
      <c r="E159" s="93" t="s">
        <v>34</v>
      </c>
      <c r="F159" s="94"/>
      <c r="G159" s="32" t="s">
        <v>137</v>
      </c>
      <c r="H159" s="32" t="s">
        <v>856</v>
      </c>
      <c r="I159" s="95"/>
      <c r="J159" s="96" t="s">
        <v>857</v>
      </c>
      <c r="K159" s="91" t="s">
        <v>858</v>
      </c>
      <c r="L159" s="140">
        <v>42892</v>
      </c>
      <c r="M159" s="99"/>
      <c r="N159" s="42"/>
      <c r="O159" s="43"/>
      <c r="P159" s="43"/>
      <c r="Q159" s="43"/>
      <c r="R159" s="43"/>
      <c r="S159" s="43"/>
      <c r="T159" s="43"/>
      <c r="U159" s="43"/>
      <c r="V159" s="43"/>
      <c r="W159" s="43"/>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row>
    <row r="160" spans="1:52" ht="30">
      <c r="A160" s="251" t="s">
        <v>859</v>
      </c>
      <c r="B160" s="83" t="s">
        <v>860</v>
      </c>
      <c r="C160" s="284" t="s">
        <v>861</v>
      </c>
      <c r="D160" s="124"/>
      <c r="E160" s="84" t="s">
        <v>262</v>
      </c>
      <c r="F160" s="85"/>
      <c r="G160" s="33" t="s">
        <v>137</v>
      </c>
      <c r="H160" s="33" t="s">
        <v>862</v>
      </c>
      <c r="I160" s="100" t="s">
        <v>141</v>
      </c>
      <c r="J160" s="127"/>
      <c r="K160" s="88"/>
      <c r="L160" s="102">
        <v>42892</v>
      </c>
      <c r="M160" s="99"/>
      <c r="N160" s="42"/>
      <c r="O160" s="43"/>
      <c r="P160" s="43"/>
      <c r="Q160" s="43"/>
      <c r="R160" s="43"/>
      <c r="S160" s="43"/>
      <c r="T160" s="43"/>
      <c r="U160" s="43"/>
      <c r="V160" s="43"/>
      <c r="W160" s="43"/>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row>
    <row r="161" spans="1:52" ht="30">
      <c r="A161" s="252" t="s">
        <v>863</v>
      </c>
      <c r="B161" s="97"/>
      <c r="C161" s="64" t="s">
        <v>864</v>
      </c>
      <c r="D161" s="77"/>
      <c r="E161" s="108"/>
      <c r="F161" s="94"/>
      <c r="G161" s="32" t="s">
        <v>553</v>
      </c>
      <c r="H161" s="32" t="s">
        <v>140</v>
      </c>
      <c r="I161" s="106" t="s">
        <v>141</v>
      </c>
      <c r="J161" s="96" t="s">
        <v>865</v>
      </c>
      <c r="K161" s="97"/>
      <c r="L161" s="103">
        <v>42892</v>
      </c>
      <c r="M161" s="99"/>
      <c r="N161" s="42"/>
      <c r="O161" s="43"/>
      <c r="P161" s="43"/>
      <c r="Q161" s="43"/>
      <c r="R161" s="43"/>
      <c r="S161" s="43"/>
      <c r="T161" s="43"/>
      <c r="U161" s="43"/>
      <c r="V161" s="43"/>
      <c r="W161" s="43"/>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row>
    <row r="162" spans="1:52" ht="15">
      <c r="A162" s="252" t="s">
        <v>162</v>
      </c>
      <c r="B162" s="97"/>
      <c r="C162" s="64" t="s">
        <v>2254</v>
      </c>
      <c r="D162" s="77"/>
      <c r="E162" s="108"/>
      <c r="F162" s="94"/>
      <c r="G162" s="32" t="s">
        <v>76</v>
      </c>
      <c r="H162" s="32" t="s">
        <v>76</v>
      </c>
      <c r="I162" s="95"/>
      <c r="J162" s="125"/>
      <c r="K162" s="97"/>
      <c r="L162" s="103">
        <v>42892</v>
      </c>
      <c r="M162" s="99"/>
      <c r="N162" s="42"/>
      <c r="O162" s="43"/>
      <c r="P162" s="43"/>
      <c r="Q162" s="43"/>
      <c r="R162" s="43"/>
      <c r="S162" s="43"/>
      <c r="T162" s="43"/>
      <c r="U162" s="43"/>
      <c r="V162" s="43"/>
      <c r="W162" s="43"/>
    </row>
    <row r="163" spans="1:52" ht="29">
      <c r="A163" s="251" t="s">
        <v>163</v>
      </c>
      <c r="B163" s="83" t="s">
        <v>868</v>
      </c>
      <c r="C163" s="284" t="s">
        <v>164</v>
      </c>
      <c r="D163" s="124"/>
      <c r="E163" s="126"/>
      <c r="F163" s="85"/>
      <c r="G163" s="33" t="s">
        <v>76</v>
      </c>
      <c r="H163" s="33" t="s">
        <v>165</v>
      </c>
      <c r="I163" s="86"/>
      <c r="J163" s="127"/>
      <c r="K163" s="88"/>
      <c r="L163" s="102">
        <v>42892</v>
      </c>
      <c r="M163" s="99"/>
      <c r="N163" s="42"/>
      <c r="O163" s="43"/>
      <c r="P163" s="43"/>
      <c r="Q163" s="43"/>
      <c r="R163" s="43"/>
      <c r="S163" s="43"/>
      <c r="T163" s="43"/>
      <c r="U163" s="43"/>
      <c r="V163" s="43"/>
      <c r="W163" s="43"/>
    </row>
    <row r="164" spans="1:52" ht="30">
      <c r="A164" s="252" t="s">
        <v>869</v>
      </c>
      <c r="B164" s="91" t="s">
        <v>187</v>
      </c>
      <c r="C164" s="64" t="s">
        <v>2073</v>
      </c>
      <c r="D164" s="77"/>
      <c r="E164" s="93" t="s">
        <v>34</v>
      </c>
      <c r="F164" s="94"/>
      <c r="G164" s="32" t="s">
        <v>167</v>
      </c>
      <c r="H164" s="32" t="s">
        <v>140</v>
      </c>
      <c r="I164" s="95"/>
      <c r="J164" s="96" t="s">
        <v>870</v>
      </c>
      <c r="K164" s="97"/>
      <c r="L164" s="103">
        <v>42892</v>
      </c>
      <c r="M164" s="99"/>
      <c r="N164" s="42"/>
      <c r="O164" s="43"/>
      <c r="P164" s="43"/>
      <c r="Q164" s="43"/>
      <c r="R164" s="43"/>
      <c r="S164" s="43"/>
      <c r="T164" s="43"/>
      <c r="U164" s="43"/>
      <c r="V164" s="43"/>
      <c r="W164" s="43"/>
    </row>
    <row r="165" spans="1:52" ht="30">
      <c r="A165" s="252" t="s">
        <v>2209</v>
      </c>
      <c r="B165" s="91" t="s">
        <v>2210</v>
      </c>
      <c r="C165" s="309" t="s">
        <v>2211</v>
      </c>
      <c r="D165" s="77"/>
      <c r="E165" s="93" t="s">
        <v>34</v>
      </c>
      <c r="F165" s="94"/>
      <c r="G165" s="32" t="s">
        <v>167</v>
      </c>
      <c r="H165" s="32" t="s">
        <v>2212</v>
      </c>
      <c r="I165" s="95"/>
      <c r="J165" s="96"/>
      <c r="K165" s="97" t="s">
        <v>2200</v>
      </c>
      <c r="L165" s="103">
        <v>42998</v>
      </c>
      <c r="M165" s="99"/>
      <c r="N165" s="42"/>
      <c r="O165" s="43"/>
      <c r="P165" s="43"/>
      <c r="Q165" s="43"/>
      <c r="R165" s="43"/>
      <c r="S165" s="43"/>
      <c r="T165" s="43"/>
      <c r="U165" s="43"/>
      <c r="V165" s="43"/>
      <c r="W165" s="43"/>
    </row>
    <row r="166" spans="1:52" ht="45">
      <c r="A166" s="252" t="s">
        <v>2197</v>
      </c>
      <c r="B166" s="91" t="s">
        <v>2203</v>
      </c>
      <c r="C166" s="310" t="s">
        <v>2196</v>
      </c>
      <c r="D166" s="77"/>
      <c r="E166" s="93" t="s">
        <v>34</v>
      </c>
      <c r="F166" s="94"/>
      <c r="G166" s="32" t="s">
        <v>167</v>
      </c>
      <c r="H166" s="32" t="s">
        <v>2199</v>
      </c>
      <c r="I166" s="95"/>
      <c r="J166" s="96" t="s">
        <v>2198</v>
      </c>
      <c r="K166" s="97" t="s">
        <v>2200</v>
      </c>
      <c r="L166" s="103">
        <v>42998</v>
      </c>
      <c r="M166" s="99"/>
      <c r="N166" s="42"/>
      <c r="O166" s="43"/>
      <c r="P166" s="43"/>
      <c r="Q166" s="43"/>
      <c r="R166" s="43"/>
      <c r="S166" s="43"/>
      <c r="T166" s="43"/>
      <c r="U166" s="43"/>
      <c r="V166" s="43"/>
      <c r="W166" s="43"/>
    </row>
    <row r="167" spans="1:52" ht="43.5">
      <c r="A167" s="252" t="s">
        <v>2207</v>
      </c>
      <c r="B167" s="91" t="s">
        <v>2203</v>
      </c>
      <c r="C167" s="226" t="s">
        <v>2206</v>
      </c>
      <c r="D167" s="77"/>
      <c r="E167" s="93" t="s">
        <v>34</v>
      </c>
      <c r="F167" s="94"/>
      <c r="G167" s="32" t="s">
        <v>167</v>
      </c>
      <c r="H167" s="32" t="s">
        <v>2199</v>
      </c>
      <c r="I167" s="95"/>
      <c r="J167" s="96" t="s">
        <v>2208</v>
      </c>
      <c r="K167" s="97" t="s">
        <v>2200</v>
      </c>
      <c r="L167" s="103">
        <v>42998</v>
      </c>
      <c r="M167" s="99"/>
      <c r="N167" s="42"/>
      <c r="O167" s="43"/>
      <c r="P167" s="43"/>
      <c r="Q167" s="43"/>
      <c r="R167" s="43"/>
      <c r="S167" s="43"/>
      <c r="T167" s="43"/>
      <c r="U167" s="43"/>
      <c r="V167" s="43"/>
      <c r="W167" s="43"/>
    </row>
    <row r="168" spans="1:52" ht="72.5">
      <c r="A168" s="252" t="s">
        <v>2201</v>
      </c>
      <c r="B168" s="91" t="s">
        <v>2203</v>
      </c>
      <c r="C168" s="64" t="s">
        <v>2202</v>
      </c>
      <c r="D168" s="77"/>
      <c r="E168" s="91" t="s">
        <v>2203</v>
      </c>
      <c r="F168" s="94"/>
      <c r="G168" s="32" t="s">
        <v>167</v>
      </c>
      <c r="H168" s="32" t="s">
        <v>2205</v>
      </c>
      <c r="I168" s="95"/>
      <c r="J168" s="96" t="s">
        <v>2204</v>
      </c>
      <c r="K168" s="97" t="s">
        <v>2200</v>
      </c>
      <c r="L168" s="103">
        <v>42998</v>
      </c>
      <c r="M168" s="99"/>
      <c r="N168" s="42"/>
      <c r="O168" s="43"/>
      <c r="P168" s="43"/>
      <c r="Q168" s="43"/>
      <c r="R168" s="43"/>
      <c r="S168" s="43"/>
      <c r="T168" s="43"/>
      <c r="U168" s="43"/>
      <c r="V168" s="43"/>
      <c r="W168" s="43"/>
    </row>
    <row r="169" spans="1:52" ht="72.5">
      <c r="A169" s="251" t="s">
        <v>871</v>
      </c>
      <c r="B169" s="83" t="s">
        <v>872</v>
      </c>
      <c r="C169" s="284" t="s">
        <v>873</v>
      </c>
      <c r="D169" s="290" t="s">
        <v>874</v>
      </c>
      <c r="E169" s="126"/>
      <c r="F169" s="85"/>
      <c r="G169" s="33" t="s">
        <v>567</v>
      </c>
      <c r="H169" s="33" t="s">
        <v>2074</v>
      </c>
      <c r="I169" s="86"/>
      <c r="J169" s="87" t="s">
        <v>875</v>
      </c>
      <c r="K169" s="88"/>
      <c r="L169" s="140">
        <v>42892</v>
      </c>
      <c r="M169" s="99"/>
      <c r="N169" s="42"/>
      <c r="O169" s="43"/>
      <c r="P169" s="43"/>
      <c r="Q169" s="43"/>
      <c r="R169" s="43"/>
      <c r="S169" s="43"/>
      <c r="T169" s="43"/>
      <c r="U169" s="43"/>
      <c r="V169" s="43"/>
      <c r="W169" s="43"/>
    </row>
    <row r="170" spans="1:52" ht="58">
      <c r="A170" s="252" t="s">
        <v>2077</v>
      </c>
      <c r="B170" s="91" t="s">
        <v>516</v>
      </c>
      <c r="C170" s="64" t="s">
        <v>876</v>
      </c>
      <c r="D170" s="287" t="s">
        <v>2076</v>
      </c>
      <c r="E170" s="93" t="s">
        <v>34</v>
      </c>
      <c r="F170" s="94"/>
      <c r="G170" s="32" t="s">
        <v>445</v>
      </c>
      <c r="H170" s="32" t="s">
        <v>2075</v>
      </c>
      <c r="I170" s="95"/>
      <c r="J170" s="96" t="s">
        <v>877</v>
      </c>
      <c r="K170" s="97"/>
      <c r="L170" s="103">
        <v>42892</v>
      </c>
      <c r="M170" s="99"/>
      <c r="N170" s="42"/>
      <c r="O170" s="43"/>
      <c r="P170" s="43"/>
      <c r="Q170" s="43"/>
      <c r="R170" s="43"/>
      <c r="S170" s="43"/>
      <c r="T170" s="43"/>
      <c r="U170" s="43"/>
      <c r="V170" s="43"/>
      <c r="W170" s="43"/>
    </row>
    <row r="171" spans="1:52" ht="45">
      <c r="A171" s="251" t="s">
        <v>878</v>
      </c>
      <c r="B171" s="83" t="s">
        <v>516</v>
      </c>
      <c r="C171" s="290" t="s">
        <v>879</v>
      </c>
      <c r="D171" s="308" t="s">
        <v>2218</v>
      </c>
      <c r="E171" s="84" t="s">
        <v>34</v>
      </c>
      <c r="F171" s="85"/>
      <c r="G171" s="33" t="s">
        <v>445</v>
      </c>
      <c r="H171" s="33" t="s">
        <v>880</v>
      </c>
      <c r="I171" s="100" t="s">
        <v>141</v>
      </c>
      <c r="J171" s="87" t="s">
        <v>2219</v>
      </c>
      <c r="K171" s="88"/>
      <c r="L171" s="102">
        <v>43005</v>
      </c>
      <c r="M171" s="99"/>
      <c r="N171" s="42"/>
      <c r="O171" s="43"/>
      <c r="P171" s="43"/>
      <c r="Q171" s="43"/>
      <c r="R171" s="43"/>
      <c r="S171" s="43"/>
      <c r="T171" s="43"/>
      <c r="U171" s="43"/>
      <c r="V171" s="43"/>
      <c r="W171" s="43"/>
    </row>
    <row r="172" spans="1:52" ht="58">
      <c r="A172" s="252" t="s">
        <v>881</v>
      </c>
      <c r="B172" s="91" t="s">
        <v>882</v>
      </c>
      <c r="C172" s="64" t="s">
        <v>1942</v>
      </c>
      <c r="D172" s="77"/>
      <c r="E172" s="93" t="s">
        <v>34</v>
      </c>
      <c r="F172" s="94"/>
      <c r="G172" s="32" t="s">
        <v>883</v>
      </c>
      <c r="H172" s="32" t="s">
        <v>2078</v>
      </c>
      <c r="I172" s="95"/>
      <c r="J172" s="96" t="s">
        <v>884</v>
      </c>
      <c r="K172" s="97"/>
      <c r="L172" s="103">
        <v>42892</v>
      </c>
      <c r="M172" s="99"/>
      <c r="N172" s="42"/>
      <c r="O172" s="43"/>
      <c r="P172" s="43"/>
      <c r="Q172" s="43"/>
      <c r="R172" s="43"/>
      <c r="S172" s="43"/>
      <c r="T172" s="43"/>
      <c r="U172" s="43"/>
      <c r="V172" s="43"/>
      <c r="W172" s="43"/>
    </row>
    <row r="173" spans="1:52" ht="72.5">
      <c r="A173" s="251" t="s">
        <v>885</v>
      </c>
      <c r="B173" s="88"/>
      <c r="C173" s="284" t="s">
        <v>2079</v>
      </c>
      <c r="D173" s="124"/>
      <c r="E173" s="126"/>
      <c r="F173" s="85"/>
      <c r="G173" s="33" t="s">
        <v>436</v>
      </c>
      <c r="H173" s="33" t="s">
        <v>263</v>
      </c>
      <c r="I173" s="86"/>
      <c r="J173" s="87" t="s">
        <v>886</v>
      </c>
      <c r="K173" s="88"/>
      <c r="L173" s="102">
        <v>42892</v>
      </c>
      <c r="M173" s="99"/>
      <c r="N173" s="42"/>
      <c r="O173" s="43"/>
      <c r="P173" s="43"/>
      <c r="Q173" s="43"/>
      <c r="R173" s="43"/>
      <c r="S173" s="43"/>
      <c r="T173" s="43"/>
      <c r="U173" s="43"/>
      <c r="V173" s="43"/>
      <c r="W173" s="43"/>
    </row>
    <row r="174" spans="1:52" ht="72.5">
      <c r="A174" s="251" t="s">
        <v>1957</v>
      </c>
      <c r="B174" s="88" t="s">
        <v>1958</v>
      </c>
      <c r="C174" s="284" t="s">
        <v>1959</v>
      </c>
      <c r="D174" s="284" t="s">
        <v>1961</v>
      </c>
      <c r="E174" s="126" t="s">
        <v>34</v>
      </c>
      <c r="F174" s="85"/>
      <c r="G174" s="33" t="s">
        <v>283</v>
      </c>
      <c r="H174" s="33" t="s">
        <v>2080</v>
      </c>
      <c r="I174" s="86"/>
      <c r="J174" s="87" t="s">
        <v>1960</v>
      </c>
      <c r="K174" s="88" t="s">
        <v>1955</v>
      </c>
      <c r="L174" s="102">
        <v>42892</v>
      </c>
      <c r="M174" s="99"/>
      <c r="N174" s="42"/>
      <c r="O174" s="43"/>
      <c r="P174" s="43"/>
      <c r="Q174" s="43"/>
      <c r="R174" s="43"/>
      <c r="S174" s="43"/>
      <c r="T174" s="43"/>
      <c r="U174" s="43"/>
      <c r="V174" s="43"/>
      <c r="W174" s="43"/>
    </row>
    <row r="175" spans="1:52" ht="29">
      <c r="A175" s="252" t="s">
        <v>887</v>
      </c>
      <c r="B175" s="91" t="s">
        <v>888</v>
      </c>
      <c r="C175" s="64" t="s">
        <v>889</v>
      </c>
      <c r="D175" s="77"/>
      <c r="E175" s="108"/>
      <c r="F175" s="94"/>
      <c r="G175" s="32" t="s">
        <v>283</v>
      </c>
      <c r="H175" s="94" t="s">
        <v>890</v>
      </c>
      <c r="I175" s="95" t="s">
        <v>141</v>
      </c>
      <c r="J175" s="125"/>
      <c r="K175" s="97"/>
      <c r="L175" s="103">
        <v>42892</v>
      </c>
      <c r="M175" s="99"/>
      <c r="N175" s="42"/>
      <c r="O175" s="43"/>
      <c r="P175" s="43"/>
      <c r="Q175" s="43"/>
      <c r="R175" s="43"/>
      <c r="S175" s="43"/>
      <c r="T175" s="43"/>
      <c r="U175" s="43"/>
      <c r="V175" s="43"/>
      <c r="W175" s="43"/>
    </row>
    <row r="176" spans="1:52" ht="58">
      <c r="A176" s="251" t="s">
        <v>891</v>
      </c>
      <c r="B176" s="88" t="s">
        <v>2090</v>
      </c>
      <c r="C176" s="284" t="s">
        <v>2255</v>
      </c>
      <c r="D176" s="284" t="s">
        <v>2081</v>
      </c>
      <c r="E176" s="84" t="s">
        <v>34</v>
      </c>
      <c r="F176" s="85"/>
      <c r="G176" s="85"/>
      <c r="H176" s="33" t="s">
        <v>892</v>
      </c>
      <c r="I176" s="100" t="s">
        <v>141</v>
      </c>
      <c r="J176" s="87" t="s">
        <v>893</v>
      </c>
      <c r="K176" s="88"/>
      <c r="L176" s="102">
        <v>42892</v>
      </c>
      <c r="M176" s="99"/>
      <c r="N176" s="42"/>
      <c r="O176" s="43"/>
      <c r="P176" s="43"/>
      <c r="Q176" s="43"/>
      <c r="R176" s="43"/>
      <c r="S176" s="43"/>
      <c r="T176" s="43"/>
      <c r="U176" s="43"/>
      <c r="V176" s="43"/>
      <c r="W176" s="43"/>
    </row>
    <row r="177" spans="1:52" ht="72.5">
      <c r="A177" s="251" t="s">
        <v>1952</v>
      </c>
      <c r="B177" s="88" t="s">
        <v>888</v>
      </c>
      <c r="C177" s="284" t="s">
        <v>2256</v>
      </c>
      <c r="D177" s="284" t="s">
        <v>1956</v>
      </c>
      <c r="E177" s="84" t="s">
        <v>34</v>
      </c>
      <c r="F177" s="85"/>
      <c r="G177" s="85" t="s">
        <v>283</v>
      </c>
      <c r="H177" s="33" t="s">
        <v>1954</v>
      </c>
      <c r="I177" s="100"/>
      <c r="J177" s="87" t="s">
        <v>1953</v>
      </c>
      <c r="K177" s="88" t="s">
        <v>1955</v>
      </c>
      <c r="L177" s="102">
        <v>42892</v>
      </c>
      <c r="M177" s="99"/>
      <c r="N177" s="42"/>
      <c r="O177" s="43"/>
      <c r="P177" s="43"/>
      <c r="Q177" s="43"/>
      <c r="R177" s="43"/>
      <c r="S177" s="43"/>
      <c r="T177" s="43"/>
      <c r="U177" s="43"/>
      <c r="V177" s="43"/>
      <c r="W177" s="43"/>
    </row>
    <row r="178" spans="1:52" ht="72.5">
      <c r="A178" s="252" t="s">
        <v>894</v>
      </c>
      <c r="B178" s="91" t="s">
        <v>895</v>
      </c>
      <c r="C178" s="64" t="s">
        <v>2082</v>
      </c>
      <c r="D178" s="78"/>
      <c r="E178" s="93" t="s">
        <v>34</v>
      </c>
      <c r="F178" s="94"/>
      <c r="G178" s="32" t="s">
        <v>283</v>
      </c>
      <c r="H178" s="32" t="s">
        <v>896</v>
      </c>
      <c r="I178" s="95"/>
      <c r="J178" s="96" t="s">
        <v>897</v>
      </c>
      <c r="K178" s="97"/>
      <c r="L178" s="103">
        <v>42892</v>
      </c>
      <c r="M178" s="99"/>
      <c r="N178" s="42"/>
      <c r="O178" s="43"/>
      <c r="P178" s="43"/>
      <c r="Q178" s="43"/>
      <c r="R178" s="43"/>
      <c r="S178" s="43"/>
      <c r="T178" s="43"/>
      <c r="U178" s="43"/>
      <c r="V178" s="43"/>
      <c r="W178" s="43"/>
    </row>
    <row r="179" spans="1:52" ht="43.5">
      <c r="A179" s="251" t="s">
        <v>898</v>
      </c>
      <c r="B179" s="83" t="s">
        <v>899</v>
      </c>
      <c r="C179" s="284" t="s">
        <v>2257</v>
      </c>
      <c r="D179" s="124"/>
      <c r="E179" s="84" t="s">
        <v>34</v>
      </c>
      <c r="F179" s="85"/>
      <c r="G179" s="33" t="s">
        <v>78</v>
      </c>
      <c r="H179" s="33" t="s">
        <v>900</v>
      </c>
      <c r="I179" s="100" t="s">
        <v>141</v>
      </c>
      <c r="J179" s="87" t="s">
        <v>901</v>
      </c>
      <c r="K179" s="88"/>
      <c r="L179" s="102">
        <v>42892</v>
      </c>
      <c r="M179" s="99"/>
      <c r="N179" s="42"/>
      <c r="O179" s="43"/>
      <c r="P179" s="43"/>
      <c r="Q179" s="43"/>
      <c r="R179" s="43"/>
      <c r="S179" s="43"/>
      <c r="T179" s="43"/>
      <c r="U179" s="43"/>
      <c r="V179" s="43"/>
      <c r="W179" s="43"/>
    </row>
    <row r="180" spans="1:52" ht="43.5">
      <c r="A180" s="252" t="s">
        <v>2083</v>
      </c>
      <c r="B180" s="91" t="s">
        <v>902</v>
      </c>
      <c r="C180" s="64" t="s">
        <v>903</v>
      </c>
      <c r="D180" s="77"/>
      <c r="E180" s="93" t="s">
        <v>34</v>
      </c>
      <c r="F180" s="94"/>
      <c r="G180" s="32" t="s">
        <v>137</v>
      </c>
      <c r="H180" s="32" t="s">
        <v>904</v>
      </c>
      <c r="I180" s="106" t="s">
        <v>141</v>
      </c>
      <c r="J180" s="96" t="s">
        <v>905</v>
      </c>
      <c r="K180" s="97"/>
      <c r="L180" s="103">
        <v>42892</v>
      </c>
      <c r="M180" s="99"/>
      <c r="N180" s="42"/>
      <c r="O180" s="43"/>
      <c r="P180" s="43"/>
      <c r="Q180" s="43"/>
      <c r="R180" s="43"/>
      <c r="S180" s="43"/>
      <c r="T180" s="43"/>
      <c r="U180" s="43"/>
      <c r="V180" s="43"/>
      <c r="W180" s="43"/>
    </row>
    <row r="181" spans="1:52" ht="30">
      <c r="A181" s="251" t="s">
        <v>906</v>
      </c>
      <c r="B181" s="83" t="s">
        <v>907</v>
      </c>
      <c r="C181" s="284" t="s">
        <v>908</v>
      </c>
      <c r="D181" s="124"/>
      <c r="E181" s="84" t="s">
        <v>34</v>
      </c>
      <c r="F181" s="85"/>
      <c r="G181" s="33" t="s">
        <v>137</v>
      </c>
      <c r="H181" s="33" t="s">
        <v>116</v>
      </c>
      <c r="I181" s="86"/>
      <c r="J181" s="87" t="s">
        <v>909</v>
      </c>
      <c r="K181" s="88"/>
      <c r="L181" s="102">
        <v>42892</v>
      </c>
      <c r="M181" s="99"/>
      <c r="N181" s="42"/>
      <c r="O181" s="43"/>
      <c r="P181" s="43"/>
      <c r="Q181" s="43"/>
      <c r="R181" s="43"/>
      <c r="S181" s="43"/>
      <c r="T181" s="43"/>
      <c r="U181" s="43"/>
      <c r="V181" s="43"/>
      <c r="W181" s="43"/>
    </row>
    <row r="182" spans="1:52" ht="43.5">
      <c r="A182" s="252" t="s">
        <v>910</v>
      </c>
      <c r="B182" s="91" t="s">
        <v>911</v>
      </c>
      <c r="C182" s="64" t="s">
        <v>912</v>
      </c>
      <c r="D182" s="77"/>
      <c r="E182" s="93" t="s">
        <v>34</v>
      </c>
      <c r="F182" s="94"/>
      <c r="G182" s="32" t="s">
        <v>137</v>
      </c>
      <c r="H182" s="32" t="s">
        <v>913</v>
      </c>
      <c r="I182" s="106" t="s">
        <v>141</v>
      </c>
      <c r="J182" s="96" t="s">
        <v>914</v>
      </c>
      <c r="K182" s="97"/>
      <c r="L182" s="103">
        <v>42892</v>
      </c>
      <c r="M182" s="99"/>
      <c r="N182" s="42"/>
      <c r="O182" s="43"/>
      <c r="P182" s="43"/>
      <c r="Q182" s="43"/>
      <c r="R182" s="43"/>
      <c r="S182" s="43"/>
      <c r="T182" s="43"/>
      <c r="U182" s="43"/>
      <c r="V182" s="43"/>
      <c r="W182" s="43"/>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row>
    <row r="183" spans="1:52" ht="43.5">
      <c r="A183" s="251" t="s">
        <v>915</v>
      </c>
      <c r="B183" s="83" t="s">
        <v>911</v>
      </c>
      <c r="C183" s="284" t="s">
        <v>916</v>
      </c>
      <c r="D183" s="284" t="s">
        <v>917</v>
      </c>
      <c r="E183" s="84" t="s">
        <v>34</v>
      </c>
      <c r="F183" s="85"/>
      <c r="G183" s="33" t="s">
        <v>137</v>
      </c>
      <c r="H183" s="33" t="s">
        <v>918</v>
      </c>
      <c r="I183" s="86"/>
      <c r="J183" s="87" t="s">
        <v>919</v>
      </c>
      <c r="K183" s="88"/>
      <c r="L183" s="102">
        <v>42892</v>
      </c>
      <c r="M183" s="99"/>
      <c r="N183" s="42"/>
      <c r="O183" s="43"/>
      <c r="P183" s="43"/>
      <c r="Q183" s="43"/>
      <c r="R183" s="43"/>
      <c r="S183" s="43"/>
      <c r="T183" s="43"/>
      <c r="U183" s="43"/>
      <c r="V183" s="43"/>
      <c r="W183" s="43"/>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row>
    <row r="184" spans="1:52" ht="58">
      <c r="A184" s="252" t="s">
        <v>920</v>
      </c>
      <c r="B184" s="91" t="s">
        <v>921</v>
      </c>
      <c r="C184" s="64" t="s">
        <v>2084</v>
      </c>
      <c r="D184" s="64" t="s">
        <v>922</v>
      </c>
      <c r="E184" s="93" t="s">
        <v>34</v>
      </c>
      <c r="F184" s="94"/>
      <c r="G184" s="32" t="s">
        <v>137</v>
      </c>
      <c r="H184" s="32" t="s">
        <v>923</v>
      </c>
      <c r="I184" s="95"/>
      <c r="J184" s="96" t="s">
        <v>924</v>
      </c>
      <c r="K184" s="97"/>
      <c r="L184" s="103">
        <v>42892</v>
      </c>
      <c r="M184" s="99"/>
      <c r="N184" s="42"/>
      <c r="O184" s="43"/>
      <c r="P184" s="43"/>
      <c r="Q184" s="43"/>
      <c r="R184" s="43"/>
      <c r="S184" s="43"/>
      <c r="T184" s="43"/>
      <c r="U184" s="43"/>
      <c r="V184" s="43"/>
      <c r="W184" s="43"/>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row>
    <row r="185" spans="1:52" ht="58">
      <c r="A185" s="251" t="s">
        <v>925</v>
      </c>
      <c r="B185" s="83" t="s">
        <v>926</v>
      </c>
      <c r="C185" s="284" t="s">
        <v>927</v>
      </c>
      <c r="D185" s="284" t="s">
        <v>928</v>
      </c>
      <c r="E185" s="84" t="s">
        <v>34</v>
      </c>
      <c r="F185" s="85"/>
      <c r="G185" s="33" t="s">
        <v>137</v>
      </c>
      <c r="H185" s="33" t="s">
        <v>929</v>
      </c>
      <c r="I185" s="86"/>
      <c r="J185" s="87" t="s">
        <v>930</v>
      </c>
      <c r="K185" s="88"/>
      <c r="L185" s="102">
        <v>42892</v>
      </c>
      <c r="M185" s="99"/>
      <c r="N185" s="42"/>
      <c r="O185" s="43"/>
      <c r="P185" s="43"/>
      <c r="Q185" s="43"/>
      <c r="R185" s="43"/>
      <c r="S185" s="43"/>
      <c r="T185" s="43"/>
      <c r="U185" s="43"/>
      <c r="V185" s="43"/>
      <c r="W185" s="43"/>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row>
    <row r="186" spans="1:52" ht="29">
      <c r="A186" s="252" t="s">
        <v>931</v>
      </c>
      <c r="B186" s="227" t="s">
        <v>931</v>
      </c>
      <c r="C186" s="64" t="s">
        <v>932</v>
      </c>
      <c r="D186" s="77"/>
      <c r="E186" s="93" t="s">
        <v>34</v>
      </c>
      <c r="F186" s="94"/>
      <c r="G186" s="32" t="s">
        <v>167</v>
      </c>
      <c r="H186" s="32" t="s">
        <v>657</v>
      </c>
      <c r="I186" s="95"/>
      <c r="J186" s="96" t="s">
        <v>933</v>
      </c>
      <c r="K186" s="97"/>
      <c r="L186" s="103">
        <v>42892</v>
      </c>
      <c r="M186" s="99"/>
      <c r="N186" s="42"/>
      <c r="O186" s="43"/>
      <c r="P186" s="43"/>
      <c r="Q186" s="43"/>
      <c r="R186" s="43"/>
      <c r="S186" s="43"/>
      <c r="T186" s="43"/>
      <c r="U186" s="43"/>
      <c r="V186" s="43"/>
      <c r="W186" s="43"/>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row>
    <row r="187" spans="1:52" ht="30">
      <c r="A187" s="251" t="s">
        <v>934</v>
      </c>
      <c r="B187" s="83" t="s">
        <v>935</v>
      </c>
      <c r="C187" s="284" t="s">
        <v>936</v>
      </c>
      <c r="D187" s="290" t="s">
        <v>937</v>
      </c>
      <c r="E187" s="84" t="s">
        <v>34</v>
      </c>
      <c r="F187" s="85"/>
      <c r="G187" s="33" t="s">
        <v>167</v>
      </c>
      <c r="H187" s="33" t="s">
        <v>938</v>
      </c>
      <c r="I187" s="86"/>
      <c r="J187" s="127"/>
      <c r="K187" s="88"/>
      <c r="L187" s="102">
        <v>42892</v>
      </c>
      <c r="M187" s="99"/>
      <c r="N187" s="42"/>
      <c r="O187" s="43"/>
      <c r="P187" s="43"/>
      <c r="Q187" s="43"/>
      <c r="R187" s="43"/>
      <c r="S187" s="43"/>
      <c r="T187" s="43"/>
      <c r="U187" s="43"/>
      <c r="V187" s="43"/>
      <c r="W187" s="43"/>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row>
    <row r="188" spans="1:52" ht="58">
      <c r="A188" s="252" t="s">
        <v>2085</v>
      </c>
      <c r="B188" s="91" t="s">
        <v>935</v>
      </c>
      <c r="C188" s="64" t="s">
        <v>939</v>
      </c>
      <c r="D188" s="64" t="s">
        <v>937</v>
      </c>
      <c r="E188" s="93" t="s">
        <v>34</v>
      </c>
      <c r="F188" s="94"/>
      <c r="G188" s="32" t="s">
        <v>167</v>
      </c>
      <c r="H188" s="32" t="s">
        <v>116</v>
      </c>
      <c r="I188" s="95"/>
      <c r="J188" s="96" t="s">
        <v>940</v>
      </c>
      <c r="K188" s="97"/>
      <c r="L188" s="103">
        <v>42892</v>
      </c>
      <c r="M188" s="99"/>
      <c r="N188" s="42"/>
      <c r="O188" s="43"/>
      <c r="P188" s="43"/>
      <c r="Q188" s="43"/>
      <c r="R188" s="43"/>
      <c r="S188" s="43"/>
      <c r="T188" s="43"/>
      <c r="U188" s="43"/>
      <c r="V188" s="43"/>
      <c r="W188" s="43"/>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row>
    <row r="189" spans="1:52" ht="30">
      <c r="A189" s="251" t="s">
        <v>941</v>
      </c>
      <c r="B189" s="83" t="s">
        <v>935</v>
      </c>
      <c r="C189" s="284" t="s">
        <v>942</v>
      </c>
      <c r="D189" s="290" t="s">
        <v>937</v>
      </c>
      <c r="E189" s="84" t="s">
        <v>34</v>
      </c>
      <c r="F189" s="85"/>
      <c r="G189" s="33" t="s">
        <v>167</v>
      </c>
      <c r="H189" s="33" t="s">
        <v>2086</v>
      </c>
      <c r="I189" s="86"/>
      <c r="J189" s="127" t="s">
        <v>943</v>
      </c>
      <c r="K189" s="88"/>
      <c r="L189" s="102">
        <v>42892</v>
      </c>
      <c r="M189" s="99"/>
      <c r="N189" s="42"/>
      <c r="O189" s="43"/>
      <c r="P189" s="43"/>
      <c r="Q189" s="43"/>
      <c r="R189" s="43"/>
      <c r="S189" s="43"/>
      <c r="T189" s="43"/>
      <c r="U189" s="43"/>
      <c r="V189" s="43"/>
      <c r="W189" s="43"/>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row>
    <row r="190" spans="1:52" ht="30">
      <c r="A190" s="252" t="s">
        <v>944</v>
      </c>
      <c r="B190" s="91" t="s">
        <v>945</v>
      </c>
      <c r="C190" s="64" t="s">
        <v>946</v>
      </c>
      <c r="D190" s="77"/>
      <c r="E190" s="93" t="s">
        <v>34</v>
      </c>
      <c r="F190" s="94"/>
      <c r="G190" s="32" t="s">
        <v>78</v>
      </c>
      <c r="H190" s="32" t="s">
        <v>116</v>
      </c>
      <c r="I190" s="95"/>
      <c r="J190" s="96" t="s">
        <v>947</v>
      </c>
      <c r="K190" s="97"/>
      <c r="L190" s="103">
        <v>42892</v>
      </c>
      <c r="M190" s="99"/>
      <c r="N190" s="42"/>
      <c r="O190" s="43"/>
      <c r="P190" s="43"/>
      <c r="Q190" s="43"/>
      <c r="R190" s="43"/>
      <c r="S190" s="43"/>
      <c r="T190" s="43"/>
      <c r="U190" s="43"/>
      <c r="V190" s="43"/>
      <c r="W190" s="43"/>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row>
    <row r="191" spans="1:52" ht="29">
      <c r="A191" s="251" t="s">
        <v>948</v>
      </c>
      <c r="B191" s="88"/>
      <c r="C191" s="284" t="s">
        <v>949</v>
      </c>
      <c r="D191" s="124"/>
      <c r="E191" s="84" t="s">
        <v>34</v>
      </c>
      <c r="F191" s="85"/>
      <c r="G191" s="33" t="s">
        <v>23</v>
      </c>
      <c r="H191" s="33" t="s">
        <v>950</v>
      </c>
      <c r="I191" s="86"/>
      <c r="J191" s="87" t="s">
        <v>951</v>
      </c>
      <c r="K191" s="88"/>
      <c r="L191" s="102">
        <v>42892</v>
      </c>
      <c r="M191" s="99"/>
      <c r="N191" s="42"/>
      <c r="O191" s="43"/>
      <c r="P191" s="43"/>
      <c r="Q191" s="43"/>
      <c r="R191" s="43"/>
      <c r="S191" s="43"/>
      <c r="T191" s="43"/>
      <c r="U191" s="43"/>
      <c r="V191" s="43"/>
      <c r="W191" s="43"/>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row>
    <row r="192" spans="1:52" ht="29">
      <c r="A192" s="252" t="s">
        <v>952</v>
      </c>
      <c r="B192" s="91" t="s">
        <v>645</v>
      </c>
      <c r="C192" s="64" t="s">
        <v>953</v>
      </c>
      <c r="D192" s="77"/>
      <c r="E192" s="93" t="s">
        <v>34</v>
      </c>
      <c r="F192" s="94"/>
      <c r="G192" s="32" t="s">
        <v>78</v>
      </c>
      <c r="H192" s="32" t="s">
        <v>954</v>
      </c>
      <c r="I192" s="106" t="s">
        <v>141</v>
      </c>
      <c r="J192" s="96" t="s">
        <v>955</v>
      </c>
      <c r="K192" s="97"/>
      <c r="L192" s="103">
        <v>42892</v>
      </c>
      <c r="M192" s="99"/>
      <c r="N192" s="42"/>
      <c r="O192" s="43"/>
      <c r="P192" s="43"/>
      <c r="Q192" s="43"/>
      <c r="R192" s="43"/>
      <c r="S192" s="43"/>
      <c r="T192" s="43"/>
      <c r="U192" s="43"/>
      <c r="V192" s="43"/>
      <c r="W192" s="43"/>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row>
    <row r="193" spans="1:52" ht="43.5">
      <c r="A193" s="252" t="s">
        <v>956</v>
      </c>
      <c r="B193" s="91" t="s">
        <v>957</v>
      </c>
      <c r="C193" s="311" t="s">
        <v>958</v>
      </c>
      <c r="D193" s="77"/>
      <c r="E193" s="93" t="s">
        <v>34</v>
      </c>
      <c r="F193" s="94"/>
      <c r="G193" s="32" t="s">
        <v>78</v>
      </c>
      <c r="H193" s="32" t="s">
        <v>959</v>
      </c>
      <c r="I193" s="106" t="s">
        <v>141</v>
      </c>
      <c r="J193" s="96" t="s">
        <v>960</v>
      </c>
      <c r="K193" s="97"/>
      <c r="L193" s="103">
        <v>42892</v>
      </c>
      <c r="M193" s="99"/>
      <c r="N193" s="42"/>
      <c r="O193" s="43"/>
      <c r="P193" s="43"/>
      <c r="Q193" s="43"/>
      <c r="R193" s="43"/>
      <c r="S193" s="43"/>
      <c r="T193" s="43"/>
      <c r="U193" s="43"/>
      <c r="V193" s="43"/>
      <c r="W193" s="43"/>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row>
    <row r="194" spans="1:52" ht="45">
      <c r="A194" s="251" t="s">
        <v>961</v>
      </c>
      <c r="B194" s="83" t="s">
        <v>962</v>
      </c>
      <c r="C194" s="284" t="s">
        <v>963</v>
      </c>
      <c r="D194" s="124"/>
      <c r="E194" s="84" t="s">
        <v>34</v>
      </c>
      <c r="F194" s="85"/>
      <c r="G194" s="33" t="s">
        <v>78</v>
      </c>
      <c r="H194" s="33" t="s">
        <v>964</v>
      </c>
      <c r="I194" s="100" t="s">
        <v>141</v>
      </c>
      <c r="J194" s="127"/>
      <c r="K194" s="83" t="s">
        <v>965</v>
      </c>
      <c r="L194" s="102">
        <v>42892</v>
      </c>
      <c r="M194" s="99"/>
      <c r="N194" s="42"/>
      <c r="O194" s="43"/>
      <c r="P194" s="43"/>
      <c r="Q194" s="43"/>
      <c r="R194" s="43"/>
      <c r="S194" s="43"/>
      <c r="T194" s="43"/>
      <c r="U194" s="43"/>
      <c r="V194" s="43"/>
      <c r="W194" s="43"/>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row>
    <row r="195" spans="1:52" ht="30">
      <c r="A195" s="252" t="s">
        <v>966</v>
      </c>
      <c r="B195" s="91" t="s">
        <v>967</v>
      </c>
      <c r="C195" s="64" t="s">
        <v>968</v>
      </c>
      <c r="D195" s="64" t="s">
        <v>969</v>
      </c>
      <c r="E195" s="93" t="s">
        <v>970</v>
      </c>
      <c r="F195" s="94"/>
      <c r="G195" s="32" t="s">
        <v>78</v>
      </c>
      <c r="H195" s="32" t="s">
        <v>165</v>
      </c>
      <c r="I195" s="95"/>
      <c r="J195" s="96" t="s">
        <v>971</v>
      </c>
      <c r="K195" s="97"/>
      <c r="L195" s="103">
        <v>42892</v>
      </c>
      <c r="M195" s="99"/>
      <c r="N195" s="42"/>
      <c r="O195" s="43"/>
      <c r="P195" s="43"/>
      <c r="Q195" s="43"/>
      <c r="R195" s="43"/>
      <c r="S195" s="43"/>
      <c r="T195" s="43"/>
      <c r="U195" s="43"/>
      <c r="V195" s="43"/>
      <c r="W195" s="43"/>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row>
    <row r="196" spans="1:52" ht="30">
      <c r="A196" s="251" t="s">
        <v>972</v>
      </c>
      <c r="B196" s="83" t="s">
        <v>967</v>
      </c>
      <c r="C196" s="284" t="s">
        <v>2258</v>
      </c>
      <c r="D196" s="308"/>
      <c r="E196" s="84" t="s">
        <v>34</v>
      </c>
      <c r="F196" s="85"/>
      <c r="G196" s="33" t="s">
        <v>78</v>
      </c>
      <c r="H196" s="33" t="s">
        <v>116</v>
      </c>
      <c r="I196" s="86"/>
      <c r="J196" s="127"/>
      <c r="K196" s="88"/>
      <c r="L196" s="102">
        <v>42892</v>
      </c>
      <c r="M196" s="99"/>
      <c r="N196" s="42"/>
      <c r="O196" s="43"/>
      <c r="P196" s="43"/>
      <c r="Q196" s="43"/>
      <c r="R196" s="43"/>
      <c r="S196" s="43"/>
      <c r="T196" s="43"/>
      <c r="U196" s="43"/>
      <c r="V196" s="43"/>
      <c r="W196" s="43"/>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row>
    <row r="197" spans="1:52" ht="43.5">
      <c r="A197" s="252" t="s">
        <v>973</v>
      </c>
      <c r="B197" s="91" t="s">
        <v>967</v>
      </c>
      <c r="C197" s="64" t="s">
        <v>974</v>
      </c>
      <c r="D197" s="77"/>
      <c r="E197" s="93" t="s">
        <v>34</v>
      </c>
      <c r="F197" s="94"/>
      <c r="G197" s="32" t="s">
        <v>78</v>
      </c>
      <c r="H197" s="32" t="s">
        <v>165</v>
      </c>
      <c r="I197" s="95"/>
      <c r="J197" s="96" t="s">
        <v>975</v>
      </c>
      <c r="K197" s="97"/>
      <c r="L197" s="103">
        <v>42892</v>
      </c>
      <c r="M197" s="99"/>
      <c r="N197" s="42"/>
      <c r="O197" s="43"/>
      <c r="P197" s="43"/>
      <c r="Q197" s="43"/>
      <c r="R197" s="43"/>
      <c r="S197" s="43"/>
      <c r="T197" s="43"/>
      <c r="U197" s="43"/>
      <c r="V197" s="43"/>
      <c r="W197" s="43"/>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row>
    <row r="198" spans="1:52" ht="45">
      <c r="A198" s="251" t="s">
        <v>976</v>
      </c>
      <c r="B198" s="83" t="s">
        <v>962</v>
      </c>
      <c r="C198" s="284" t="str">
        <f>HYPERLINK("http://www.ilo.org/ipec/ChildlabourstatisticsSIMPOC/Questionnairessurveysandreports/lang--en/index.htm%23","http://www.ilo.org/ipec/ChildlabourstatisticsSIMPOC/Questionnairessurveysandreports/lang--en/index.htm")</f>
        <v>http://www.ilo.org/ipec/ChildlabourstatisticsSIMPOC/Questionnairessurveysandreports/lang--en/index.htm</v>
      </c>
      <c r="D198" s="284" t="s">
        <v>977</v>
      </c>
      <c r="E198" s="84" t="s">
        <v>34</v>
      </c>
      <c r="F198" s="85"/>
      <c r="G198" s="33" t="s">
        <v>78</v>
      </c>
      <c r="H198" s="33" t="s">
        <v>978</v>
      </c>
      <c r="I198" s="86"/>
      <c r="J198" s="87" t="s">
        <v>979</v>
      </c>
      <c r="K198" s="88"/>
      <c r="L198" s="102">
        <v>42892</v>
      </c>
      <c r="M198" s="99"/>
      <c r="N198" s="42"/>
      <c r="O198" s="43"/>
      <c r="P198" s="43"/>
      <c r="Q198" s="43"/>
      <c r="R198" s="43"/>
      <c r="S198" s="43"/>
      <c r="T198" s="43"/>
      <c r="U198" s="43"/>
      <c r="V198" s="43"/>
      <c r="W198" s="43"/>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row>
    <row r="199" spans="1:52" ht="45">
      <c r="A199" s="252" t="s">
        <v>980</v>
      </c>
      <c r="B199" s="91" t="s">
        <v>575</v>
      </c>
      <c r="C199" s="64" t="s">
        <v>981</v>
      </c>
      <c r="D199" s="78"/>
      <c r="E199" s="93" t="s">
        <v>34</v>
      </c>
      <c r="F199" s="94"/>
      <c r="G199" s="32" t="s">
        <v>167</v>
      </c>
      <c r="H199" s="32" t="s">
        <v>116</v>
      </c>
      <c r="I199" s="95"/>
      <c r="J199" s="96" t="s">
        <v>982</v>
      </c>
      <c r="K199" s="97"/>
      <c r="L199" s="103">
        <v>42892</v>
      </c>
      <c r="M199" s="99"/>
      <c r="N199" s="42"/>
      <c r="O199" s="43"/>
      <c r="P199" s="43"/>
      <c r="Q199" s="43"/>
      <c r="R199" s="43"/>
      <c r="S199" s="43"/>
      <c r="T199" s="43"/>
      <c r="U199" s="43"/>
      <c r="V199" s="43"/>
      <c r="W199" s="43"/>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row>
    <row r="200" spans="1:52" ht="58">
      <c r="A200" s="251" t="s">
        <v>983</v>
      </c>
      <c r="B200" s="83" t="s">
        <v>575</v>
      </c>
      <c r="C200" s="284" t="s">
        <v>2259</v>
      </c>
      <c r="D200" s="124"/>
      <c r="E200" s="84" t="s">
        <v>34</v>
      </c>
      <c r="F200" s="85"/>
      <c r="G200" s="33" t="s">
        <v>167</v>
      </c>
      <c r="H200" s="33" t="s">
        <v>984</v>
      </c>
      <c r="I200" s="86"/>
      <c r="J200" s="87" t="s">
        <v>985</v>
      </c>
      <c r="K200" s="88"/>
      <c r="L200" s="102">
        <v>42892</v>
      </c>
      <c r="M200" s="99"/>
      <c r="N200" s="42"/>
      <c r="O200" s="43"/>
      <c r="P200" s="43"/>
      <c r="Q200" s="43"/>
      <c r="R200" s="43"/>
      <c r="S200" s="43"/>
      <c r="T200" s="43"/>
      <c r="U200" s="43"/>
      <c r="V200" s="43"/>
      <c r="W200" s="43"/>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row>
    <row r="201" spans="1:52" ht="72.5">
      <c r="A201" s="251" t="s">
        <v>986</v>
      </c>
      <c r="B201" s="83" t="s">
        <v>987</v>
      </c>
      <c r="C201" s="284" t="s">
        <v>988</v>
      </c>
      <c r="D201" s="284" t="s">
        <v>2087</v>
      </c>
      <c r="E201" s="84" t="s">
        <v>34</v>
      </c>
      <c r="F201" s="85"/>
      <c r="G201" s="33" t="s">
        <v>78</v>
      </c>
      <c r="H201" s="33" t="s">
        <v>989</v>
      </c>
      <c r="I201" s="86"/>
      <c r="J201" s="87" t="s">
        <v>990</v>
      </c>
      <c r="K201" s="88"/>
      <c r="L201" s="102">
        <v>42892</v>
      </c>
      <c r="M201" s="99"/>
      <c r="N201" s="42"/>
      <c r="O201" s="43"/>
      <c r="P201" s="43"/>
      <c r="Q201" s="43"/>
      <c r="R201" s="43"/>
      <c r="S201" s="43"/>
      <c r="T201" s="43"/>
      <c r="U201" s="43"/>
      <c r="V201" s="43"/>
      <c r="W201" s="43"/>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row>
    <row r="202" spans="1:52" ht="43.5">
      <c r="A202" s="252" t="s">
        <v>991</v>
      </c>
      <c r="B202" s="91" t="s">
        <v>790</v>
      </c>
      <c r="C202" s="221" t="str">
        <f>HYPERLINK("http://catalog.library.georgetown.edu/record=b3597995~S4%23","http://catalog.library.georgetown.edu/record=b3597995~S4")</f>
        <v>http://catalog.library.georgetown.edu/record=b3597995~S4</v>
      </c>
      <c r="D202" s="77"/>
      <c r="E202" s="141" t="s">
        <v>560</v>
      </c>
      <c r="F202" s="94"/>
      <c r="G202" s="94"/>
      <c r="H202" s="32" t="s">
        <v>992</v>
      </c>
      <c r="I202" s="95"/>
      <c r="J202" s="96" t="s">
        <v>993</v>
      </c>
      <c r="K202" s="97"/>
      <c r="L202" s="103">
        <v>42892</v>
      </c>
      <c r="M202" s="99"/>
      <c r="N202" s="42"/>
      <c r="O202" s="43"/>
      <c r="P202" s="43"/>
      <c r="Q202" s="43"/>
      <c r="R202" s="43"/>
      <c r="S202" s="43"/>
      <c r="T202" s="43"/>
      <c r="U202" s="43"/>
      <c r="V202" s="43"/>
      <c r="W202" s="43"/>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row>
    <row r="203" spans="1:52" ht="116">
      <c r="A203" s="251" t="s">
        <v>994</v>
      </c>
      <c r="B203" s="83" t="s">
        <v>902</v>
      </c>
      <c r="C203" s="284" t="s">
        <v>995</v>
      </c>
      <c r="D203" s="124"/>
      <c r="E203" s="84" t="s">
        <v>412</v>
      </c>
      <c r="F203" s="85"/>
      <c r="G203" s="33" t="s">
        <v>137</v>
      </c>
      <c r="H203" s="33" t="s">
        <v>996</v>
      </c>
      <c r="I203" s="86"/>
      <c r="J203" s="87" t="s">
        <v>997</v>
      </c>
      <c r="K203" s="88"/>
      <c r="L203" s="140">
        <v>42892</v>
      </c>
      <c r="M203" s="99"/>
      <c r="N203" s="42"/>
      <c r="O203" s="43"/>
      <c r="P203" s="43"/>
      <c r="Q203" s="43"/>
      <c r="R203" s="43"/>
      <c r="S203" s="43"/>
      <c r="T203" s="43"/>
      <c r="U203" s="43"/>
      <c r="V203" s="43"/>
      <c r="W203" s="43"/>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row>
    <row r="204" spans="1:52" ht="45">
      <c r="A204" s="258" t="s">
        <v>998</v>
      </c>
      <c r="B204" s="142" t="s">
        <v>999</v>
      </c>
      <c r="C204" s="64" t="s">
        <v>1000</v>
      </c>
      <c r="D204" s="239"/>
      <c r="E204" s="143" t="s">
        <v>1001</v>
      </c>
      <c r="F204" s="128"/>
      <c r="G204" s="35" t="s">
        <v>567</v>
      </c>
      <c r="H204" s="35" t="s">
        <v>1002</v>
      </c>
      <c r="I204" s="130"/>
      <c r="J204" s="131" t="s">
        <v>1003</v>
      </c>
      <c r="K204" s="132"/>
      <c r="L204" s="133">
        <v>42892</v>
      </c>
      <c r="M204" s="99"/>
      <c r="N204" s="42"/>
      <c r="O204" s="43"/>
      <c r="P204" s="43"/>
      <c r="Q204" s="43"/>
      <c r="R204" s="43"/>
      <c r="S204" s="43"/>
      <c r="T204" s="43"/>
      <c r="U204" s="43"/>
      <c r="V204" s="43"/>
      <c r="W204" s="43"/>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row>
    <row r="205" spans="1:52" ht="72.5">
      <c r="A205" s="252" t="s">
        <v>1004</v>
      </c>
      <c r="B205" s="91" t="s">
        <v>1005</v>
      </c>
      <c r="C205" s="64" t="s">
        <v>1006</v>
      </c>
      <c r="D205" s="78"/>
      <c r="E205" s="93" t="s">
        <v>34</v>
      </c>
      <c r="F205" s="94"/>
      <c r="G205" s="32" t="s">
        <v>137</v>
      </c>
      <c r="H205" s="32" t="s">
        <v>1007</v>
      </c>
      <c r="I205" s="95"/>
      <c r="J205" s="96" t="s">
        <v>1008</v>
      </c>
      <c r="K205" s="91" t="s">
        <v>1009</v>
      </c>
      <c r="L205" s="103">
        <v>42892</v>
      </c>
      <c r="M205" s="99"/>
      <c r="N205" s="42"/>
      <c r="O205" s="43"/>
      <c r="P205" s="43"/>
      <c r="Q205" s="43"/>
      <c r="R205" s="43"/>
      <c r="S205" s="43"/>
      <c r="T205" s="43"/>
      <c r="U205" s="43"/>
      <c r="V205" s="43"/>
      <c r="W205" s="43"/>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row>
    <row r="206" spans="1:52" ht="15">
      <c r="A206" s="251" t="s">
        <v>866</v>
      </c>
      <c r="B206" s="83" t="s">
        <v>1010</v>
      </c>
      <c r="C206" s="290" t="s">
        <v>867</v>
      </c>
      <c r="D206" s="124"/>
      <c r="E206" s="84" t="s">
        <v>34</v>
      </c>
      <c r="F206" s="85"/>
      <c r="G206" s="33" t="s">
        <v>263</v>
      </c>
      <c r="H206" s="33" t="s">
        <v>140</v>
      </c>
      <c r="I206" s="100" t="s">
        <v>141</v>
      </c>
      <c r="J206" s="127"/>
      <c r="K206" s="88"/>
      <c r="L206" s="102">
        <v>42892</v>
      </c>
      <c r="M206" s="99"/>
      <c r="N206" s="42"/>
      <c r="O206" s="43"/>
      <c r="P206" s="43"/>
      <c r="Q206" s="43"/>
      <c r="R206" s="43"/>
      <c r="S206" s="43"/>
      <c r="T206" s="43"/>
      <c r="U206" s="43"/>
      <c r="V206" s="43"/>
      <c r="W206" s="43"/>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row>
    <row r="207" spans="1:52" ht="58">
      <c r="A207" s="252" t="s">
        <v>1011</v>
      </c>
      <c r="B207" s="91" t="s">
        <v>1010</v>
      </c>
      <c r="C207" s="64" t="s">
        <v>1012</v>
      </c>
      <c r="D207" s="77"/>
      <c r="E207" s="93" t="s">
        <v>34</v>
      </c>
      <c r="F207" s="94"/>
      <c r="G207" s="32" t="s">
        <v>1013</v>
      </c>
      <c r="H207" s="32" t="s">
        <v>1014</v>
      </c>
      <c r="I207" s="95"/>
      <c r="J207" s="96" t="s">
        <v>1015</v>
      </c>
      <c r="K207" s="91" t="s">
        <v>1016</v>
      </c>
      <c r="L207" s="140">
        <v>42892</v>
      </c>
      <c r="M207" s="99"/>
      <c r="N207" s="42"/>
      <c r="O207" s="43"/>
      <c r="P207" s="43"/>
      <c r="Q207" s="43"/>
      <c r="R207" s="43"/>
      <c r="S207" s="43"/>
      <c r="T207" s="43"/>
      <c r="U207" s="43"/>
      <c r="V207" s="43"/>
      <c r="W207" s="43"/>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row>
    <row r="208" spans="1:52" ht="43.5">
      <c r="A208" s="251" t="s">
        <v>1017</v>
      </c>
      <c r="B208" s="88"/>
      <c r="C208" s="284" t="s">
        <v>1018</v>
      </c>
      <c r="D208" s="124"/>
      <c r="E208" s="84" t="s">
        <v>1019</v>
      </c>
      <c r="F208" s="85"/>
      <c r="G208" s="33" t="s">
        <v>263</v>
      </c>
      <c r="H208" s="33" t="s">
        <v>1020</v>
      </c>
      <c r="I208" s="86"/>
      <c r="J208" s="87" t="s">
        <v>1021</v>
      </c>
      <c r="K208" s="88"/>
      <c r="L208" s="140">
        <v>42892</v>
      </c>
      <c r="M208" s="99"/>
      <c r="N208" s="42"/>
      <c r="O208" s="43"/>
      <c r="P208" s="43"/>
      <c r="Q208" s="43"/>
      <c r="R208" s="43"/>
      <c r="S208" s="43"/>
      <c r="T208" s="43"/>
      <c r="U208" s="43"/>
      <c r="V208" s="43"/>
      <c r="W208" s="43"/>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row>
    <row r="209" spans="1:250" ht="45">
      <c r="A209" s="252" t="s">
        <v>1022</v>
      </c>
      <c r="B209" s="91" t="s">
        <v>962</v>
      </c>
      <c r="C209" s="64" t="s">
        <v>2088</v>
      </c>
      <c r="D209" s="77"/>
      <c r="E209" s="93" t="s">
        <v>34</v>
      </c>
      <c r="F209" s="94"/>
      <c r="G209" s="32" t="s">
        <v>78</v>
      </c>
      <c r="H209" s="32" t="s">
        <v>1023</v>
      </c>
      <c r="I209" s="95"/>
      <c r="J209" s="96" t="s">
        <v>1024</v>
      </c>
      <c r="K209" s="91" t="s">
        <v>1025</v>
      </c>
      <c r="L209" s="103">
        <v>42892</v>
      </c>
      <c r="M209" s="99"/>
      <c r="N209" s="42"/>
      <c r="O209" s="43"/>
      <c r="P209" s="43"/>
      <c r="Q209" s="43"/>
      <c r="R209" s="43"/>
      <c r="S209" s="43"/>
      <c r="T209" s="43"/>
      <c r="U209" s="43"/>
      <c r="V209" s="43"/>
      <c r="W209" s="43"/>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row>
    <row r="210" spans="1:250" ht="150">
      <c r="A210" s="251" t="s">
        <v>1026</v>
      </c>
      <c r="B210" s="83" t="s">
        <v>1027</v>
      </c>
      <c r="C210" s="284" t="s">
        <v>2089</v>
      </c>
      <c r="D210" s="124"/>
      <c r="E210" s="84" t="s">
        <v>1028</v>
      </c>
      <c r="F210" s="85"/>
      <c r="G210" s="33" t="s">
        <v>1029</v>
      </c>
      <c r="H210" s="85"/>
      <c r="I210" s="86"/>
      <c r="J210" s="87" t="s">
        <v>1030</v>
      </c>
      <c r="K210" s="88"/>
      <c r="L210" s="102">
        <v>42892</v>
      </c>
      <c r="M210" s="99"/>
      <c r="N210" s="42"/>
      <c r="O210" s="43"/>
      <c r="P210" s="43"/>
      <c r="Q210" s="43"/>
      <c r="R210" s="43"/>
      <c r="S210" s="43"/>
      <c r="T210" s="43"/>
      <c r="U210" s="43"/>
      <c r="V210" s="43"/>
      <c r="W210" s="43"/>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row>
    <row r="211" spans="1:250" ht="30">
      <c r="A211" s="252" t="s">
        <v>1031</v>
      </c>
      <c r="B211" s="91" t="s">
        <v>377</v>
      </c>
      <c r="C211" s="64" t="s">
        <v>2091</v>
      </c>
      <c r="D211" s="287" t="s">
        <v>1032</v>
      </c>
      <c r="E211" s="93" t="s">
        <v>34</v>
      </c>
      <c r="F211" s="94"/>
      <c r="G211" s="32" t="s">
        <v>137</v>
      </c>
      <c r="H211" s="32" t="s">
        <v>406</v>
      </c>
      <c r="I211" s="95"/>
      <c r="J211" s="96" t="s">
        <v>1033</v>
      </c>
      <c r="K211" s="97"/>
      <c r="L211" s="103">
        <v>42892</v>
      </c>
      <c r="M211" s="99"/>
      <c r="N211" s="42"/>
      <c r="O211" s="43"/>
      <c r="P211" s="43"/>
      <c r="Q211" s="43"/>
      <c r="R211" s="43"/>
      <c r="S211" s="43"/>
      <c r="T211" s="43"/>
      <c r="U211" s="43"/>
      <c r="V211" s="43"/>
      <c r="W211" s="43"/>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row>
    <row r="212" spans="1:250" ht="45">
      <c r="A212" s="251" t="s">
        <v>1034</v>
      </c>
      <c r="B212" s="83" t="s">
        <v>377</v>
      </c>
      <c r="C212" s="284" t="s">
        <v>1035</v>
      </c>
      <c r="D212" s="124"/>
      <c r="E212" s="84" t="s">
        <v>34</v>
      </c>
      <c r="F212" s="85"/>
      <c r="G212" s="33" t="s">
        <v>137</v>
      </c>
      <c r="H212" s="33" t="s">
        <v>1036</v>
      </c>
      <c r="I212" s="86"/>
      <c r="J212" s="87" t="s">
        <v>1037</v>
      </c>
      <c r="K212" s="88"/>
      <c r="L212" s="102">
        <v>42892</v>
      </c>
      <c r="M212" s="99"/>
      <c r="N212" s="42"/>
      <c r="O212" s="43"/>
      <c r="P212" s="43"/>
      <c r="Q212" s="43"/>
      <c r="R212" s="43"/>
      <c r="S212" s="43"/>
      <c r="T212" s="43"/>
      <c r="U212" s="43"/>
      <c r="V212" s="43"/>
      <c r="W212" s="43"/>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row>
    <row r="213" spans="1:250" ht="43.5">
      <c r="A213" s="252" t="s">
        <v>1038</v>
      </c>
      <c r="B213" s="97"/>
      <c r="C213" s="221" t="str">
        <f>HYPERLINK("http://www.lincolninst.edu/","http://www.lincolninst.edu/")</f>
        <v>http://www.lincolninst.edu/</v>
      </c>
      <c r="D213" s="64" t="s">
        <v>1039</v>
      </c>
      <c r="E213" s="93" t="s">
        <v>34</v>
      </c>
      <c r="F213" s="94"/>
      <c r="G213" s="32" t="s">
        <v>1040</v>
      </c>
      <c r="H213" s="32" t="s">
        <v>1041</v>
      </c>
      <c r="I213" s="95"/>
      <c r="J213" s="96" t="s">
        <v>1042</v>
      </c>
      <c r="K213" s="97"/>
      <c r="L213" s="103">
        <v>42892</v>
      </c>
      <c r="M213" s="99"/>
      <c r="N213" s="42"/>
      <c r="O213" s="43"/>
      <c r="P213" s="43"/>
      <c r="Q213" s="43"/>
      <c r="R213" s="43"/>
      <c r="S213" s="43"/>
      <c r="T213" s="43"/>
      <c r="U213" s="43"/>
      <c r="V213" s="43"/>
      <c r="W213" s="43"/>
    </row>
    <row r="214" spans="1:250" ht="43.5">
      <c r="A214" s="251" t="s">
        <v>1043</v>
      </c>
      <c r="B214" s="83" t="s">
        <v>1044</v>
      </c>
      <c r="C214" s="284" t="s">
        <v>1045</v>
      </c>
      <c r="D214" s="124"/>
      <c r="E214" s="84" t="s">
        <v>34</v>
      </c>
      <c r="F214" s="85"/>
      <c r="G214" s="33" t="s">
        <v>167</v>
      </c>
      <c r="H214" s="33" t="s">
        <v>93</v>
      </c>
      <c r="I214" s="86"/>
      <c r="J214" s="87" t="s">
        <v>1046</v>
      </c>
      <c r="K214" s="88"/>
      <c r="L214" s="102">
        <v>42892</v>
      </c>
      <c r="M214" s="144"/>
      <c r="N214" s="42"/>
      <c r="O214" s="43"/>
      <c r="P214" s="43"/>
      <c r="Q214" s="43"/>
      <c r="R214" s="43"/>
      <c r="S214" s="43"/>
      <c r="T214" s="43"/>
      <c r="U214" s="43"/>
      <c r="V214" s="43"/>
      <c r="W214" s="43"/>
    </row>
    <row r="215" spans="1:250" ht="101.5">
      <c r="A215" s="260" t="s">
        <v>1944</v>
      </c>
      <c r="B215" s="145" t="s">
        <v>1945</v>
      </c>
      <c r="C215" s="64" t="s">
        <v>1946</v>
      </c>
      <c r="D215" s="64" t="s">
        <v>1947</v>
      </c>
      <c r="E215" s="146" t="s">
        <v>34</v>
      </c>
      <c r="F215" s="147"/>
      <c r="G215" s="148" t="s">
        <v>137</v>
      </c>
      <c r="H215" s="148" t="s">
        <v>1948</v>
      </c>
      <c r="I215" s="149"/>
      <c r="J215" s="150" t="s">
        <v>1949</v>
      </c>
      <c r="K215" s="151" t="s">
        <v>1950</v>
      </c>
      <c r="L215" s="152">
        <v>42892</v>
      </c>
      <c r="M215" s="153"/>
      <c r="N215" s="154"/>
      <c r="O215" s="155"/>
      <c r="P215" s="155"/>
      <c r="Q215" s="155"/>
      <c r="R215" s="155"/>
      <c r="S215" s="155"/>
      <c r="T215" s="155"/>
      <c r="U215" s="155"/>
      <c r="V215" s="155"/>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6"/>
      <c r="BA215" s="157"/>
      <c r="BB215" s="157"/>
      <c r="BC215" s="157"/>
      <c r="BD215" s="157"/>
      <c r="BE215" s="157"/>
      <c r="BF215" s="157"/>
      <c r="BG215" s="157"/>
      <c r="BH215" s="157"/>
      <c r="BI215" s="157"/>
      <c r="BJ215" s="157"/>
      <c r="BK215" s="157"/>
      <c r="BL215" s="157"/>
      <c r="BM215" s="157"/>
      <c r="BN215" s="157"/>
      <c r="BO215" s="157"/>
      <c r="BP215" s="157"/>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57"/>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157"/>
      <c r="EC215" s="157"/>
      <c r="ED215" s="157"/>
      <c r="EE215" s="157"/>
      <c r="EF215" s="157"/>
      <c r="EG215" s="157"/>
      <c r="EH215" s="157"/>
      <c r="EI215" s="157"/>
      <c r="EJ215" s="157"/>
      <c r="EK215" s="157"/>
      <c r="EL215" s="157"/>
      <c r="EM215" s="157"/>
      <c r="EN215" s="157"/>
      <c r="EO215" s="157"/>
      <c r="EP215" s="157"/>
      <c r="EQ215" s="157"/>
      <c r="ER215" s="157"/>
      <c r="ES215" s="157"/>
      <c r="ET215" s="157"/>
      <c r="EU215" s="157"/>
      <c r="EV215" s="157"/>
      <c r="EW215" s="157"/>
      <c r="EX215" s="157"/>
      <c r="EY215" s="157"/>
      <c r="EZ215" s="157"/>
      <c r="FA215" s="157"/>
      <c r="FB215" s="157"/>
      <c r="FC215" s="157"/>
      <c r="FD215" s="157"/>
      <c r="FE215" s="157"/>
      <c r="FF215" s="157"/>
      <c r="FG215" s="157"/>
      <c r="FH215" s="157"/>
      <c r="FI215" s="157"/>
      <c r="FJ215" s="157"/>
      <c r="FK215" s="157"/>
      <c r="FL215" s="157"/>
      <c r="FM215" s="157"/>
      <c r="FN215" s="157"/>
      <c r="FO215" s="157"/>
      <c r="FP215" s="157"/>
      <c r="FQ215" s="157"/>
      <c r="FR215" s="157"/>
      <c r="FS215" s="157"/>
      <c r="FT215" s="157"/>
      <c r="FU215" s="157"/>
      <c r="FV215" s="157"/>
      <c r="FW215" s="157"/>
      <c r="FX215" s="157"/>
      <c r="FY215" s="157"/>
      <c r="FZ215" s="157"/>
      <c r="GA215" s="157"/>
      <c r="GB215" s="157"/>
      <c r="GC215" s="157"/>
      <c r="GD215" s="157"/>
      <c r="GE215" s="157"/>
      <c r="GF215" s="157"/>
      <c r="GG215" s="157"/>
      <c r="GH215" s="157"/>
      <c r="GI215" s="157"/>
      <c r="GJ215" s="157"/>
      <c r="GK215" s="157"/>
      <c r="GL215" s="157"/>
      <c r="GM215" s="157"/>
      <c r="GN215" s="157"/>
      <c r="GO215" s="157"/>
      <c r="GP215" s="157"/>
      <c r="GQ215" s="157"/>
      <c r="GR215" s="157"/>
      <c r="GS215" s="157"/>
      <c r="GT215" s="157"/>
      <c r="GU215" s="157"/>
      <c r="GV215" s="157"/>
      <c r="GW215" s="157"/>
      <c r="GX215" s="157"/>
      <c r="GY215" s="157"/>
      <c r="GZ215" s="157"/>
      <c r="HA215" s="157"/>
      <c r="HB215" s="157"/>
      <c r="HC215" s="157"/>
      <c r="HD215" s="157"/>
      <c r="HE215" s="157"/>
      <c r="HF215" s="157"/>
      <c r="HG215" s="157"/>
      <c r="HH215" s="157"/>
      <c r="HI215" s="157"/>
      <c r="HJ215" s="157"/>
      <c r="HK215" s="157"/>
      <c r="HL215" s="157"/>
      <c r="HM215" s="157"/>
      <c r="HN215" s="157"/>
      <c r="HO215" s="157"/>
      <c r="HP215" s="157"/>
      <c r="HQ215" s="157"/>
      <c r="HR215" s="157"/>
      <c r="HS215" s="157"/>
      <c r="HT215" s="157"/>
      <c r="HU215" s="157"/>
      <c r="HV215" s="157"/>
      <c r="HW215" s="157"/>
      <c r="HX215" s="157"/>
      <c r="HY215" s="157"/>
      <c r="HZ215" s="157"/>
      <c r="IA215" s="157"/>
      <c r="IB215" s="157"/>
      <c r="IC215" s="157"/>
      <c r="ID215" s="157"/>
      <c r="IE215" s="157"/>
      <c r="IF215" s="157"/>
      <c r="IG215" s="157"/>
      <c r="IH215" s="157"/>
      <c r="II215" s="157"/>
      <c r="IJ215" s="157"/>
      <c r="IK215" s="157"/>
      <c r="IL215" s="157"/>
      <c r="IM215" s="157"/>
      <c r="IN215" s="157"/>
      <c r="IO215" s="157"/>
      <c r="IP215" s="157"/>
    </row>
    <row r="216" spans="1:250" ht="58">
      <c r="A216" s="251" t="s">
        <v>1047</v>
      </c>
      <c r="B216" s="83" t="s">
        <v>1048</v>
      </c>
      <c r="C216" s="284" t="s">
        <v>1049</v>
      </c>
      <c r="D216" s="124"/>
      <c r="E216" s="84" t="s">
        <v>34</v>
      </c>
      <c r="F216" s="85"/>
      <c r="G216" s="33" t="s">
        <v>137</v>
      </c>
      <c r="H216" s="33" t="s">
        <v>1050</v>
      </c>
      <c r="I216" s="86"/>
      <c r="J216" s="87" t="s">
        <v>1051</v>
      </c>
      <c r="K216" s="88"/>
      <c r="L216" s="102">
        <v>42892</v>
      </c>
      <c r="M216" s="144"/>
      <c r="N216" s="42"/>
      <c r="O216" s="43"/>
      <c r="P216" s="43"/>
      <c r="Q216" s="43"/>
      <c r="R216" s="43"/>
      <c r="S216" s="43"/>
      <c r="T216" s="43"/>
      <c r="U216" s="43"/>
      <c r="V216" s="43"/>
      <c r="W216" s="43"/>
    </row>
    <row r="217" spans="1:250" ht="45">
      <c r="A217" s="252" t="s">
        <v>1052</v>
      </c>
      <c r="B217" s="91" t="s">
        <v>516</v>
      </c>
      <c r="C217" s="64" t="s">
        <v>1053</v>
      </c>
      <c r="D217" s="77"/>
      <c r="E217" s="93" t="s">
        <v>34</v>
      </c>
      <c r="F217" s="94"/>
      <c r="G217" s="32" t="s">
        <v>137</v>
      </c>
      <c r="H217" s="32" t="s">
        <v>1054</v>
      </c>
      <c r="I217" s="95"/>
      <c r="J217" s="96" t="s">
        <v>1055</v>
      </c>
      <c r="K217" s="97"/>
      <c r="L217" s="103">
        <v>42892</v>
      </c>
      <c r="M217" s="144"/>
      <c r="N217" s="42"/>
      <c r="O217" s="43"/>
      <c r="P217" s="43"/>
      <c r="Q217" s="43"/>
      <c r="R217" s="43"/>
      <c r="S217" s="43"/>
      <c r="T217" s="43"/>
      <c r="U217" s="43"/>
      <c r="V217" s="43"/>
      <c r="W217" s="43"/>
    </row>
    <row r="218" spans="1:250" ht="43.5">
      <c r="A218" s="251" t="s">
        <v>1056</v>
      </c>
      <c r="B218" s="83" t="s">
        <v>187</v>
      </c>
      <c r="C218" s="284" t="s">
        <v>1057</v>
      </c>
      <c r="D218" s="124"/>
      <c r="E218" s="84" t="s">
        <v>34</v>
      </c>
      <c r="F218" s="85"/>
      <c r="G218" s="33" t="s">
        <v>167</v>
      </c>
      <c r="H218" s="33" t="s">
        <v>1058</v>
      </c>
      <c r="I218" s="86"/>
      <c r="J218" s="87" t="s">
        <v>1059</v>
      </c>
      <c r="K218" s="88"/>
      <c r="L218" s="102">
        <v>42892</v>
      </c>
      <c r="M218" s="144"/>
      <c r="N218" s="42"/>
      <c r="O218" s="43"/>
      <c r="P218" s="43"/>
      <c r="Q218" s="43"/>
      <c r="R218" s="43"/>
      <c r="S218" s="43"/>
      <c r="T218" s="43"/>
      <c r="U218" s="43"/>
      <c r="V218" s="43"/>
      <c r="W218" s="43"/>
    </row>
    <row r="219" spans="1:250" ht="87">
      <c r="A219" s="252" t="s">
        <v>1060</v>
      </c>
      <c r="B219" s="91" t="s">
        <v>462</v>
      </c>
      <c r="C219" s="64" t="s">
        <v>1061</v>
      </c>
      <c r="D219" s="77"/>
      <c r="E219" s="93" t="s">
        <v>1062</v>
      </c>
      <c r="F219" s="94"/>
      <c r="G219" s="32" t="s">
        <v>167</v>
      </c>
      <c r="H219" s="32" t="s">
        <v>1063</v>
      </c>
      <c r="I219" s="95"/>
      <c r="J219" s="96" t="s">
        <v>1064</v>
      </c>
      <c r="K219" s="97"/>
      <c r="L219" s="103">
        <v>42892</v>
      </c>
      <c r="M219" s="144"/>
      <c r="N219" s="42"/>
      <c r="O219" s="43"/>
      <c r="P219" s="43"/>
      <c r="Q219" s="43"/>
      <c r="R219" s="43"/>
      <c r="S219" s="43"/>
      <c r="T219" s="43"/>
      <c r="U219" s="43"/>
      <c r="V219" s="43"/>
      <c r="W219" s="43"/>
    </row>
    <row r="220" spans="1:250" ht="30">
      <c r="A220" s="251" t="s">
        <v>1065</v>
      </c>
      <c r="B220" s="83" t="s">
        <v>1066</v>
      </c>
      <c r="C220" s="284" t="s">
        <v>1067</v>
      </c>
      <c r="D220" s="290"/>
      <c r="E220" s="126"/>
      <c r="F220" s="85"/>
      <c r="G220" s="33" t="s">
        <v>167</v>
      </c>
      <c r="H220" s="33" t="s">
        <v>1063</v>
      </c>
      <c r="I220" s="86"/>
      <c r="J220" s="158"/>
      <c r="K220" s="88"/>
      <c r="L220" s="102">
        <v>42892</v>
      </c>
      <c r="M220" s="144"/>
      <c r="N220" s="42"/>
      <c r="O220" s="43"/>
      <c r="P220" s="43"/>
      <c r="Q220" s="43"/>
      <c r="R220" s="43"/>
      <c r="S220" s="43"/>
      <c r="T220" s="43"/>
      <c r="U220" s="43"/>
      <c r="V220" s="43"/>
      <c r="W220" s="43"/>
    </row>
    <row r="221" spans="1:250" ht="60">
      <c r="A221" s="252" t="s">
        <v>1068</v>
      </c>
      <c r="B221" s="91" t="s">
        <v>463</v>
      </c>
      <c r="C221" s="64" t="s">
        <v>1069</v>
      </c>
      <c r="D221" s="64" t="s">
        <v>1070</v>
      </c>
      <c r="E221" s="93" t="s">
        <v>34</v>
      </c>
      <c r="F221" s="94"/>
      <c r="G221" s="32" t="s">
        <v>167</v>
      </c>
      <c r="H221" s="32" t="s">
        <v>1063</v>
      </c>
      <c r="I221" s="95"/>
      <c r="J221" s="96" t="s">
        <v>1071</v>
      </c>
      <c r="K221" s="97"/>
      <c r="L221" s="103">
        <v>42892</v>
      </c>
      <c r="M221" s="144"/>
      <c r="N221" s="42"/>
      <c r="O221" s="43"/>
      <c r="P221" s="43"/>
      <c r="Q221" s="43"/>
      <c r="R221" s="43"/>
      <c r="S221" s="43"/>
      <c r="T221" s="43"/>
      <c r="U221" s="43"/>
      <c r="V221" s="43"/>
      <c r="W221" s="43"/>
    </row>
    <row r="222" spans="1:250" ht="58">
      <c r="A222" s="251" t="s">
        <v>1072</v>
      </c>
      <c r="B222" s="83" t="s">
        <v>654</v>
      </c>
      <c r="C222" s="284" t="s">
        <v>1073</v>
      </c>
      <c r="D222" s="124"/>
      <c r="E222" s="84" t="s">
        <v>34</v>
      </c>
      <c r="F222" s="85"/>
      <c r="G222" s="33" t="s">
        <v>167</v>
      </c>
      <c r="H222" s="33" t="s">
        <v>1074</v>
      </c>
      <c r="I222" s="86"/>
      <c r="J222" s="127"/>
      <c r="K222" s="88"/>
      <c r="L222" s="102">
        <v>42892</v>
      </c>
      <c r="M222" s="144"/>
      <c r="N222" s="42"/>
      <c r="O222" s="43"/>
      <c r="P222" s="43"/>
      <c r="Q222" s="43"/>
      <c r="R222" s="43"/>
      <c r="S222" s="43"/>
      <c r="T222" s="43"/>
      <c r="U222" s="43"/>
      <c r="V222" s="43"/>
      <c r="W222" s="43"/>
    </row>
    <row r="223" spans="1:250" ht="30">
      <c r="A223" s="252" t="s">
        <v>1075</v>
      </c>
      <c r="B223" s="91" t="s">
        <v>1076</v>
      </c>
      <c r="C223" s="64" t="s">
        <v>1077</v>
      </c>
      <c r="D223" s="287" t="s">
        <v>2092</v>
      </c>
      <c r="E223" s="93" t="s">
        <v>34</v>
      </c>
      <c r="F223" s="94"/>
      <c r="G223" s="32" t="s">
        <v>1078</v>
      </c>
      <c r="H223" s="32" t="s">
        <v>1079</v>
      </c>
      <c r="I223" s="95"/>
      <c r="J223" s="96" t="s">
        <v>1080</v>
      </c>
      <c r="K223" s="97"/>
      <c r="L223" s="103">
        <v>42892</v>
      </c>
      <c r="M223" s="144"/>
      <c r="N223" s="42"/>
      <c r="O223" s="43"/>
      <c r="P223" s="43"/>
      <c r="Q223" s="43"/>
      <c r="R223" s="43"/>
      <c r="S223" s="43"/>
      <c r="T223" s="43"/>
      <c r="U223" s="43"/>
      <c r="V223" s="43"/>
      <c r="W223" s="43"/>
    </row>
    <row r="224" spans="1:250" ht="29">
      <c r="A224" s="251" t="s">
        <v>1081</v>
      </c>
      <c r="B224" s="33" t="s">
        <v>1082</v>
      </c>
      <c r="C224" s="312" t="s">
        <v>1083</v>
      </c>
      <c r="D224" s="159"/>
      <c r="E224" s="33" t="s">
        <v>34</v>
      </c>
      <c r="F224" s="85"/>
      <c r="G224" s="33" t="s">
        <v>137</v>
      </c>
      <c r="H224" s="33" t="s">
        <v>1084</v>
      </c>
      <c r="I224" s="86"/>
      <c r="J224" s="87" t="s">
        <v>1085</v>
      </c>
      <c r="K224" s="88"/>
      <c r="L224" s="102">
        <v>42892</v>
      </c>
      <c r="M224" s="144"/>
      <c r="N224" s="42"/>
      <c r="O224" s="43"/>
      <c r="P224" s="43"/>
      <c r="Q224" s="43"/>
      <c r="R224" s="43"/>
      <c r="S224" s="43"/>
      <c r="T224" s="43"/>
      <c r="U224" s="43"/>
      <c r="V224" s="43"/>
      <c r="W224" s="43"/>
    </row>
    <row r="225" spans="1:52" ht="43.5">
      <c r="A225" s="252" t="s">
        <v>1086</v>
      </c>
      <c r="B225" s="91" t="s">
        <v>1087</v>
      </c>
      <c r="C225" s="64" t="s">
        <v>1088</v>
      </c>
      <c r="D225" s="77"/>
      <c r="E225" s="108"/>
      <c r="F225" s="94"/>
      <c r="G225" s="32" t="s">
        <v>851</v>
      </c>
      <c r="H225" s="32" t="s">
        <v>140</v>
      </c>
      <c r="I225" s="95"/>
      <c r="J225" s="96" t="s">
        <v>1089</v>
      </c>
      <c r="K225" s="97"/>
      <c r="L225" s="103">
        <v>42892</v>
      </c>
      <c r="M225" s="144"/>
      <c r="N225" s="42"/>
      <c r="O225" s="43"/>
      <c r="P225" s="43"/>
      <c r="Q225" s="43"/>
      <c r="R225" s="43"/>
      <c r="S225" s="43"/>
      <c r="T225" s="43"/>
      <c r="U225" s="43"/>
      <c r="V225" s="43"/>
      <c r="W225" s="43"/>
    </row>
    <row r="226" spans="1:52" ht="45">
      <c r="A226" s="251" t="s">
        <v>1090</v>
      </c>
      <c r="B226" s="83" t="s">
        <v>888</v>
      </c>
      <c r="C226" s="284" t="s">
        <v>1091</v>
      </c>
      <c r="D226" s="284" t="s">
        <v>1092</v>
      </c>
      <c r="E226" s="84" t="s">
        <v>34</v>
      </c>
      <c r="F226" s="85"/>
      <c r="G226" s="33" t="s">
        <v>283</v>
      </c>
      <c r="H226" s="33" t="s">
        <v>1093</v>
      </c>
      <c r="I226" s="86"/>
      <c r="J226" s="87" t="s">
        <v>1094</v>
      </c>
      <c r="K226" s="88"/>
      <c r="L226" s="102">
        <v>42892</v>
      </c>
      <c r="M226" s="144"/>
      <c r="N226" s="42"/>
      <c r="O226" s="43"/>
      <c r="P226" s="43"/>
      <c r="Q226" s="43"/>
      <c r="R226" s="43"/>
      <c r="S226" s="43"/>
      <c r="T226" s="43"/>
      <c r="U226" s="43"/>
      <c r="V226" s="43"/>
      <c r="W226" s="43"/>
    </row>
    <row r="227" spans="1:52" ht="43.5">
      <c r="A227" s="252" t="s">
        <v>1095</v>
      </c>
      <c r="B227" s="91" t="s">
        <v>817</v>
      </c>
      <c r="C227" s="64" t="s">
        <v>1096</v>
      </c>
      <c r="D227" s="77"/>
      <c r="E227" s="93" t="s">
        <v>34</v>
      </c>
      <c r="F227" s="94"/>
      <c r="G227" s="32" t="s">
        <v>137</v>
      </c>
      <c r="H227" s="32" t="s">
        <v>1097</v>
      </c>
      <c r="I227" s="95"/>
      <c r="J227" s="96" t="s">
        <v>1098</v>
      </c>
      <c r="K227" s="97"/>
      <c r="L227" s="103">
        <v>42892</v>
      </c>
      <c r="M227" s="144"/>
      <c r="N227" s="42"/>
      <c r="O227" s="43"/>
      <c r="P227" s="43"/>
      <c r="Q227" s="43"/>
      <c r="R227" s="43"/>
      <c r="S227" s="43"/>
      <c r="T227" s="43"/>
      <c r="U227" s="43"/>
      <c r="V227" s="43"/>
      <c r="W227" s="43"/>
    </row>
    <row r="228" spans="1:52" ht="30">
      <c r="A228" s="251" t="s">
        <v>1099</v>
      </c>
      <c r="B228" s="83" t="s">
        <v>1100</v>
      </c>
      <c r="C228" s="284" t="s">
        <v>1101</v>
      </c>
      <c r="D228" s="284" t="s">
        <v>1102</v>
      </c>
      <c r="E228" s="84" t="s">
        <v>34</v>
      </c>
      <c r="F228" s="85"/>
      <c r="G228" s="33" t="s">
        <v>436</v>
      </c>
      <c r="H228" s="33" t="s">
        <v>1103</v>
      </c>
      <c r="I228" s="86"/>
      <c r="J228" s="87" t="s">
        <v>1104</v>
      </c>
      <c r="K228" s="88"/>
      <c r="L228" s="102">
        <v>42892</v>
      </c>
      <c r="M228" s="144"/>
      <c r="N228" s="42"/>
      <c r="O228" s="43"/>
      <c r="P228" s="43"/>
      <c r="Q228" s="43"/>
      <c r="R228" s="43"/>
      <c r="S228" s="43"/>
      <c r="T228" s="43"/>
      <c r="U228" s="43"/>
      <c r="V228" s="43"/>
      <c r="W228" s="43"/>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row>
    <row r="229" spans="1:52" ht="58">
      <c r="A229" s="252" t="s">
        <v>2093</v>
      </c>
      <c r="B229" s="91" t="s">
        <v>902</v>
      </c>
      <c r="C229" s="64" t="s">
        <v>1105</v>
      </c>
      <c r="D229" s="77"/>
      <c r="E229" s="93" t="s">
        <v>34</v>
      </c>
      <c r="F229" s="94"/>
      <c r="G229" s="32" t="s">
        <v>137</v>
      </c>
      <c r="H229" s="32" t="s">
        <v>1106</v>
      </c>
      <c r="I229" s="95"/>
      <c r="J229" s="96" t="s">
        <v>1107</v>
      </c>
      <c r="K229" s="97"/>
      <c r="L229" s="103">
        <v>42892</v>
      </c>
      <c r="M229" s="144"/>
      <c r="N229" s="42"/>
      <c r="O229" s="43"/>
      <c r="P229" s="43"/>
      <c r="Q229" s="43"/>
      <c r="R229" s="43"/>
      <c r="S229" s="43"/>
      <c r="T229" s="43"/>
      <c r="U229" s="43"/>
      <c r="V229" s="43"/>
      <c r="W229" s="43"/>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row>
    <row r="230" spans="1:52" ht="45">
      <c r="A230" s="251" t="s">
        <v>1108</v>
      </c>
      <c r="B230" s="83" t="s">
        <v>1109</v>
      </c>
      <c r="C230" s="284" t="s">
        <v>2094</v>
      </c>
      <c r="D230" s="284" t="s">
        <v>1110</v>
      </c>
      <c r="E230" s="84" t="s">
        <v>34</v>
      </c>
      <c r="F230" s="85"/>
      <c r="G230" s="33" t="s">
        <v>167</v>
      </c>
      <c r="H230" s="33" t="s">
        <v>2095</v>
      </c>
      <c r="I230" s="86"/>
      <c r="J230" s="87" t="s">
        <v>1111</v>
      </c>
      <c r="K230" s="88"/>
      <c r="L230" s="102">
        <v>42892</v>
      </c>
      <c r="M230" s="144"/>
      <c r="N230" s="42"/>
      <c r="O230" s="43"/>
      <c r="P230" s="43"/>
      <c r="Q230" s="43"/>
      <c r="R230" s="43"/>
      <c r="S230" s="43"/>
      <c r="T230" s="43"/>
      <c r="U230" s="43"/>
      <c r="V230" s="43"/>
      <c r="W230" s="43"/>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row>
    <row r="231" spans="1:52" ht="43.5">
      <c r="A231" s="252" t="s">
        <v>1112</v>
      </c>
      <c r="B231" s="91" t="s">
        <v>516</v>
      </c>
      <c r="C231" s="64" t="s">
        <v>1113</v>
      </c>
      <c r="D231" s="64" t="s">
        <v>1114</v>
      </c>
      <c r="E231" s="93" t="s">
        <v>34</v>
      </c>
      <c r="F231" s="94"/>
      <c r="G231" s="32" t="s">
        <v>137</v>
      </c>
      <c r="H231" s="32" t="s">
        <v>819</v>
      </c>
      <c r="I231" s="95"/>
      <c r="J231" s="96" t="s">
        <v>1115</v>
      </c>
      <c r="K231" s="97"/>
      <c r="L231" s="103">
        <v>42892</v>
      </c>
      <c r="M231" s="144"/>
      <c r="N231" s="42"/>
      <c r="O231" s="43"/>
      <c r="P231" s="43"/>
      <c r="Q231" s="43"/>
      <c r="R231" s="43"/>
      <c r="S231" s="43"/>
      <c r="T231" s="43"/>
      <c r="U231" s="43"/>
      <c r="V231" s="43"/>
      <c r="W231" s="43"/>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row>
    <row r="232" spans="1:52" ht="43.5">
      <c r="A232" s="251" t="s">
        <v>1116</v>
      </c>
      <c r="B232" s="83" t="s">
        <v>516</v>
      </c>
      <c r="C232" s="284" t="s">
        <v>1117</v>
      </c>
      <c r="D232" s="124"/>
      <c r="E232" s="84" t="s">
        <v>1118</v>
      </c>
      <c r="F232" s="85"/>
      <c r="G232" s="33" t="s">
        <v>137</v>
      </c>
      <c r="H232" s="33" t="s">
        <v>1050</v>
      </c>
      <c r="I232" s="86"/>
      <c r="J232" s="87" t="s">
        <v>1119</v>
      </c>
      <c r="K232" s="88"/>
      <c r="L232" s="102">
        <v>42892</v>
      </c>
      <c r="M232" s="144"/>
      <c r="N232" s="42"/>
      <c r="O232" s="43"/>
      <c r="P232" s="43"/>
      <c r="Q232" s="43"/>
      <c r="R232" s="43"/>
      <c r="S232" s="43"/>
      <c r="T232" s="43"/>
      <c r="U232" s="43"/>
      <c r="V232" s="43"/>
      <c r="W232" s="43"/>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row>
    <row r="233" spans="1:52" ht="30">
      <c r="A233" s="252" t="s">
        <v>1120</v>
      </c>
      <c r="B233" s="91" t="s">
        <v>1121</v>
      </c>
      <c r="C233" s="64" t="s">
        <v>1122</v>
      </c>
      <c r="D233" s="287" t="s">
        <v>1967</v>
      </c>
      <c r="E233" s="93" t="s">
        <v>391</v>
      </c>
      <c r="F233" s="94"/>
      <c r="G233" s="32" t="s">
        <v>167</v>
      </c>
      <c r="H233" s="32" t="s">
        <v>581</v>
      </c>
      <c r="I233" s="95" t="s">
        <v>141</v>
      </c>
      <c r="J233" s="96" t="s">
        <v>1968</v>
      </c>
      <c r="K233" s="97"/>
      <c r="L233" s="103">
        <v>42892</v>
      </c>
      <c r="M233" s="144"/>
      <c r="N233" s="42"/>
      <c r="O233" s="43"/>
      <c r="P233" s="43"/>
      <c r="Q233" s="43"/>
      <c r="R233" s="43"/>
      <c r="S233" s="43"/>
      <c r="T233" s="43"/>
      <c r="U233" s="43"/>
      <c r="V233" s="43"/>
      <c r="W233" s="43"/>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row>
    <row r="234" spans="1:52" ht="30">
      <c r="A234" s="251" t="s">
        <v>1123</v>
      </c>
      <c r="B234" s="88"/>
      <c r="C234" s="284" t="s">
        <v>1124</v>
      </c>
      <c r="D234" s="284" t="s">
        <v>1125</v>
      </c>
      <c r="E234" s="126"/>
      <c r="F234" s="85"/>
      <c r="G234" s="33" t="s">
        <v>283</v>
      </c>
      <c r="H234" s="33" t="s">
        <v>499</v>
      </c>
      <c r="I234" s="86"/>
      <c r="J234" s="127"/>
      <c r="K234" s="88"/>
      <c r="L234" s="102">
        <v>42892</v>
      </c>
      <c r="M234" s="144"/>
      <c r="N234" s="42"/>
      <c r="O234" s="43"/>
      <c r="P234" s="43"/>
      <c r="Q234" s="43"/>
      <c r="R234" s="43"/>
      <c r="S234" s="43"/>
      <c r="T234" s="43"/>
      <c r="U234" s="43"/>
      <c r="V234" s="43"/>
      <c r="W234" s="43"/>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row>
    <row r="235" spans="1:52" ht="30">
      <c r="A235" s="252" t="s">
        <v>1126</v>
      </c>
      <c r="B235" s="91" t="s">
        <v>1127</v>
      </c>
      <c r="C235" s="64" t="s">
        <v>2096</v>
      </c>
      <c r="D235" s="287" t="s">
        <v>2097</v>
      </c>
      <c r="E235" s="93" t="s">
        <v>34</v>
      </c>
      <c r="F235" s="94"/>
      <c r="G235" s="32" t="s">
        <v>167</v>
      </c>
      <c r="H235" s="32" t="s">
        <v>1128</v>
      </c>
      <c r="I235" s="95"/>
      <c r="J235" s="125"/>
      <c r="K235" s="97"/>
      <c r="L235" s="103">
        <v>42892</v>
      </c>
      <c r="M235" s="144"/>
      <c r="N235" s="42"/>
      <c r="O235" s="43"/>
      <c r="P235" s="43"/>
      <c r="Q235" s="43"/>
      <c r="R235" s="43"/>
      <c r="S235" s="43"/>
      <c r="T235" s="43"/>
      <c r="U235" s="43"/>
      <c r="V235" s="43"/>
      <c r="W235" s="43"/>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row>
    <row r="236" spans="1:52" ht="43.5">
      <c r="A236" s="251" t="s">
        <v>1129</v>
      </c>
      <c r="B236" s="83" t="s">
        <v>1130</v>
      </c>
      <c r="C236" s="284" t="s">
        <v>2098</v>
      </c>
      <c r="D236" s="284"/>
      <c r="E236" s="84" t="s">
        <v>1131</v>
      </c>
      <c r="F236" s="85"/>
      <c r="G236" s="33" t="s">
        <v>436</v>
      </c>
      <c r="H236" s="33" t="s">
        <v>263</v>
      </c>
      <c r="I236" s="86"/>
      <c r="J236" s="87" t="s">
        <v>1132</v>
      </c>
      <c r="K236" s="83" t="s">
        <v>1133</v>
      </c>
      <c r="L236" s="102">
        <v>42892</v>
      </c>
      <c r="M236" s="144"/>
      <c r="N236" s="42"/>
      <c r="O236" s="43"/>
      <c r="P236" s="43"/>
      <c r="Q236" s="43"/>
      <c r="R236" s="43"/>
      <c r="S236" s="43"/>
      <c r="T236" s="43"/>
      <c r="U236" s="43"/>
      <c r="V236" s="43"/>
      <c r="W236" s="43"/>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row>
    <row r="237" spans="1:52" ht="29">
      <c r="A237" s="252" t="s">
        <v>1044</v>
      </c>
      <c r="B237" s="91" t="s">
        <v>513</v>
      </c>
      <c r="C237" s="64" t="s">
        <v>2260</v>
      </c>
      <c r="D237" s="77"/>
      <c r="E237" s="93" t="s">
        <v>34</v>
      </c>
      <c r="F237" s="94"/>
      <c r="G237" s="32" t="s">
        <v>167</v>
      </c>
      <c r="H237" s="32" t="s">
        <v>93</v>
      </c>
      <c r="I237" s="95"/>
      <c r="J237" s="125"/>
      <c r="K237" s="97"/>
      <c r="L237" s="103">
        <v>42892</v>
      </c>
      <c r="M237" s="144"/>
      <c r="N237" s="42"/>
      <c r="O237" s="43"/>
      <c r="P237" s="43"/>
      <c r="Q237" s="43"/>
      <c r="R237" s="43"/>
      <c r="S237" s="43"/>
      <c r="T237" s="43"/>
      <c r="U237" s="43"/>
      <c r="V237" s="43"/>
      <c r="W237" s="43"/>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row>
    <row r="238" spans="1:52" ht="43.5">
      <c r="A238" s="251" t="s">
        <v>1134</v>
      </c>
      <c r="B238" s="83" t="s">
        <v>513</v>
      </c>
      <c r="C238" s="284" t="s">
        <v>2100</v>
      </c>
      <c r="D238" s="124"/>
      <c r="E238" s="84" t="s">
        <v>1135</v>
      </c>
      <c r="F238" s="85"/>
      <c r="G238" s="33" t="s">
        <v>167</v>
      </c>
      <c r="H238" s="33" t="s">
        <v>93</v>
      </c>
      <c r="I238" s="86"/>
      <c r="J238" s="127"/>
      <c r="K238" s="88"/>
      <c r="L238" s="102">
        <v>42892</v>
      </c>
      <c r="M238" s="144"/>
      <c r="N238" s="42"/>
      <c r="O238" s="43"/>
      <c r="P238" s="43"/>
      <c r="Q238" s="43"/>
      <c r="R238" s="43"/>
      <c r="S238" s="43"/>
      <c r="T238" s="43"/>
      <c r="U238" s="43"/>
      <c r="V238" s="43"/>
      <c r="W238" s="43"/>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row>
    <row r="239" spans="1:52" ht="43.5">
      <c r="A239" s="252" t="s">
        <v>1136</v>
      </c>
      <c r="B239" s="91" t="s">
        <v>513</v>
      </c>
      <c r="C239" s="64" t="s">
        <v>2099</v>
      </c>
      <c r="D239" s="77"/>
      <c r="E239" s="93" t="s">
        <v>34</v>
      </c>
      <c r="F239" s="94"/>
      <c r="G239" s="32" t="s">
        <v>686</v>
      </c>
      <c r="H239" s="32" t="s">
        <v>93</v>
      </c>
      <c r="I239" s="95"/>
      <c r="J239" s="96" t="s">
        <v>1137</v>
      </c>
      <c r="K239" s="97"/>
      <c r="L239" s="103">
        <v>42892</v>
      </c>
      <c r="M239" s="144"/>
      <c r="N239" s="42"/>
      <c r="O239" s="43"/>
      <c r="P239" s="43"/>
      <c r="Q239" s="43"/>
      <c r="R239" s="43"/>
      <c r="S239" s="43"/>
      <c r="T239" s="43"/>
      <c r="U239" s="43"/>
      <c r="V239" s="43"/>
      <c r="W239" s="43"/>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row>
    <row r="240" spans="1:52" ht="58">
      <c r="A240" s="251" t="s">
        <v>1138</v>
      </c>
      <c r="B240" s="83" t="s">
        <v>2220</v>
      </c>
      <c r="C240" s="284" t="s">
        <v>2101</v>
      </c>
      <c r="D240" s="124"/>
      <c r="E240" s="84" t="s">
        <v>34</v>
      </c>
      <c r="F240" s="85"/>
      <c r="G240" s="33" t="s">
        <v>167</v>
      </c>
      <c r="H240" s="33" t="s">
        <v>93</v>
      </c>
      <c r="I240" s="86"/>
      <c r="J240" s="87" t="s">
        <v>2221</v>
      </c>
      <c r="K240" s="88"/>
      <c r="L240" s="102">
        <v>43010</v>
      </c>
      <c r="M240" s="144"/>
      <c r="N240" s="42"/>
      <c r="O240" s="43"/>
      <c r="P240" s="43"/>
      <c r="Q240" s="43"/>
      <c r="R240" s="43"/>
      <c r="S240" s="43"/>
      <c r="T240" s="43"/>
      <c r="U240" s="43"/>
      <c r="V240" s="43"/>
      <c r="W240" s="43"/>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row>
    <row r="241" spans="1:52" ht="72.5">
      <c r="A241" s="252" t="s">
        <v>1139</v>
      </c>
      <c r="B241" s="91" t="s">
        <v>513</v>
      </c>
      <c r="C241" s="64" t="s">
        <v>1140</v>
      </c>
      <c r="D241" s="77"/>
      <c r="E241" s="93" t="s">
        <v>34</v>
      </c>
      <c r="F241" s="94"/>
      <c r="G241" s="32" t="s">
        <v>167</v>
      </c>
      <c r="H241" s="32" t="s">
        <v>1141</v>
      </c>
      <c r="I241" s="95"/>
      <c r="J241" s="96" t="s">
        <v>1142</v>
      </c>
      <c r="K241" s="97"/>
      <c r="L241" s="103">
        <v>42892</v>
      </c>
      <c r="M241" s="144"/>
      <c r="N241" s="42"/>
      <c r="O241" s="43"/>
      <c r="P241" s="43"/>
      <c r="Q241" s="43"/>
      <c r="R241" s="43"/>
      <c r="S241" s="43"/>
      <c r="T241" s="43"/>
      <c r="U241" s="43"/>
      <c r="V241" s="43"/>
      <c r="W241" s="43"/>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row>
    <row r="242" spans="1:52" ht="43.5">
      <c r="A242" s="251" t="s">
        <v>1143</v>
      </c>
      <c r="B242" s="83" t="s">
        <v>1144</v>
      </c>
      <c r="C242" s="284" t="s">
        <v>2261</v>
      </c>
      <c r="D242" s="124"/>
      <c r="E242" s="84" t="s">
        <v>34</v>
      </c>
      <c r="F242" s="85"/>
      <c r="G242" s="33" t="s">
        <v>445</v>
      </c>
      <c r="H242" s="33" t="s">
        <v>1145</v>
      </c>
      <c r="I242" s="86"/>
      <c r="J242" s="87" t="s">
        <v>1146</v>
      </c>
      <c r="K242" s="88"/>
      <c r="L242" s="102">
        <v>42892</v>
      </c>
      <c r="M242" s="144"/>
      <c r="N242" s="42"/>
      <c r="O242" s="43"/>
      <c r="P242" s="43"/>
      <c r="Q242" s="43"/>
      <c r="R242" s="43"/>
      <c r="S242" s="43"/>
      <c r="T242" s="43"/>
      <c r="U242" s="43"/>
      <c r="V242" s="43"/>
      <c r="W242" s="43"/>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row>
    <row r="243" spans="1:52" ht="30">
      <c r="A243" s="252" t="s">
        <v>1147</v>
      </c>
      <c r="B243" s="91" t="s">
        <v>1148</v>
      </c>
      <c r="C243" s="64" t="s">
        <v>1149</v>
      </c>
      <c r="D243" s="77"/>
      <c r="E243" s="93" t="s">
        <v>1150</v>
      </c>
      <c r="F243" s="94"/>
      <c r="G243" s="32" t="s">
        <v>167</v>
      </c>
      <c r="H243" s="32" t="s">
        <v>140</v>
      </c>
      <c r="I243" s="95"/>
      <c r="J243" s="96" t="s">
        <v>1151</v>
      </c>
      <c r="K243" s="97"/>
      <c r="L243" s="103">
        <v>42892</v>
      </c>
      <c r="M243" s="144"/>
      <c r="N243" s="42"/>
      <c r="O243" s="43"/>
      <c r="P243" s="43"/>
      <c r="Q243" s="43"/>
      <c r="R243" s="43"/>
      <c r="S243" s="43"/>
      <c r="T243" s="43"/>
      <c r="U243" s="43"/>
      <c r="V243" s="43"/>
      <c r="W243" s="43"/>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row>
    <row r="244" spans="1:52" ht="58">
      <c r="A244" s="251" t="s">
        <v>179</v>
      </c>
      <c r="B244" s="83" t="s">
        <v>1152</v>
      </c>
      <c r="C244" s="284" t="str">
        <f>HYPERLINK("http://www.ndacan.cornell.edu/")</f>
        <v>http://www.ndacan.cornell.edu/</v>
      </c>
      <c r="D244" s="284" t="s">
        <v>1153</v>
      </c>
      <c r="E244" s="84" t="s">
        <v>1154</v>
      </c>
      <c r="F244" s="85"/>
      <c r="G244" s="33" t="s">
        <v>137</v>
      </c>
      <c r="H244" s="33" t="s">
        <v>1155</v>
      </c>
      <c r="I244" s="86"/>
      <c r="J244" s="87" t="s">
        <v>1156</v>
      </c>
      <c r="K244" s="88"/>
      <c r="L244" s="102">
        <v>42892</v>
      </c>
      <c r="M244" s="144"/>
      <c r="N244" s="42"/>
      <c r="O244" s="43"/>
      <c r="P244" s="43"/>
      <c r="Q244" s="43"/>
      <c r="R244" s="43"/>
      <c r="S244" s="43"/>
      <c r="T244" s="43"/>
      <c r="U244" s="43"/>
      <c r="V244" s="43"/>
      <c r="W244" s="43"/>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row>
    <row r="245" spans="1:52" ht="45">
      <c r="A245" s="252" t="s">
        <v>1157</v>
      </c>
      <c r="B245" s="91" t="s">
        <v>1158</v>
      </c>
      <c r="C245" s="64" t="str">
        <f>HYPERLINK("http://cls.ioe.ac.uk/page.aspx?&amp;sitesectionid=795&amp;sitesectiontitle=Welcome+to+the+1970+British+Cohort+Study%23","http://cls.ioe.ac.uk/page.aspx?&amp;sitesectionid=795&amp;sitesectiontitle=Welcome+to+the+1970+British+Cohort+Study")</f>
        <v>http://cls.ioe.ac.uk/page.aspx?&amp;sitesectionid=795&amp;sitesectiontitle=Welcome+to+the+1970+British+Cohort+Study</v>
      </c>
      <c r="D245" s="64" t="s">
        <v>1159</v>
      </c>
      <c r="E245" s="108"/>
      <c r="F245" s="94"/>
      <c r="G245" s="32" t="s">
        <v>137</v>
      </c>
      <c r="H245" s="32" t="s">
        <v>2102</v>
      </c>
      <c r="I245" s="95"/>
      <c r="J245" s="96" t="s">
        <v>1160</v>
      </c>
      <c r="K245" s="97"/>
      <c r="L245" s="103">
        <v>42892</v>
      </c>
      <c r="M245" s="144"/>
      <c r="N245" s="42"/>
      <c r="O245" s="43"/>
      <c r="P245" s="43"/>
      <c r="Q245" s="43"/>
      <c r="R245" s="43"/>
      <c r="S245" s="43"/>
      <c r="T245" s="43"/>
      <c r="U245" s="43"/>
      <c r="V245" s="43"/>
      <c r="W245" s="43"/>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row>
    <row r="246" spans="1:52" ht="30">
      <c r="A246" s="251" t="s">
        <v>1161</v>
      </c>
      <c r="B246" s="83" t="s">
        <v>1162</v>
      </c>
      <c r="C246" s="284" t="s">
        <v>1163</v>
      </c>
      <c r="D246" s="124"/>
      <c r="E246" s="84" t="s">
        <v>1164</v>
      </c>
      <c r="F246" s="85"/>
      <c r="G246" s="33" t="s">
        <v>167</v>
      </c>
      <c r="H246" s="33" t="s">
        <v>529</v>
      </c>
      <c r="I246" s="86"/>
      <c r="J246" s="87" t="s">
        <v>1165</v>
      </c>
      <c r="K246" s="88"/>
      <c r="L246" s="102">
        <v>42892</v>
      </c>
      <c r="M246" s="144"/>
      <c r="N246" s="42"/>
      <c r="O246" s="43"/>
      <c r="P246" s="43"/>
      <c r="Q246" s="43"/>
      <c r="R246" s="43"/>
      <c r="S246" s="43"/>
      <c r="T246" s="43"/>
      <c r="U246" s="43"/>
      <c r="V246" s="43"/>
      <c r="W246" s="43"/>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row>
    <row r="247" spans="1:52" ht="87">
      <c r="A247" s="252" t="s">
        <v>1166</v>
      </c>
      <c r="B247" s="91" t="s">
        <v>1167</v>
      </c>
      <c r="C247" s="221" t="str">
        <f>HYPERLINK("http://www.ncsl.org/research.aspx")</f>
        <v>http://www.ncsl.org/research.aspx</v>
      </c>
      <c r="D247" s="64" t="s">
        <v>2103</v>
      </c>
      <c r="E247" s="93" t="s">
        <v>34</v>
      </c>
      <c r="F247" s="94"/>
      <c r="G247" s="32" t="s">
        <v>1168</v>
      </c>
      <c r="H247" s="32" t="s">
        <v>1169</v>
      </c>
      <c r="I247" s="95"/>
      <c r="J247" s="125" t="s">
        <v>1170</v>
      </c>
      <c r="K247" s="97"/>
      <c r="L247" s="103">
        <v>42892</v>
      </c>
      <c r="M247" s="144"/>
      <c r="N247" s="42"/>
      <c r="O247" s="43"/>
      <c r="P247" s="43"/>
      <c r="Q247" s="43"/>
      <c r="R247" s="43"/>
      <c r="S247" s="43"/>
      <c r="T247" s="43"/>
      <c r="U247" s="43"/>
      <c r="V247" s="43"/>
      <c r="W247" s="43"/>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row>
    <row r="248" spans="1:52" ht="45">
      <c r="A248" s="251" t="s">
        <v>1171</v>
      </c>
      <c r="B248" s="83" t="s">
        <v>817</v>
      </c>
      <c r="C248" s="284" t="s">
        <v>1172</v>
      </c>
      <c r="D248" s="64" t="s">
        <v>1173</v>
      </c>
      <c r="E248" s="84" t="s">
        <v>34</v>
      </c>
      <c r="F248" s="85"/>
      <c r="G248" s="33" t="s">
        <v>137</v>
      </c>
      <c r="H248" s="33" t="s">
        <v>819</v>
      </c>
      <c r="I248" s="86" t="s">
        <v>141</v>
      </c>
      <c r="J248" s="87" t="s">
        <v>1174</v>
      </c>
      <c r="K248" s="88"/>
      <c r="L248" s="102">
        <v>42892</v>
      </c>
      <c r="M248" s="144"/>
      <c r="N248" s="42"/>
      <c r="O248" s="43"/>
      <c r="P248" s="43"/>
      <c r="Q248" s="43"/>
      <c r="R248" s="43"/>
      <c r="S248" s="43"/>
      <c r="T248" s="43"/>
      <c r="U248" s="43"/>
      <c r="V248" s="43"/>
      <c r="W248" s="43"/>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row>
    <row r="249" spans="1:52" ht="58">
      <c r="A249" s="252" t="s">
        <v>1175</v>
      </c>
      <c r="B249" s="91" t="s">
        <v>516</v>
      </c>
      <c r="C249" s="64" t="s">
        <v>2104</v>
      </c>
      <c r="D249" s="77"/>
      <c r="E249" s="93" t="s">
        <v>34</v>
      </c>
      <c r="F249" s="94"/>
      <c r="G249" s="32" t="s">
        <v>137</v>
      </c>
      <c r="H249" s="32" t="s">
        <v>1176</v>
      </c>
      <c r="I249" s="95"/>
      <c r="J249" s="125" t="s">
        <v>1177</v>
      </c>
      <c r="K249" s="97"/>
      <c r="L249" s="103">
        <v>42892</v>
      </c>
      <c r="M249" s="144"/>
      <c r="N249" s="42"/>
      <c r="O249" s="43"/>
      <c r="P249" s="43"/>
      <c r="Q249" s="43"/>
      <c r="R249" s="43"/>
      <c r="S249" s="43"/>
      <c r="T249" s="43"/>
      <c r="U249" s="43"/>
      <c r="V249" s="43"/>
      <c r="W249" s="43"/>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row>
    <row r="250" spans="1:52" ht="43.5">
      <c r="A250" s="251" t="s">
        <v>1178</v>
      </c>
      <c r="B250" s="83" t="s">
        <v>615</v>
      </c>
      <c r="C250" s="284" t="s">
        <v>2262</v>
      </c>
      <c r="D250" s="124"/>
      <c r="E250" s="84" t="s">
        <v>1150</v>
      </c>
      <c r="F250" s="85"/>
      <c r="G250" s="33" t="s">
        <v>167</v>
      </c>
      <c r="H250" s="33" t="s">
        <v>93</v>
      </c>
      <c r="I250" s="86"/>
      <c r="J250" s="87" t="s">
        <v>1179</v>
      </c>
      <c r="K250" s="88"/>
      <c r="L250" s="102">
        <v>42892</v>
      </c>
      <c r="M250" s="144"/>
      <c r="N250" s="42"/>
      <c r="O250" s="43"/>
      <c r="P250" s="43"/>
      <c r="Q250" s="43"/>
      <c r="R250" s="43"/>
      <c r="S250" s="43"/>
      <c r="T250" s="43"/>
      <c r="U250" s="43"/>
      <c r="V250" s="43"/>
      <c r="W250" s="43"/>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row>
    <row r="251" spans="1:52" ht="58">
      <c r="A251" s="252" t="s">
        <v>1180</v>
      </c>
      <c r="B251" s="91" t="s">
        <v>854</v>
      </c>
      <c r="C251" s="64" t="s">
        <v>2105</v>
      </c>
      <c r="D251" s="77"/>
      <c r="E251" s="93" t="s">
        <v>34</v>
      </c>
      <c r="F251" s="94"/>
      <c r="G251" s="32" t="s">
        <v>137</v>
      </c>
      <c r="H251" s="32" t="s">
        <v>1181</v>
      </c>
      <c r="I251" s="95"/>
      <c r="J251" s="96" t="s">
        <v>1182</v>
      </c>
      <c r="K251" s="97"/>
      <c r="L251" s="103">
        <v>42892</v>
      </c>
      <c r="M251" s="144"/>
      <c r="N251" s="42"/>
      <c r="O251" s="43"/>
      <c r="P251" s="43"/>
      <c r="Q251" s="43"/>
      <c r="R251" s="43"/>
      <c r="S251" s="43"/>
      <c r="T251" s="43"/>
      <c r="U251" s="43"/>
      <c r="V251" s="43"/>
      <c r="W251" s="43"/>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c r="AY251" s="70"/>
      <c r="AZ251" s="70"/>
    </row>
    <row r="252" spans="1:52" ht="30">
      <c r="A252" s="251" t="s">
        <v>1183</v>
      </c>
      <c r="B252" s="83" t="s">
        <v>591</v>
      </c>
      <c r="C252" s="284" t="s">
        <v>598</v>
      </c>
      <c r="D252" s="124"/>
      <c r="E252" s="84" t="s">
        <v>1184</v>
      </c>
      <c r="F252" s="85"/>
      <c r="G252" s="33" t="s">
        <v>553</v>
      </c>
      <c r="H252" s="33" t="s">
        <v>599</v>
      </c>
      <c r="I252" s="86"/>
      <c r="J252" s="127"/>
      <c r="K252" s="88"/>
      <c r="L252" s="102">
        <v>42892</v>
      </c>
      <c r="M252" s="144"/>
      <c r="N252" s="42"/>
      <c r="O252" s="43"/>
      <c r="P252" s="43"/>
      <c r="Q252" s="43"/>
      <c r="R252" s="43"/>
      <c r="S252" s="43"/>
      <c r="T252" s="43"/>
      <c r="U252" s="43"/>
      <c r="V252" s="43"/>
      <c r="W252" s="43"/>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row>
    <row r="253" spans="1:52" ht="30">
      <c r="A253" s="252" t="s">
        <v>1185</v>
      </c>
      <c r="B253" s="91" t="s">
        <v>1186</v>
      </c>
      <c r="C253" s="64" t="s">
        <v>1187</v>
      </c>
      <c r="D253" s="77"/>
      <c r="E253" s="93" t="s">
        <v>34</v>
      </c>
      <c r="F253" s="94"/>
      <c r="G253" s="32" t="s">
        <v>167</v>
      </c>
      <c r="H253" s="32" t="s">
        <v>1188</v>
      </c>
      <c r="I253" s="95"/>
      <c r="J253" s="125" t="s">
        <v>1189</v>
      </c>
      <c r="K253" s="97"/>
      <c r="L253" s="103">
        <v>42892</v>
      </c>
      <c r="M253" s="144"/>
      <c r="N253" s="42"/>
      <c r="O253" s="43"/>
      <c r="P253" s="43"/>
      <c r="Q253" s="43"/>
      <c r="R253" s="43"/>
      <c r="S253" s="43"/>
      <c r="T253" s="43"/>
      <c r="U253" s="43"/>
      <c r="V253" s="43"/>
      <c r="W253" s="43"/>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row>
    <row r="254" spans="1:52" ht="30">
      <c r="A254" s="251" t="s">
        <v>1190</v>
      </c>
      <c r="B254" s="83" t="s">
        <v>1191</v>
      </c>
      <c r="C254" s="284" t="str">
        <f>HYPERLINK("http://www.cdc.gov/nchs/about/major/nhis_dis/nhis_dis.htm%23","http://www.cdc.gov/nchs/about/major/nhis_dis/nhis_dis.htm")</f>
        <v>http://www.cdc.gov/nchs/about/major/nhis_dis/nhis_dis.htm</v>
      </c>
      <c r="D254" s="124"/>
      <c r="E254" s="84" t="s">
        <v>34</v>
      </c>
      <c r="F254" s="85"/>
      <c r="G254" s="33" t="s">
        <v>167</v>
      </c>
      <c r="H254" s="33" t="s">
        <v>1192</v>
      </c>
      <c r="I254" s="86"/>
      <c r="J254" s="127" t="s">
        <v>1193</v>
      </c>
      <c r="K254" s="88"/>
      <c r="L254" s="102">
        <v>42892</v>
      </c>
      <c r="M254" s="144"/>
      <c r="N254" s="42"/>
      <c r="O254" s="43"/>
      <c r="P254" s="43"/>
      <c r="Q254" s="43"/>
      <c r="R254" s="43"/>
      <c r="S254" s="43"/>
      <c r="T254" s="43"/>
      <c r="U254" s="43"/>
      <c r="V254" s="43"/>
      <c r="W254" s="43"/>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row>
    <row r="255" spans="1:52" ht="30">
      <c r="A255" s="252" t="s">
        <v>1194</v>
      </c>
      <c r="B255" s="91" t="s">
        <v>1127</v>
      </c>
      <c r="C255" s="64" t="str">
        <f>HYPERLINK("http://www.nhlbi.nih.gov/resources/index.htm%23","http://www.nhlbi.nih.gov/resources/index.htm")</f>
        <v>http://www.nhlbi.nih.gov/resources/index.htm</v>
      </c>
      <c r="D255" s="77"/>
      <c r="E255" s="93" t="s">
        <v>34</v>
      </c>
      <c r="F255" s="94"/>
      <c r="G255" s="32" t="s">
        <v>167</v>
      </c>
      <c r="H255" s="32" t="s">
        <v>140</v>
      </c>
      <c r="I255" s="95"/>
      <c r="J255" s="125"/>
      <c r="K255" s="97"/>
      <c r="L255" s="103">
        <v>42892</v>
      </c>
      <c r="M255" s="144"/>
      <c r="N255" s="42"/>
      <c r="O255" s="43"/>
      <c r="P255" s="43"/>
      <c r="Q255" s="43"/>
      <c r="R255" s="43"/>
      <c r="S255" s="43"/>
      <c r="T255" s="43"/>
      <c r="U255" s="43"/>
      <c r="V255" s="43"/>
      <c r="W255" s="43"/>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row>
    <row r="256" spans="1:52" ht="45">
      <c r="A256" s="251" t="s">
        <v>1195</v>
      </c>
      <c r="B256" s="83" t="s">
        <v>1196</v>
      </c>
      <c r="C256" s="284" t="s">
        <v>2106</v>
      </c>
      <c r="D256" s="284" t="s">
        <v>1110</v>
      </c>
      <c r="E256" s="84" t="s">
        <v>34</v>
      </c>
      <c r="F256" s="85"/>
      <c r="G256" s="33" t="s">
        <v>167</v>
      </c>
      <c r="H256" s="33" t="s">
        <v>1197</v>
      </c>
      <c r="I256" s="86"/>
      <c r="J256" s="87" t="s">
        <v>1198</v>
      </c>
      <c r="K256" s="88"/>
      <c r="L256" s="102">
        <v>42892</v>
      </c>
      <c r="M256" s="144"/>
      <c r="N256" s="42"/>
      <c r="O256" s="43"/>
      <c r="P256" s="43"/>
      <c r="Q256" s="43"/>
      <c r="R256" s="43"/>
      <c r="S256" s="43"/>
      <c r="T256" s="43"/>
      <c r="U256" s="43"/>
      <c r="V256" s="43"/>
      <c r="W256" s="43"/>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row>
    <row r="257" spans="1:52" ht="43.5">
      <c r="A257" s="252" t="s">
        <v>1199</v>
      </c>
      <c r="B257" s="91" t="s">
        <v>1200</v>
      </c>
      <c r="C257" s="64" t="s">
        <v>1201</v>
      </c>
      <c r="D257" s="64" t="s">
        <v>1202</v>
      </c>
      <c r="E257" s="93" t="s">
        <v>34</v>
      </c>
      <c r="F257" s="94"/>
      <c r="G257" s="32" t="s">
        <v>167</v>
      </c>
      <c r="H257" s="32" t="s">
        <v>160</v>
      </c>
      <c r="I257" s="95"/>
      <c r="J257" s="96" t="s">
        <v>1203</v>
      </c>
      <c r="K257" s="97"/>
      <c r="L257" s="79">
        <v>42892</v>
      </c>
      <c r="M257" s="144"/>
      <c r="N257" s="42"/>
      <c r="O257" s="43"/>
      <c r="P257" s="43"/>
      <c r="Q257" s="43"/>
      <c r="R257" s="43"/>
      <c r="S257" s="43"/>
      <c r="T257" s="43"/>
      <c r="U257" s="43"/>
      <c r="V257" s="43"/>
      <c r="W257" s="43"/>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row>
    <row r="258" spans="1:52" ht="43.5">
      <c r="A258" s="251" t="s">
        <v>1204</v>
      </c>
      <c r="B258" s="88"/>
      <c r="C258" s="284" t="s">
        <v>1205</v>
      </c>
      <c r="D258" s="213" t="str">
        <f>HYPERLINK("")</f>
        <v/>
      </c>
      <c r="E258" s="126"/>
      <c r="F258" s="85"/>
      <c r="G258" s="33" t="s">
        <v>283</v>
      </c>
      <c r="H258" s="33" t="s">
        <v>1206</v>
      </c>
      <c r="I258" s="86"/>
      <c r="J258" s="127"/>
      <c r="K258" s="88"/>
      <c r="L258" s="102">
        <v>42892</v>
      </c>
      <c r="M258" s="144"/>
      <c r="N258" s="42"/>
      <c r="O258" s="43"/>
      <c r="P258" s="43"/>
      <c r="Q258" s="43"/>
      <c r="R258" s="43"/>
      <c r="S258" s="43"/>
      <c r="T258" s="43"/>
      <c r="U258" s="43"/>
      <c r="V258" s="43"/>
      <c r="W258" s="43"/>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row>
    <row r="259" spans="1:52" ht="72.5">
      <c r="A259" s="252" t="s">
        <v>1207</v>
      </c>
      <c r="B259" s="91" t="s">
        <v>1208</v>
      </c>
      <c r="C259" s="64" t="s">
        <v>1209</v>
      </c>
      <c r="D259" s="64" t="s">
        <v>2017</v>
      </c>
      <c r="E259" s="93" t="s">
        <v>1210</v>
      </c>
      <c r="F259" s="94"/>
      <c r="G259" s="32" t="s">
        <v>167</v>
      </c>
      <c r="H259" s="32" t="s">
        <v>140</v>
      </c>
      <c r="I259" s="95"/>
      <c r="J259" s="96" t="s">
        <v>1211</v>
      </c>
      <c r="K259" s="97"/>
      <c r="L259" s="103">
        <v>42892</v>
      </c>
      <c r="M259" s="144"/>
      <c r="N259" s="42"/>
      <c r="O259" s="43"/>
      <c r="P259" s="43"/>
      <c r="Q259" s="43"/>
      <c r="R259" s="43"/>
      <c r="S259" s="43"/>
      <c r="T259" s="43"/>
      <c r="U259" s="43"/>
      <c r="V259" s="43"/>
      <c r="W259" s="43"/>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row>
    <row r="260" spans="1:52" ht="45">
      <c r="A260" s="251" t="s">
        <v>1212</v>
      </c>
      <c r="B260" s="83" t="s">
        <v>1213</v>
      </c>
      <c r="C260" s="284" t="s">
        <v>2263</v>
      </c>
      <c r="D260" s="124"/>
      <c r="E260" s="84" t="s">
        <v>34</v>
      </c>
      <c r="F260" s="85"/>
      <c r="G260" s="33" t="s">
        <v>167</v>
      </c>
      <c r="H260" s="33" t="s">
        <v>1214</v>
      </c>
      <c r="I260" s="86"/>
      <c r="J260" s="127" t="s">
        <v>1215</v>
      </c>
      <c r="K260" s="88"/>
      <c r="L260" s="102">
        <v>42892</v>
      </c>
      <c r="M260" s="144"/>
      <c r="N260" s="42"/>
      <c r="O260" s="43"/>
      <c r="P260" s="43"/>
      <c r="Q260" s="43"/>
      <c r="R260" s="43"/>
      <c r="S260" s="43"/>
      <c r="T260" s="43"/>
      <c r="U260" s="43"/>
      <c r="V260" s="43"/>
      <c r="W260" s="43"/>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row>
    <row r="261" spans="1:52" ht="58">
      <c r="A261" s="252" t="s">
        <v>1216</v>
      </c>
      <c r="B261" s="91" t="s">
        <v>1217</v>
      </c>
      <c r="C261" s="64" t="s">
        <v>2264</v>
      </c>
      <c r="D261" s="287"/>
      <c r="E261" s="93" t="s">
        <v>34</v>
      </c>
      <c r="F261" s="94"/>
      <c r="G261" s="32" t="s">
        <v>283</v>
      </c>
      <c r="H261" s="32" t="s">
        <v>1218</v>
      </c>
      <c r="I261" s="95"/>
      <c r="J261" s="96" t="s">
        <v>1219</v>
      </c>
      <c r="K261" s="97"/>
      <c r="L261" s="103">
        <v>42892</v>
      </c>
      <c r="M261" s="144"/>
      <c r="N261" s="42"/>
      <c r="O261" s="43"/>
      <c r="P261" s="43"/>
      <c r="Q261" s="43"/>
      <c r="R261" s="43"/>
      <c r="S261" s="43"/>
      <c r="T261" s="43"/>
      <c r="U261" s="43"/>
      <c r="V261" s="43"/>
      <c r="W261" s="43"/>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row>
    <row r="262" spans="1:52" ht="72.5">
      <c r="A262" s="251" t="s">
        <v>1220</v>
      </c>
      <c r="B262" s="83" t="s">
        <v>128</v>
      </c>
      <c r="C262" s="284" t="str">
        <f>HYPERLINK("http://www.cpc.unc.edu/projects/addhealth/%23","http://www.cpc.unc.edu/projects/addhealth/")</f>
        <v>http://www.cpc.unc.edu/projects/addhealth/</v>
      </c>
      <c r="D262" s="124"/>
      <c r="E262" s="84" t="s">
        <v>34</v>
      </c>
      <c r="F262" s="85"/>
      <c r="G262" s="33" t="s">
        <v>137</v>
      </c>
      <c r="H262" s="33" t="s">
        <v>1221</v>
      </c>
      <c r="I262" s="86"/>
      <c r="J262" s="87" t="s">
        <v>1222</v>
      </c>
      <c r="K262" s="83" t="s">
        <v>1223</v>
      </c>
      <c r="L262" s="102">
        <v>42892</v>
      </c>
      <c r="M262" s="144"/>
      <c r="N262" s="42"/>
      <c r="O262" s="43"/>
      <c r="P262" s="43"/>
      <c r="Q262" s="43"/>
      <c r="R262" s="43"/>
      <c r="S262" s="43"/>
      <c r="T262" s="43"/>
      <c r="U262" s="43"/>
      <c r="V262" s="43"/>
      <c r="W262" s="43"/>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row>
    <row r="263" spans="1:52" ht="43.5">
      <c r="A263" s="252" t="s">
        <v>1224</v>
      </c>
      <c r="B263" s="91" t="s">
        <v>1225</v>
      </c>
      <c r="C263" s="64" t="s">
        <v>2107</v>
      </c>
      <c r="D263" s="77"/>
      <c r="E263" s="93" t="s">
        <v>34</v>
      </c>
      <c r="F263" s="94"/>
      <c r="G263" s="32" t="s">
        <v>167</v>
      </c>
      <c r="H263" s="32" t="s">
        <v>2110</v>
      </c>
      <c r="I263" s="95"/>
      <c r="J263" s="96" t="s">
        <v>1226</v>
      </c>
      <c r="K263" s="97"/>
      <c r="L263" s="103">
        <v>42892</v>
      </c>
      <c r="M263" s="144"/>
      <c r="N263" s="42"/>
      <c r="O263" s="43"/>
      <c r="P263" s="43"/>
      <c r="Q263" s="43"/>
      <c r="R263" s="43"/>
      <c r="S263" s="43"/>
      <c r="T263" s="43"/>
      <c r="U263" s="43"/>
      <c r="V263" s="43"/>
      <c r="W263" s="43"/>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row>
    <row r="264" spans="1:52" ht="29">
      <c r="A264" s="251" t="s">
        <v>1227</v>
      </c>
      <c r="B264" s="83" t="s">
        <v>1225</v>
      </c>
      <c r="C264" s="284" t="s">
        <v>2107</v>
      </c>
      <c r="D264" s="124"/>
      <c r="E264" s="84" t="s">
        <v>34</v>
      </c>
      <c r="F264" s="85"/>
      <c r="G264" s="33" t="s">
        <v>167</v>
      </c>
      <c r="H264" s="37" t="s">
        <v>2110</v>
      </c>
      <c r="I264" s="86"/>
      <c r="J264" s="87" t="s">
        <v>1228</v>
      </c>
      <c r="K264" s="88"/>
      <c r="L264" s="102">
        <v>42892</v>
      </c>
      <c r="M264" s="144"/>
      <c r="N264" s="42"/>
      <c r="O264" s="43"/>
      <c r="P264" s="43"/>
      <c r="Q264" s="43"/>
      <c r="R264" s="43"/>
      <c r="S264" s="43"/>
      <c r="T264" s="43"/>
      <c r="U264" s="43"/>
      <c r="V264" s="43"/>
      <c r="W264" s="43"/>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row>
    <row r="265" spans="1:52" ht="29">
      <c r="A265" s="252" t="s">
        <v>1229</v>
      </c>
      <c r="B265" s="91" t="s">
        <v>1225</v>
      </c>
      <c r="C265" s="64" t="str">
        <f>HYPERLINK("http://www.bls.gov/nls/")</f>
        <v>http://www.bls.gov/nls/</v>
      </c>
      <c r="D265" s="77"/>
      <c r="E265" s="93" t="s">
        <v>34</v>
      </c>
      <c r="F265" s="94"/>
      <c r="G265" s="32" t="s">
        <v>167</v>
      </c>
      <c r="H265" s="32" t="s">
        <v>2110</v>
      </c>
      <c r="I265" s="95"/>
      <c r="J265" s="96" t="s">
        <v>1230</v>
      </c>
      <c r="K265" s="97"/>
      <c r="L265" s="103">
        <v>42892</v>
      </c>
      <c r="M265" s="144"/>
      <c r="N265" s="42"/>
      <c r="O265" s="43"/>
      <c r="P265" s="43"/>
      <c r="Q265" s="43"/>
      <c r="R265" s="43"/>
      <c r="S265" s="43"/>
      <c r="T265" s="43"/>
      <c r="U265" s="43"/>
      <c r="V265" s="43"/>
      <c r="W265" s="43"/>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row>
    <row r="266" spans="1:52" ht="72.5">
      <c r="A266" s="251" t="s">
        <v>1231</v>
      </c>
      <c r="B266" s="83" t="s">
        <v>1225</v>
      </c>
      <c r="C266" s="215" t="str">
        <f>HYPERLINK("http://www.bls.gov/nls/oldyoungmen.htm")</f>
        <v>http://www.bls.gov/nls/oldyoungmen.htm</v>
      </c>
      <c r="D266" s="234"/>
      <c r="E266" s="84" t="s">
        <v>34</v>
      </c>
      <c r="F266" s="85"/>
      <c r="G266" s="33" t="s">
        <v>167</v>
      </c>
      <c r="H266" s="37" t="s">
        <v>2110</v>
      </c>
      <c r="I266" s="86"/>
      <c r="J266" s="87" t="s">
        <v>1232</v>
      </c>
      <c r="K266" s="88"/>
      <c r="L266" s="102">
        <v>42892</v>
      </c>
      <c r="M266" s="144"/>
      <c r="N266" s="42"/>
      <c r="O266" s="43"/>
      <c r="P266" s="43"/>
      <c r="Q266" s="43"/>
      <c r="R266" s="43"/>
      <c r="S266" s="43"/>
      <c r="T266" s="43"/>
      <c r="U266" s="43"/>
      <c r="V266" s="43"/>
      <c r="W266" s="43"/>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c r="AY266" s="70"/>
      <c r="AZ266" s="70"/>
    </row>
    <row r="267" spans="1:52" ht="43.5">
      <c r="A267" s="252" t="s">
        <v>2108</v>
      </c>
      <c r="B267" s="91" t="s">
        <v>1225</v>
      </c>
      <c r="C267" s="64" t="s">
        <v>1233</v>
      </c>
      <c r="D267" s="64" t="s">
        <v>1234</v>
      </c>
      <c r="E267" s="93" t="s">
        <v>34</v>
      </c>
      <c r="F267" s="94"/>
      <c r="G267" s="32" t="s">
        <v>167</v>
      </c>
      <c r="H267" s="32" t="s">
        <v>2110</v>
      </c>
      <c r="I267" s="95"/>
      <c r="J267" s="96" t="s">
        <v>1235</v>
      </c>
      <c r="K267" s="97"/>
      <c r="L267" s="103">
        <v>42892</v>
      </c>
      <c r="M267" s="144"/>
      <c r="N267" s="42"/>
      <c r="O267" s="43"/>
      <c r="P267" s="43"/>
      <c r="Q267" s="43"/>
      <c r="R267" s="43"/>
      <c r="S267" s="43"/>
      <c r="T267" s="43"/>
      <c r="U267" s="43"/>
      <c r="V267" s="43"/>
      <c r="W267" s="43"/>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c r="AY267" s="70"/>
      <c r="AZ267" s="70"/>
    </row>
    <row r="268" spans="1:52" ht="43.5">
      <c r="A268" s="251" t="s">
        <v>1236</v>
      </c>
      <c r="B268" s="33" t="s">
        <v>1237</v>
      </c>
      <c r="C268" s="313" t="s">
        <v>2188</v>
      </c>
      <c r="D268" s="218"/>
      <c r="E268" s="85"/>
      <c r="F268" s="85"/>
      <c r="G268" s="33" t="s">
        <v>263</v>
      </c>
      <c r="H268" s="33" t="s">
        <v>1238</v>
      </c>
      <c r="I268" s="86"/>
      <c r="J268" s="127" t="s">
        <v>1239</v>
      </c>
      <c r="K268" s="88"/>
      <c r="L268" s="102">
        <v>42892</v>
      </c>
      <c r="M268" s="144"/>
      <c r="N268" s="42"/>
      <c r="O268" s="43"/>
      <c r="P268" s="43"/>
      <c r="Q268" s="43"/>
      <c r="R268" s="43"/>
      <c r="S268" s="43"/>
      <c r="T268" s="43"/>
      <c r="U268" s="43"/>
      <c r="V268" s="43"/>
      <c r="W268" s="43"/>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c r="AY268" s="70"/>
      <c r="AZ268" s="70"/>
    </row>
    <row r="269" spans="1:52" ht="72.5">
      <c r="A269" s="251" t="s">
        <v>2183</v>
      </c>
      <c r="B269" s="83"/>
      <c r="C269" s="314" t="s">
        <v>2186</v>
      </c>
      <c r="D269" s="232"/>
      <c r="E269" s="34" t="s">
        <v>34</v>
      </c>
      <c r="F269" s="85"/>
      <c r="G269" s="33" t="s">
        <v>167</v>
      </c>
      <c r="H269" s="33"/>
      <c r="I269" s="86"/>
      <c r="J269" s="127" t="s">
        <v>2187</v>
      </c>
      <c r="K269" s="88"/>
      <c r="L269" s="102">
        <v>42992</v>
      </c>
      <c r="M269" s="144"/>
      <c r="N269" s="42"/>
      <c r="O269" s="43"/>
      <c r="P269" s="43"/>
      <c r="Q269" s="43"/>
      <c r="R269" s="43"/>
      <c r="S269" s="43"/>
      <c r="T269" s="43"/>
      <c r="U269" s="43"/>
      <c r="V269" s="43"/>
      <c r="W269" s="43"/>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c r="AY269" s="70"/>
      <c r="AZ269" s="70"/>
    </row>
    <row r="270" spans="1:52" ht="58">
      <c r="A270" s="252" t="s">
        <v>1240</v>
      </c>
      <c r="B270" s="91" t="s">
        <v>1241</v>
      </c>
      <c r="C270" s="221" t="str">
        <f>HYPERLINK("http://www.spc.int/prism/country/pg/stats/%23","http://www.spc.int/prism/country/pg/stats/")</f>
        <v>http://www.spc.int/prism/country/pg/stats/</v>
      </c>
      <c r="D270" s="287" t="s">
        <v>2109</v>
      </c>
      <c r="E270" s="93" t="s">
        <v>1242</v>
      </c>
      <c r="F270" s="94"/>
      <c r="G270" s="32" t="s">
        <v>686</v>
      </c>
      <c r="H270" s="32" t="s">
        <v>1243</v>
      </c>
      <c r="I270" s="95"/>
      <c r="J270" s="96" t="s">
        <v>1244</v>
      </c>
      <c r="K270" s="160"/>
      <c r="L270" s="103">
        <v>42892</v>
      </c>
      <c r="M270" s="144"/>
      <c r="N270" s="42"/>
      <c r="O270" s="43"/>
      <c r="P270" s="43"/>
      <c r="Q270" s="43"/>
      <c r="R270" s="43"/>
      <c r="S270" s="43"/>
      <c r="T270" s="43"/>
      <c r="U270" s="43"/>
      <c r="V270" s="43"/>
      <c r="W270" s="43"/>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c r="AY270" s="70"/>
      <c r="AZ270" s="70"/>
    </row>
    <row r="271" spans="1:52" ht="58">
      <c r="A271" s="251" t="s">
        <v>1245</v>
      </c>
      <c r="B271" s="83" t="s">
        <v>516</v>
      </c>
      <c r="C271" s="284" t="s">
        <v>1246</v>
      </c>
      <c r="D271" s="124"/>
      <c r="E271" s="84" t="s">
        <v>809</v>
      </c>
      <c r="F271" s="85"/>
      <c r="G271" s="33" t="s">
        <v>263</v>
      </c>
      <c r="H271" s="33" t="s">
        <v>1247</v>
      </c>
      <c r="I271" s="86"/>
      <c r="J271" s="87" t="s">
        <v>1248</v>
      </c>
      <c r="K271" s="83" t="s">
        <v>1249</v>
      </c>
      <c r="L271" s="102">
        <v>42892</v>
      </c>
      <c r="M271" s="144"/>
      <c r="N271" s="42"/>
      <c r="O271" s="43"/>
      <c r="P271" s="43"/>
      <c r="Q271" s="43"/>
      <c r="R271" s="43"/>
      <c r="S271" s="43"/>
      <c r="T271" s="43"/>
      <c r="U271" s="43"/>
      <c r="V271" s="43"/>
      <c r="W271" s="43"/>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c r="AY271" s="70"/>
      <c r="AZ271" s="70"/>
    </row>
    <row r="272" spans="1:52" ht="43.5">
      <c r="A272" s="252" t="s">
        <v>1250</v>
      </c>
      <c r="B272" s="91" t="s">
        <v>1251</v>
      </c>
      <c r="C272" s="64" t="s">
        <v>1252</v>
      </c>
      <c r="D272" s="77"/>
      <c r="E272" s="93" t="s">
        <v>34</v>
      </c>
      <c r="F272" s="94"/>
      <c r="G272" s="32" t="s">
        <v>167</v>
      </c>
      <c r="H272" s="32" t="s">
        <v>1253</v>
      </c>
      <c r="I272" s="95"/>
      <c r="J272" s="96" t="s">
        <v>1254</v>
      </c>
      <c r="K272" s="97"/>
      <c r="L272" s="103">
        <v>42892</v>
      </c>
      <c r="M272" s="144"/>
      <c r="N272" s="42"/>
      <c r="O272" s="43"/>
      <c r="P272" s="43"/>
      <c r="Q272" s="43"/>
      <c r="R272" s="43"/>
      <c r="S272" s="43"/>
      <c r="T272" s="43"/>
      <c r="U272" s="43"/>
      <c r="V272" s="43"/>
      <c r="W272" s="43"/>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70"/>
      <c r="AZ272" s="70"/>
    </row>
    <row r="273" spans="1:52" ht="101.5">
      <c r="A273" s="252" t="s">
        <v>2181</v>
      </c>
      <c r="B273" s="91" t="s">
        <v>2183</v>
      </c>
      <c r="C273" s="64" t="s">
        <v>2184</v>
      </c>
      <c r="D273" s="77"/>
      <c r="E273" s="93" t="s">
        <v>34</v>
      </c>
      <c r="F273" s="94"/>
      <c r="G273" s="32" t="s">
        <v>167</v>
      </c>
      <c r="H273" s="32" t="s">
        <v>2185</v>
      </c>
      <c r="I273" s="95" t="s">
        <v>141</v>
      </c>
      <c r="J273" s="96" t="s">
        <v>2182</v>
      </c>
      <c r="K273" s="97"/>
      <c r="L273" s="103">
        <v>42992</v>
      </c>
      <c r="M273" s="144"/>
      <c r="N273" s="42"/>
      <c r="O273" s="43"/>
      <c r="P273" s="43"/>
      <c r="Q273" s="43"/>
      <c r="R273" s="43"/>
      <c r="S273" s="43"/>
      <c r="T273" s="43"/>
      <c r="U273" s="43"/>
      <c r="V273" s="43"/>
      <c r="W273" s="43"/>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c r="AY273" s="70"/>
      <c r="AZ273" s="70"/>
    </row>
    <row r="274" spans="1:52" ht="43.5">
      <c r="A274" s="251" t="s">
        <v>1255</v>
      </c>
      <c r="B274" s="83" t="s">
        <v>1256</v>
      </c>
      <c r="C274" s="215" t="str">
        <f>HYPERLINK("http://www.cdc.gov/nchs/nsfg/key_statistics.htm")</f>
        <v>http://www.cdc.gov/nchs/nsfg/key_statistics.htm</v>
      </c>
      <c r="D274" s="124"/>
      <c r="E274" s="84" t="s">
        <v>1150</v>
      </c>
      <c r="F274" s="85"/>
      <c r="G274" s="33" t="s">
        <v>167</v>
      </c>
      <c r="H274" s="33" t="s">
        <v>1247</v>
      </c>
      <c r="I274" s="86"/>
      <c r="J274" s="87" t="s">
        <v>1257</v>
      </c>
      <c r="K274" s="88"/>
      <c r="L274" s="102">
        <v>42892</v>
      </c>
      <c r="M274" s="144"/>
      <c r="N274" s="42"/>
      <c r="O274" s="43"/>
      <c r="P274" s="43"/>
      <c r="Q274" s="43"/>
      <c r="R274" s="43"/>
      <c r="S274" s="43"/>
      <c r="T274" s="43"/>
      <c r="U274" s="43"/>
      <c r="V274" s="43"/>
      <c r="W274" s="43"/>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70"/>
      <c r="AZ274" s="70"/>
    </row>
    <row r="275" spans="1:52" ht="30">
      <c r="A275" s="252" t="s">
        <v>1258</v>
      </c>
      <c r="B275" s="91" t="s">
        <v>1259</v>
      </c>
      <c r="C275" s="64" t="s">
        <v>2111</v>
      </c>
      <c r="D275" s="64" t="s">
        <v>1260</v>
      </c>
      <c r="E275" s="93" t="s">
        <v>34</v>
      </c>
      <c r="F275" s="94"/>
      <c r="G275" s="32" t="s">
        <v>167</v>
      </c>
      <c r="H275" s="32" t="s">
        <v>347</v>
      </c>
      <c r="I275" s="95"/>
      <c r="J275" s="125"/>
      <c r="K275" s="97"/>
      <c r="L275" s="103">
        <v>42892</v>
      </c>
      <c r="M275" s="144"/>
      <c r="N275" s="42"/>
      <c r="O275" s="43"/>
      <c r="P275" s="43"/>
      <c r="Q275" s="43"/>
      <c r="R275" s="43"/>
      <c r="S275" s="43"/>
      <c r="T275" s="43"/>
      <c r="U275" s="43"/>
      <c r="V275" s="43"/>
      <c r="W275" s="43"/>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70"/>
      <c r="AZ275" s="70"/>
    </row>
    <row r="276" spans="1:52" ht="58">
      <c r="A276" s="251" t="s">
        <v>1261</v>
      </c>
      <c r="B276" s="83" t="s">
        <v>1121</v>
      </c>
      <c r="C276" s="284" t="s">
        <v>1262</v>
      </c>
      <c r="D276" s="124"/>
      <c r="E276" s="84" t="s">
        <v>34</v>
      </c>
      <c r="F276" s="85"/>
      <c r="G276" s="33" t="s">
        <v>167</v>
      </c>
      <c r="H276" s="33" t="s">
        <v>2112</v>
      </c>
      <c r="I276" s="86"/>
      <c r="J276" s="87" t="s">
        <v>1263</v>
      </c>
      <c r="K276" s="83" t="s">
        <v>1264</v>
      </c>
      <c r="L276" s="102">
        <v>42892</v>
      </c>
      <c r="M276" s="144"/>
      <c r="N276" s="42"/>
      <c r="O276" s="43"/>
      <c r="P276" s="43"/>
      <c r="Q276" s="43"/>
      <c r="R276" s="43"/>
      <c r="S276" s="43"/>
      <c r="T276" s="43"/>
      <c r="U276" s="43"/>
      <c r="V276" s="43"/>
      <c r="W276" s="43"/>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c r="AY276" s="70"/>
      <c r="AZ276" s="70"/>
    </row>
    <row r="277" spans="1:52" ht="43.5">
      <c r="A277" s="252" t="s">
        <v>1265</v>
      </c>
      <c r="B277" s="91" t="s">
        <v>1147</v>
      </c>
      <c r="C277" s="64" t="str">
        <f>HYPERLINK("http://www.cdc.gov/nchs/products/pubs/pubd/nvsr/nvsr.htm%23","http://www.cdc.gov/nchs/products/pubs/pubd/nvsr/nvsr.htm")</f>
        <v>http://www.cdc.gov/nchs/products/pubs/pubd/nvsr/nvsr.htm</v>
      </c>
      <c r="D277" s="77"/>
      <c r="E277" s="93" t="s">
        <v>34</v>
      </c>
      <c r="F277" s="94"/>
      <c r="G277" s="32" t="s">
        <v>167</v>
      </c>
      <c r="H277" s="32" t="s">
        <v>2113</v>
      </c>
      <c r="I277" s="95"/>
      <c r="J277" s="125"/>
      <c r="K277" s="97"/>
      <c r="L277" s="103">
        <v>42892</v>
      </c>
      <c r="M277" s="144"/>
      <c r="N277" s="42"/>
      <c r="O277" s="43"/>
      <c r="P277" s="43"/>
      <c r="Q277" s="43"/>
      <c r="R277" s="43"/>
      <c r="S277" s="43"/>
      <c r="T277" s="43"/>
      <c r="U277" s="43"/>
      <c r="V277" s="43"/>
      <c r="W277" s="43"/>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c r="AY277" s="70"/>
      <c r="AZ277" s="70"/>
    </row>
    <row r="278" spans="1:52" ht="30">
      <c r="A278" s="251" t="s">
        <v>1266</v>
      </c>
      <c r="B278" s="83" t="s">
        <v>615</v>
      </c>
      <c r="C278" s="284" t="s">
        <v>1267</v>
      </c>
      <c r="D278" s="124"/>
      <c r="E278" s="84" t="s">
        <v>34</v>
      </c>
      <c r="F278" s="85"/>
      <c r="G278" s="33" t="s">
        <v>1268</v>
      </c>
      <c r="H278" s="33" t="s">
        <v>93</v>
      </c>
      <c r="I278" s="86"/>
      <c r="J278" s="87" t="s">
        <v>1269</v>
      </c>
      <c r="K278" s="88"/>
      <c r="L278" s="102">
        <v>42892</v>
      </c>
      <c r="M278" s="144"/>
      <c r="N278" s="42"/>
      <c r="O278" s="43"/>
      <c r="P278" s="43"/>
      <c r="Q278" s="43"/>
      <c r="R278" s="43"/>
      <c r="S278" s="43"/>
      <c r="T278" s="43"/>
      <c r="U278" s="43"/>
      <c r="V278" s="43"/>
      <c r="W278" s="43"/>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c r="AY278" s="70"/>
      <c r="AZ278" s="70"/>
    </row>
    <row r="279" spans="1:52" ht="43.5">
      <c r="A279" s="252" t="s">
        <v>1270</v>
      </c>
      <c r="B279" s="91" t="s">
        <v>1271</v>
      </c>
      <c r="C279" s="64" t="s">
        <v>2265</v>
      </c>
      <c r="D279" s="77"/>
      <c r="E279" s="93" t="s">
        <v>391</v>
      </c>
      <c r="F279" s="94"/>
      <c r="G279" s="94"/>
      <c r="H279" s="32" t="s">
        <v>1272</v>
      </c>
      <c r="I279" s="95"/>
      <c r="J279" s="96" t="s">
        <v>1273</v>
      </c>
      <c r="K279" s="97"/>
      <c r="L279" s="103">
        <v>42892</v>
      </c>
      <c r="M279" s="144"/>
      <c r="N279" s="42"/>
      <c r="O279" s="43"/>
      <c r="P279" s="43"/>
      <c r="Q279" s="43"/>
      <c r="R279" s="43"/>
      <c r="S279" s="43"/>
      <c r="T279" s="43"/>
      <c r="U279" s="43"/>
      <c r="V279" s="43"/>
      <c r="W279" s="43"/>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row>
    <row r="280" spans="1:52" ht="58">
      <c r="A280" s="251" t="s">
        <v>1274</v>
      </c>
      <c r="B280" s="83" t="s">
        <v>1271</v>
      </c>
      <c r="C280" s="284" t="s">
        <v>1275</v>
      </c>
      <c r="D280" s="124"/>
      <c r="E280" s="126"/>
      <c r="F280" s="85"/>
      <c r="G280" s="33" t="s">
        <v>283</v>
      </c>
      <c r="H280" s="33" t="s">
        <v>1272</v>
      </c>
      <c r="I280" s="86"/>
      <c r="J280" s="87" t="s">
        <v>1276</v>
      </c>
      <c r="K280" s="88"/>
      <c r="L280" s="102">
        <v>42892</v>
      </c>
      <c r="M280" s="144"/>
      <c r="N280" s="42"/>
      <c r="O280" s="43"/>
      <c r="P280" s="43"/>
      <c r="Q280" s="43"/>
      <c r="R280" s="43"/>
      <c r="S280" s="43"/>
      <c r="T280" s="43"/>
      <c r="U280" s="43"/>
      <c r="V280" s="43"/>
      <c r="W280" s="43"/>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row>
    <row r="281" spans="1:52" ht="87">
      <c r="A281" s="252" t="s">
        <v>2114</v>
      </c>
      <c r="B281" s="97" t="s">
        <v>2115</v>
      </c>
      <c r="C281" s="64" t="str">
        <f>HYPERLINK("http://securitydata.newamerica.net/","http://securitydata.newamerica.net/")</f>
        <v>http://securitydata.newamerica.net/</v>
      </c>
      <c r="D281" s="77"/>
      <c r="E281" s="93" t="s">
        <v>34</v>
      </c>
      <c r="F281" s="94"/>
      <c r="G281" s="32" t="s">
        <v>78</v>
      </c>
      <c r="H281" s="32" t="s">
        <v>1277</v>
      </c>
      <c r="I281" s="95"/>
      <c r="J281" s="96" t="s">
        <v>1278</v>
      </c>
      <c r="K281" s="91" t="s">
        <v>1279</v>
      </c>
      <c r="L281" s="103">
        <v>42892</v>
      </c>
      <c r="M281" s="144"/>
      <c r="N281" s="42"/>
      <c r="O281" s="43"/>
      <c r="P281" s="43"/>
      <c r="Q281" s="43"/>
      <c r="R281" s="43"/>
      <c r="S281" s="43"/>
      <c r="T281" s="43"/>
      <c r="U281" s="43"/>
      <c r="V281" s="43"/>
      <c r="W281" s="43"/>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row>
    <row r="282" spans="1:52" ht="43.5">
      <c r="A282" s="251" t="s">
        <v>1280</v>
      </c>
      <c r="B282" s="83" t="s">
        <v>773</v>
      </c>
      <c r="C282" s="284" t="s">
        <v>1281</v>
      </c>
      <c r="D282" s="290" t="s">
        <v>1282</v>
      </c>
      <c r="E282" s="84" t="s">
        <v>34</v>
      </c>
      <c r="F282" s="85"/>
      <c r="G282" s="33" t="s">
        <v>445</v>
      </c>
      <c r="H282" s="33" t="s">
        <v>1283</v>
      </c>
      <c r="I282" s="86"/>
      <c r="J282" s="87" t="s">
        <v>1284</v>
      </c>
      <c r="K282" s="83" t="s">
        <v>1285</v>
      </c>
      <c r="L282" s="102">
        <v>42892</v>
      </c>
      <c r="M282" s="144"/>
      <c r="N282" s="42"/>
      <c r="O282" s="43"/>
      <c r="P282" s="43"/>
      <c r="Q282" s="43"/>
      <c r="R282" s="43"/>
      <c r="S282" s="43"/>
      <c r="T282" s="43"/>
      <c r="U282" s="43"/>
      <c r="V282" s="43"/>
      <c r="W282" s="43"/>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row>
    <row r="283" spans="1:52" ht="29">
      <c r="A283" s="252" t="s">
        <v>1286</v>
      </c>
      <c r="B283" s="97"/>
      <c r="C283" s="64" t="s">
        <v>1287</v>
      </c>
      <c r="D283" s="77"/>
      <c r="E283" s="93" t="s">
        <v>34</v>
      </c>
      <c r="F283" s="94"/>
      <c r="G283" s="32" t="s">
        <v>361</v>
      </c>
      <c r="H283" s="32" t="s">
        <v>1288</v>
      </c>
      <c r="I283" s="95"/>
      <c r="J283" s="125"/>
      <c r="K283" s="91" t="s">
        <v>1289</v>
      </c>
      <c r="L283" s="103">
        <v>42892</v>
      </c>
      <c r="M283" s="144"/>
      <c r="N283" s="42"/>
      <c r="O283" s="43"/>
      <c r="P283" s="43"/>
      <c r="Q283" s="43"/>
      <c r="R283" s="43"/>
      <c r="S283" s="43"/>
      <c r="T283" s="43"/>
      <c r="U283" s="43"/>
      <c r="V283" s="43"/>
      <c r="W283" s="43"/>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row>
    <row r="284" spans="1:52" s="171" customFormat="1" ht="43.5">
      <c r="A284" s="252" t="s">
        <v>1290</v>
      </c>
      <c r="B284" s="161"/>
      <c r="C284" s="284" t="s">
        <v>1291</v>
      </c>
      <c r="D284" s="284" t="s">
        <v>1292</v>
      </c>
      <c r="E284" s="162" t="s">
        <v>34</v>
      </c>
      <c r="F284" s="163"/>
      <c r="G284" s="37" t="s">
        <v>1293</v>
      </c>
      <c r="H284" s="37"/>
      <c r="I284" s="164"/>
      <c r="J284" s="165" t="s">
        <v>1294</v>
      </c>
      <c r="K284" s="166" t="s">
        <v>1295</v>
      </c>
      <c r="L284" s="167">
        <v>42892</v>
      </c>
      <c r="M284" s="168"/>
      <c r="N284" s="169"/>
      <c r="O284" s="170"/>
      <c r="P284" s="170"/>
      <c r="Q284" s="170"/>
      <c r="R284" s="170"/>
      <c r="S284" s="170"/>
      <c r="T284" s="170"/>
      <c r="U284" s="170"/>
      <c r="V284" s="170"/>
      <c r="W284" s="170"/>
    </row>
    <row r="285" spans="1:52" ht="75">
      <c r="A285" s="261" t="s">
        <v>1296</v>
      </c>
      <c r="B285" s="44"/>
      <c r="C285" s="64" t="s">
        <v>1297</v>
      </c>
      <c r="D285" s="64" t="s">
        <v>1298</v>
      </c>
      <c r="E285" s="172" t="s">
        <v>34</v>
      </c>
      <c r="F285" s="44"/>
      <c r="G285" s="173" t="s">
        <v>2116</v>
      </c>
      <c r="H285" s="44" t="s">
        <v>347</v>
      </c>
      <c r="I285" s="44"/>
      <c r="J285" s="44"/>
      <c r="K285" s="91"/>
      <c r="L285" s="103">
        <v>42892</v>
      </c>
      <c r="M285" s="144"/>
      <c r="N285" s="42"/>
      <c r="O285" s="43"/>
      <c r="P285" s="43"/>
      <c r="Q285" s="43"/>
      <c r="R285" s="43"/>
      <c r="S285" s="43"/>
      <c r="T285" s="43"/>
      <c r="U285" s="43"/>
      <c r="V285" s="43"/>
      <c r="W285" s="43"/>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row>
    <row r="286" spans="1:52" ht="30">
      <c r="A286" s="251" t="s">
        <v>1299</v>
      </c>
      <c r="B286" s="83" t="s">
        <v>1162</v>
      </c>
      <c r="C286" s="284" t="s">
        <v>1163</v>
      </c>
      <c r="D286" s="308" t="s">
        <v>2117</v>
      </c>
      <c r="E286" s="84" t="s">
        <v>34</v>
      </c>
      <c r="F286" s="85"/>
      <c r="G286" s="33" t="s">
        <v>167</v>
      </c>
      <c r="H286" s="33" t="s">
        <v>529</v>
      </c>
      <c r="I286" s="86"/>
      <c r="J286" s="127"/>
      <c r="K286" s="83" t="s">
        <v>1300</v>
      </c>
      <c r="L286" s="102">
        <v>42893</v>
      </c>
      <c r="M286" s="144"/>
      <c r="N286" s="42"/>
      <c r="O286" s="43"/>
      <c r="P286" s="43"/>
      <c r="Q286" s="43"/>
      <c r="R286" s="43"/>
      <c r="S286" s="43"/>
      <c r="T286" s="43"/>
      <c r="U286" s="43"/>
      <c r="V286" s="43"/>
      <c r="W286" s="43"/>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row>
    <row r="287" spans="1:52" ht="58">
      <c r="A287" s="252" t="s">
        <v>773</v>
      </c>
      <c r="B287" s="91" t="s">
        <v>773</v>
      </c>
      <c r="C287" s="64" t="s">
        <v>1301</v>
      </c>
      <c r="D287" s="64"/>
      <c r="E287" s="93" t="s">
        <v>1150</v>
      </c>
      <c r="F287" s="94"/>
      <c r="G287" s="32" t="s">
        <v>445</v>
      </c>
      <c r="H287" s="32" t="s">
        <v>1302</v>
      </c>
      <c r="I287" s="95"/>
      <c r="J287" s="96" t="s">
        <v>1303</v>
      </c>
      <c r="K287" s="97"/>
      <c r="L287" s="103">
        <v>42893</v>
      </c>
      <c r="M287" s="144"/>
      <c r="N287" s="42"/>
      <c r="O287" s="43"/>
      <c r="P287" s="43"/>
      <c r="Q287" s="43"/>
      <c r="R287" s="43"/>
      <c r="S287" s="43"/>
      <c r="T287" s="43"/>
      <c r="U287" s="43"/>
      <c r="V287" s="43"/>
      <c r="W287" s="43"/>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row>
    <row r="288" spans="1:52" ht="29">
      <c r="A288" s="251" t="s">
        <v>1304</v>
      </c>
      <c r="B288" s="83" t="s">
        <v>1305</v>
      </c>
      <c r="C288" s="284" t="s">
        <v>2266</v>
      </c>
      <c r="D288" s="124"/>
      <c r="E288" s="84" t="s">
        <v>34</v>
      </c>
      <c r="F288" s="85"/>
      <c r="G288" s="33" t="s">
        <v>361</v>
      </c>
      <c r="H288" s="33" t="s">
        <v>1306</v>
      </c>
      <c r="I288" s="86"/>
      <c r="J288" s="87" t="s">
        <v>1307</v>
      </c>
      <c r="K288" s="88"/>
      <c r="L288" s="102">
        <v>42893</v>
      </c>
      <c r="M288" s="144"/>
      <c r="N288" s="42"/>
      <c r="O288" s="43"/>
      <c r="P288" s="43"/>
      <c r="Q288" s="43"/>
      <c r="R288" s="43"/>
      <c r="S288" s="43"/>
      <c r="T288" s="43"/>
      <c r="U288" s="43"/>
      <c r="V288" s="43"/>
      <c r="W288" s="43"/>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row>
    <row r="289" spans="1:52" ht="43.5">
      <c r="A289" s="252" t="s">
        <v>1308</v>
      </c>
      <c r="B289" s="91" t="s">
        <v>1305</v>
      </c>
      <c r="C289" s="64" t="s">
        <v>2267</v>
      </c>
      <c r="D289" s="77"/>
      <c r="E289" s="108"/>
      <c r="F289" s="94"/>
      <c r="G289" s="32" t="s">
        <v>361</v>
      </c>
      <c r="H289" s="32" t="s">
        <v>1309</v>
      </c>
      <c r="I289" s="106" t="s">
        <v>141</v>
      </c>
      <c r="J289" s="96" t="s">
        <v>1310</v>
      </c>
      <c r="K289" s="97"/>
      <c r="L289" s="103">
        <v>42893</v>
      </c>
      <c r="M289" s="144"/>
      <c r="N289" s="42"/>
      <c r="O289" s="43"/>
      <c r="P289" s="43"/>
      <c r="Q289" s="43"/>
      <c r="R289" s="43"/>
      <c r="S289" s="43"/>
      <c r="T289" s="43"/>
      <c r="U289" s="43"/>
      <c r="V289" s="43"/>
      <c r="W289" s="43"/>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c r="AY289" s="70"/>
      <c r="AZ289" s="70"/>
    </row>
    <row r="290" spans="1:52" ht="29">
      <c r="A290" s="251" t="s">
        <v>1311</v>
      </c>
      <c r="B290" s="83" t="s">
        <v>1312</v>
      </c>
      <c r="C290" s="215" t="str">
        <f>HYPERLINK("http://www.medschool.northwestern.edu/ihs/%23","http://www.medschool.northwestern.edu/ihs/")</f>
        <v>http://www.medschool.northwestern.edu/ihs/</v>
      </c>
      <c r="D290" s="124"/>
      <c r="E290" s="126"/>
      <c r="F290" s="85"/>
      <c r="G290" s="33" t="s">
        <v>137</v>
      </c>
      <c r="H290" s="33" t="s">
        <v>140</v>
      </c>
      <c r="I290" s="86"/>
      <c r="J290" s="127"/>
      <c r="K290" s="88"/>
      <c r="L290" s="102">
        <v>42893</v>
      </c>
      <c r="M290" s="144"/>
      <c r="N290" s="42"/>
      <c r="O290" s="43"/>
      <c r="P290" s="43"/>
      <c r="Q290" s="43"/>
      <c r="R290" s="43"/>
      <c r="S290" s="43"/>
      <c r="T290" s="43"/>
      <c r="U290" s="43"/>
      <c r="V290" s="43"/>
      <c r="W290" s="43"/>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row>
    <row r="291" spans="1:52" ht="43.5">
      <c r="A291" s="252" t="s">
        <v>1313</v>
      </c>
      <c r="B291" s="91" t="s">
        <v>1314</v>
      </c>
      <c r="C291" s="64" t="s">
        <v>2119</v>
      </c>
      <c r="D291" s="287" t="s">
        <v>2118</v>
      </c>
      <c r="E291" s="108"/>
      <c r="F291" s="94"/>
      <c r="G291" s="32" t="s">
        <v>137</v>
      </c>
      <c r="H291" s="32" t="s">
        <v>16</v>
      </c>
      <c r="I291" s="106" t="s">
        <v>141</v>
      </c>
      <c r="J291" s="96" t="s">
        <v>1315</v>
      </c>
      <c r="K291" s="97"/>
      <c r="L291" s="103">
        <v>42893</v>
      </c>
      <c r="M291" s="144"/>
      <c r="N291" s="42"/>
      <c r="O291" s="43"/>
      <c r="P291" s="43"/>
      <c r="Q291" s="43"/>
      <c r="R291" s="43"/>
      <c r="S291" s="43"/>
      <c r="T291" s="43"/>
      <c r="U291" s="43"/>
      <c r="V291" s="43"/>
      <c r="W291" s="43"/>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c r="AY291" s="70"/>
      <c r="AZ291" s="70"/>
    </row>
    <row r="292" spans="1:52" ht="43.5">
      <c r="A292" s="251" t="s">
        <v>1316</v>
      </c>
      <c r="B292" s="83" t="s">
        <v>987</v>
      </c>
      <c r="C292" s="215" t="str">
        <f>HYPERLINK("http://www.oecd.org/statisticsdata/0,3381,en_2649_34447_1_119656_1_1_1,00.html%23","http://www.oecd.org/statisticsdata/0,3381,en_2649_34447_1_119656_1_1_1,00.html")</f>
        <v>http://www.oecd.org/statisticsdata/0,3381,en_2649_34447_1_119656_1_1_1,00.html</v>
      </c>
      <c r="D292" s="124"/>
      <c r="E292" s="84" t="s">
        <v>34</v>
      </c>
      <c r="F292" s="85"/>
      <c r="G292" s="33" t="s">
        <v>78</v>
      </c>
      <c r="H292" s="33" t="s">
        <v>116</v>
      </c>
      <c r="I292" s="86"/>
      <c r="J292" s="87" t="s">
        <v>1317</v>
      </c>
      <c r="K292" s="88"/>
      <c r="L292" s="102">
        <v>42893</v>
      </c>
      <c r="M292" s="144"/>
      <c r="N292" s="42"/>
      <c r="O292" s="43"/>
      <c r="P292" s="43"/>
      <c r="Q292" s="43"/>
      <c r="R292" s="43"/>
      <c r="S292" s="43"/>
      <c r="T292" s="43"/>
      <c r="U292" s="43"/>
      <c r="V292" s="43"/>
      <c r="W292" s="43"/>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row>
    <row r="293" spans="1:52" ht="29">
      <c r="A293" s="252" t="s">
        <v>1318</v>
      </c>
      <c r="B293" s="174" t="s">
        <v>987</v>
      </c>
      <c r="C293" s="64" t="s">
        <v>2087</v>
      </c>
      <c r="D293" s="77"/>
      <c r="E293" s="93" t="s">
        <v>34</v>
      </c>
      <c r="F293" s="94"/>
      <c r="G293" s="32" t="s">
        <v>78</v>
      </c>
      <c r="H293" s="32" t="s">
        <v>116</v>
      </c>
      <c r="I293" s="106" t="s">
        <v>141</v>
      </c>
      <c r="J293" s="96" t="s">
        <v>1319</v>
      </c>
      <c r="K293" s="97"/>
      <c r="L293" s="103">
        <v>42893</v>
      </c>
      <c r="M293" s="144"/>
      <c r="N293" s="42"/>
      <c r="O293" s="43"/>
      <c r="P293" s="43"/>
      <c r="Q293" s="43"/>
      <c r="R293" s="43"/>
      <c r="S293" s="43"/>
      <c r="T293" s="43"/>
      <c r="U293" s="43"/>
      <c r="V293" s="43"/>
      <c r="W293" s="43"/>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c r="AY293" s="70"/>
      <c r="AZ293" s="70"/>
    </row>
    <row r="294" spans="1:52" ht="30">
      <c r="A294" s="251" t="s">
        <v>1320</v>
      </c>
      <c r="B294" s="83" t="s">
        <v>987</v>
      </c>
      <c r="C294" s="284" t="s">
        <v>2268</v>
      </c>
      <c r="D294" s="124"/>
      <c r="E294" s="84" t="s">
        <v>34</v>
      </c>
      <c r="F294" s="85"/>
      <c r="G294" s="33" t="s">
        <v>78</v>
      </c>
      <c r="H294" s="33" t="s">
        <v>632</v>
      </c>
      <c r="I294" s="100" t="s">
        <v>141</v>
      </c>
      <c r="J294" s="127"/>
      <c r="K294" s="88"/>
      <c r="L294" s="102">
        <v>42893</v>
      </c>
      <c r="M294" s="144"/>
      <c r="N294" s="42"/>
      <c r="O294" s="43"/>
      <c r="P294" s="43"/>
      <c r="Q294" s="43"/>
      <c r="R294" s="43"/>
      <c r="S294" s="43"/>
      <c r="T294" s="43"/>
      <c r="U294" s="43"/>
      <c r="V294" s="43"/>
      <c r="W294" s="43"/>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row>
    <row r="295" spans="1:52" ht="60">
      <c r="A295" s="252" t="s">
        <v>1321</v>
      </c>
      <c r="B295" s="32" t="s">
        <v>987</v>
      </c>
      <c r="C295" s="315" t="s">
        <v>2269</v>
      </c>
      <c r="D295" s="175"/>
      <c r="E295" s="32" t="s">
        <v>34</v>
      </c>
      <c r="F295" s="94"/>
      <c r="G295" s="32" t="s">
        <v>78</v>
      </c>
      <c r="H295" s="32" t="s">
        <v>1322</v>
      </c>
      <c r="I295" s="95"/>
      <c r="J295" s="96" t="s">
        <v>1323</v>
      </c>
      <c r="K295" s="97"/>
      <c r="L295" s="103">
        <v>42893</v>
      </c>
      <c r="M295" s="144"/>
      <c r="N295" s="42"/>
      <c r="O295" s="43"/>
      <c r="P295" s="43"/>
      <c r="Q295" s="43"/>
      <c r="R295" s="43"/>
      <c r="S295" s="43"/>
      <c r="T295" s="43"/>
      <c r="U295" s="43"/>
      <c r="V295" s="43"/>
      <c r="W295" s="43"/>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c r="AY295" s="70"/>
      <c r="AZ295" s="70"/>
    </row>
    <row r="296" spans="1:52" ht="43.5">
      <c r="A296" s="251" t="s">
        <v>2271</v>
      </c>
      <c r="B296" s="83" t="s">
        <v>1324</v>
      </c>
      <c r="C296" s="284" t="s">
        <v>2270</v>
      </c>
      <c r="D296" s="124"/>
      <c r="E296" s="84" t="s">
        <v>34</v>
      </c>
      <c r="F296" s="85"/>
      <c r="G296" s="33" t="s">
        <v>78</v>
      </c>
      <c r="H296" s="33" t="s">
        <v>1325</v>
      </c>
      <c r="I296" s="86"/>
      <c r="J296" s="87" t="s">
        <v>1326</v>
      </c>
      <c r="K296" s="88"/>
      <c r="L296" s="102">
        <v>42893</v>
      </c>
      <c r="M296" s="144"/>
      <c r="N296" s="42"/>
      <c r="O296" s="43"/>
      <c r="P296" s="43"/>
      <c r="Q296" s="43"/>
      <c r="R296" s="43"/>
      <c r="S296" s="43"/>
      <c r="T296" s="43"/>
      <c r="U296" s="43"/>
      <c r="V296" s="43"/>
      <c r="W296" s="43"/>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row>
    <row r="297" spans="1:52" ht="58">
      <c r="A297" s="252" t="s">
        <v>1327</v>
      </c>
      <c r="B297" s="91" t="s">
        <v>1328</v>
      </c>
      <c r="C297" s="64" t="s">
        <v>1329</v>
      </c>
      <c r="D297" s="64" t="s">
        <v>1330</v>
      </c>
      <c r="E297" s="93" t="s">
        <v>34</v>
      </c>
      <c r="F297" s="94"/>
      <c r="G297" s="32" t="s">
        <v>78</v>
      </c>
      <c r="H297" s="32" t="s">
        <v>1325</v>
      </c>
      <c r="I297" s="95"/>
      <c r="J297" s="96" t="s">
        <v>1331</v>
      </c>
      <c r="K297" s="91" t="s">
        <v>1332</v>
      </c>
      <c r="L297" s="103">
        <v>42893</v>
      </c>
      <c r="M297" s="144"/>
      <c r="N297" s="42"/>
      <c r="O297" s="43"/>
      <c r="P297" s="43"/>
      <c r="Q297" s="43"/>
      <c r="R297" s="43"/>
      <c r="S297" s="43"/>
      <c r="T297" s="43"/>
      <c r="U297" s="43"/>
      <c r="V297" s="43"/>
      <c r="W297" s="43"/>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c r="AY297" s="70"/>
      <c r="AZ297" s="70"/>
    </row>
    <row r="298" spans="1:52" ht="43.5">
      <c r="A298" s="251" t="s">
        <v>1333</v>
      </c>
      <c r="B298" s="83" t="s">
        <v>987</v>
      </c>
      <c r="C298" s="284" t="s">
        <v>1334</v>
      </c>
      <c r="D298" s="124"/>
      <c r="E298" s="84" t="s">
        <v>34</v>
      </c>
      <c r="F298" s="85"/>
      <c r="G298" s="33" t="s">
        <v>78</v>
      </c>
      <c r="H298" s="33" t="s">
        <v>165</v>
      </c>
      <c r="I298" s="86"/>
      <c r="J298" s="87" t="s">
        <v>1335</v>
      </c>
      <c r="K298" s="88"/>
      <c r="L298" s="102">
        <v>42893</v>
      </c>
      <c r="M298" s="144"/>
      <c r="N298" s="42"/>
      <c r="O298" s="43"/>
      <c r="P298" s="43"/>
      <c r="Q298" s="43"/>
      <c r="R298" s="43"/>
      <c r="S298" s="43"/>
      <c r="T298" s="43"/>
      <c r="U298" s="43"/>
      <c r="V298" s="43"/>
      <c r="W298" s="43"/>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row>
    <row r="299" spans="1:52" ht="43.5">
      <c r="A299" s="252" t="s">
        <v>1336</v>
      </c>
      <c r="B299" s="91" t="s">
        <v>987</v>
      </c>
      <c r="C299" s="64" t="s">
        <v>1337</v>
      </c>
      <c r="D299" s="77"/>
      <c r="E299" s="93" t="s">
        <v>34</v>
      </c>
      <c r="F299" s="94"/>
      <c r="G299" s="32" t="s">
        <v>78</v>
      </c>
      <c r="H299" s="32" t="s">
        <v>1338</v>
      </c>
      <c r="I299" s="95"/>
      <c r="J299" s="96" t="s">
        <v>1339</v>
      </c>
      <c r="K299" s="97"/>
      <c r="L299" s="103">
        <v>42893</v>
      </c>
      <c r="M299" s="144"/>
      <c r="N299" s="42"/>
      <c r="O299" s="43"/>
      <c r="P299" s="43"/>
      <c r="Q299" s="43"/>
      <c r="R299" s="43"/>
      <c r="S299" s="43"/>
      <c r="T299" s="43"/>
      <c r="U299" s="43"/>
      <c r="V299" s="43"/>
      <c r="W299" s="43"/>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AY299" s="70"/>
      <c r="AZ299" s="70"/>
    </row>
    <row r="300" spans="1:52" ht="30">
      <c r="A300" s="251" t="s">
        <v>1340</v>
      </c>
      <c r="B300" s="83" t="s">
        <v>987</v>
      </c>
      <c r="C300" s="284" t="s">
        <v>1337</v>
      </c>
      <c r="D300" s="124"/>
      <c r="E300" s="84" t="s">
        <v>34</v>
      </c>
      <c r="F300" s="85"/>
      <c r="G300" s="33" t="s">
        <v>78</v>
      </c>
      <c r="H300" s="33" t="s">
        <v>1325</v>
      </c>
      <c r="I300" s="86"/>
      <c r="J300" s="127"/>
      <c r="K300" s="88"/>
      <c r="L300" s="102">
        <v>42893</v>
      </c>
      <c r="M300" s="144"/>
      <c r="N300" s="42"/>
      <c r="O300" s="43"/>
      <c r="P300" s="43"/>
      <c r="Q300" s="43"/>
      <c r="R300" s="43"/>
      <c r="S300" s="43"/>
      <c r="T300" s="43"/>
      <c r="U300" s="43"/>
      <c r="V300" s="43"/>
      <c r="W300" s="43"/>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row>
    <row r="301" spans="1:52" ht="43.5">
      <c r="A301" s="252" t="s">
        <v>1341</v>
      </c>
      <c r="B301" s="91" t="s">
        <v>987</v>
      </c>
      <c r="C301" s="64" t="s">
        <v>1342</v>
      </c>
      <c r="D301" s="77"/>
      <c r="E301" s="93" t="s">
        <v>34</v>
      </c>
      <c r="F301" s="94"/>
      <c r="G301" s="32" t="s">
        <v>78</v>
      </c>
      <c r="H301" s="32" t="s">
        <v>1343</v>
      </c>
      <c r="I301" s="95"/>
      <c r="J301" s="96" t="s">
        <v>1344</v>
      </c>
      <c r="K301" s="97"/>
      <c r="L301" s="103">
        <v>42893</v>
      </c>
      <c r="M301" s="144"/>
      <c r="N301" s="42"/>
      <c r="O301" s="43"/>
      <c r="P301" s="43"/>
      <c r="Q301" s="43"/>
      <c r="R301" s="43"/>
      <c r="S301" s="43"/>
      <c r="T301" s="43"/>
      <c r="U301" s="43"/>
      <c r="V301" s="43"/>
      <c r="W301" s="43"/>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AY301" s="70"/>
      <c r="AZ301" s="70"/>
    </row>
    <row r="302" spans="1:52" ht="43.5">
      <c r="A302" s="251" t="s">
        <v>1345</v>
      </c>
      <c r="B302" s="83" t="s">
        <v>987</v>
      </c>
      <c r="C302" s="284" t="s">
        <v>1337</v>
      </c>
      <c r="D302" s="124"/>
      <c r="E302" s="84" t="s">
        <v>34</v>
      </c>
      <c r="F302" s="85"/>
      <c r="G302" s="33" t="s">
        <v>78</v>
      </c>
      <c r="H302" s="33" t="s">
        <v>1346</v>
      </c>
      <c r="I302" s="86"/>
      <c r="J302" s="87" t="s">
        <v>1347</v>
      </c>
      <c r="K302" s="88"/>
      <c r="L302" s="102">
        <v>42893</v>
      </c>
      <c r="M302" s="144"/>
      <c r="N302" s="42"/>
      <c r="O302" s="43"/>
      <c r="P302" s="43"/>
      <c r="Q302" s="43"/>
      <c r="R302" s="43"/>
      <c r="S302" s="43"/>
      <c r="T302" s="43"/>
      <c r="U302" s="43"/>
      <c r="V302" s="43"/>
      <c r="W302" s="43"/>
      <c r="X302" s="70"/>
      <c r="Y302" s="70"/>
      <c r="Z302" s="70"/>
      <c r="AA302" s="70"/>
      <c r="AB302" s="70"/>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c r="AY302" s="70"/>
      <c r="AZ302" s="70"/>
    </row>
    <row r="303" spans="1:52" ht="45">
      <c r="A303" s="252" t="s">
        <v>1348</v>
      </c>
      <c r="B303" s="91" t="s">
        <v>1349</v>
      </c>
      <c r="C303" s="64" t="str">
        <f>HYPERLINK("http://www.oecd-ilibrary.org/content/datacollection/enestats-data-en%23","http://www.oecd-ilibrary.org/content/datacollection/enestats-data-en")</f>
        <v>http://www.oecd-ilibrary.org/content/datacollection/enestats-data-en</v>
      </c>
      <c r="D303" s="77"/>
      <c r="E303" s="93" t="s">
        <v>34</v>
      </c>
      <c r="F303" s="94"/>
      <c r="G303" s="32" t="s">
        <v>78</v>
      </c>
      <c r="H303" s="32" t="s">
        <v>1350</v>
      </c>
      <c r="I303" s="95"/>
      <c r="J303" s="96" t="s">
        <v>1351</v>
      </c>
      <c r="K303" s="97"/>
      <c r="L303" s="103">
        <v>42893</v>
      </c>
      <c r="M303" s="144"/>
      <c r="N303" s="42"/>
      <c r="O303" s="43"/>
      <c r="P303" s="43"/>
      <c r="Q303" s="43"/>
      <c r="R303" s="43"/>
      <c r="S303" s="43"/>
      <c r="T303" s="43"/>
      <c r="U303" s="43"/>
      <c r="V303" s="43"/>
      <c r="W303" s="43"/>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70"/>
      <c r="AZ303" s="70"/>
    </row>
    <row r="304" spans="1:52" ht="29">
      <c r="A304" s="251" t="s">
        <v>1352</v>
      </c>
      <c r="B304" s="83" t="s">
        <v>987</v>
      </c>
      <c r="C304" s="284" t="s">
        <v>1353</v>
      </c>
      <c r="D304" s="124"/>
      <c r="E304" s="84" t="s">
        <v>34</v>
      </c>
      <c r="F304" s="85"/>
      <c r="G304" s="33" t="s">
        <v>78</v>
      </c>
      <c r="H304" s="33" t="s">
        <v>1350</v>
      </c>
      <c r="I304" s="86"/>
      <c r="J304" s="127"/>
      <c r="K304" s="88"/>
      <c r="L304" s="102">
        <v>42893</v>
      </c>
      <c r="M304" s="144"/>
      <c r="N304" s="42"/>
      <c r="O304" s="43"/>
      <c r="P304" s="43"/>
      <c r="Q304" s="43"/>
      <c r="R304" s="43"/>
      <c r="S304" s="43"/>
      <c r="T304" s="43"/>
      <c r="U304" s="43"/>
      <c r="V304" s="43"/>
      <c r="W304" s="43"/>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row>
    <row r="305" spans="1:52" s="121" customFormat="1" ht="60">
      <c r="A305" s="262" t="s">
        <v>2272</v>
      </c>
      <c r="B305" s="242" t="s">
        <v>1354</v>
      </c>
      <c r="C305" s="284" t="s">
        <v>2273</v>
      </c>
      <c r="D305" s="316" t="s">
        <v>2274</v>
      </c>
      <c r="E305" s="242" t="s">
        <v>34</v>
      </c>
      <c r="F305" s="243"/>
      <c r="G305" s="242" t="s">
        <v>167</v>
      </c>
      <c r="H305" s="242" t="s">
        <v>2120</v>
      </c>
      <c r="I305" s="244"/>
      <c r="J305" s="245" t="s">
        <v>1355</v>
      </c>
      <c r="K305" s="246"/>
      <c r="L305" s="247">
        <v>42893</v>
      </c>
      <c r="M305" s="248"/>
      <c r="N305" s="249"/>
      <c r="O305" s="250"/>
      <c r="P305" s="250"/>
      <c r="Q305" s="250"/>
      <c r="R305" s="250"/>
      <c r="S305" s="250"/>
      <c r="T305" s="250"/>
      <c r="U305" s="250"/>
      <c r="V305" s="250"/>
      <c r="W305" s="250"/>
    </row>
    <row r="306" spans="1:52" ht="58">
      <c r="A306" s="252" t="s">
        <v>1356</v>
      </c>
      <c r="B306" s="91" t="s">
        <v>485</v>
      </c>
      <c r="C306" s="64" t="s">
        <v>1357</v>
      </c>
      <c r="D306" s="77"/>
      <c r="E306" s="108"/>
      <c r="F306" s="94"/>
      <c r="G306" s="32" t="s">
        <v>137</v>
      </c>
      <c r="H306" s="32" t="s">
        <v>2121</v>
      </c>
      <c r="I306" s="95"/>
      <c r="J306" s="125" t="s">
        <v>2122</v>
      </c>
      <c r="K306" s="97"/>
      <c r="L306" s="103">
        <v>42893</v>
      </c>
      <c r="M306" s="144"/>
      <c r="N306" s="42"/>
      <c r="O306" s="43"/>
      <c r="P306" s="43"/>
      <c r="Q306" s="43"/>
      <c r="R306" s="43"/>
      <c r="S306" s="43"/>
      <c r="T306" s="43"/>
      <c r="U306" s="43"/>
      <c r="V306" s="43"/>
      <c r="W306" s="43"/>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row>
    <row r="307" spans="1:52" ht="43.5">
      <c r="A307" s="251" t="s">
        <v>1358</v>
      </c>
      <c r="B307" s="83" t="s">
        <v>1359</v>
      </c>
      <c r="C307" s="284" t="s">
        <v>1360</v>
      </c>
      <c r="D307" s="214" t="s">
        <v>2123</v>
      </c>
      <c r="E307" s="84" t="s">
        <v>34</v>
      </c>
      <c r="F307" s="85"/>
      <c r="G307" s="33" t="s">
        <v>167</v>
      </c>
      <c r="H307" s="33" t="s">
        <v>2124</v>
      </c>
      <c r="I307" s="86"/>
      <c r="J307" s="87" t="s">
        <v>1362</v>
      </c>
      <c r="K307" s="88"/>
      <c r="L307" s="102">
        <v>42893</v>
      </c>
      <c r="M307" s="144"/>
      <c r="N307" s="42"/>
      <c r="O307" s="43"/>
      <c r="P307" s="43"/>
      <c r="Q307" s="43"/>
      <c r="R307" s="43"/>
      <c r="S307" s="43"/>
      <c r="T307" s="43"/>
      <c r="U307" s="43"/>
      <c r="V307" s="43"/>
      <c r="W307" s="43"/>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70"/>
    </row>
    <row r="308" spans="1:52" ht="30">
      <c r="A308" s="252" t="s">
        <v>1363</v>
      </c>
      <c r="B308" s="97"/>
      <c r="C308" s="64" t="s">
        <v>1364</v>
      </c>
      <c r="D308" s="77"/>
      <c r="E308" s="93" t="s">
        <v>34</v>
      </c>
      <c r="F308" s="94"/>
      <c r="G308" s="32" t="s">
        <v>78</v>
      </c>
      <c r="H308" s="32" t="s">
        <v>1365</v>
      </c>
      <c r="I308" s="95"/>
      <c r="J308" s="125"/>
      <c r="K308" s="97"/>
      <c r="L308" s="103">
        <v>42893</v>
      </c>
      <c r="M308" s="144"/>
      <c r="N308" s="42"/>
      <c r="O308" s="43"/>
      <c r="P308" s="43"/>
      <c r="Q308" s="43"/>
      <c r="R308" s="43"/>
      <c r="S308" s="43"/>
      <c r="T308" s="43"/>
      <c r="U308" s="43"/>
      <c r="V308" s="43"/>
      <c r="W308" s="43"/>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row>
    <row r="309" spans="1:52" ht="58">
      <c r="A309" s="251" t="s">
        <v>1366</v>
      </c>
      <c r="B309" s="83" t="s">
        <v>1367</v>
      </c>
      <c r="C309" s="284" t="s">
        <v>1368</v>
      </c>
      <c r="D309" s="124"/>
      <c r="E309" s="84" t="s">
        <v>34</v>
      </c>
      <c r="F309" s="85"/>
      <c r="G309" s="33" t="s">
        <v>263</v>
      </c>
      <c r="H309" s="33" t="s">
        <v>1369</v>
      </c>
      <c r="I309" s="86"/>
      <c r="J309" s="87" t="s">
        <v>1370</v>
      </c>
      <c r="K309" s="88"/>
      <c r="L309" s="102">
        <v>42893</v>
      </c>
      <c r="M309" s="144"/>
      <c r="N309" s="42"/>
      <c r="O309" s="43"/>
      <c r="P309" s="43"/>
      <c r="Q309" s="43"/>
      <c r="R309" s="43"/>
      <c r="S309" s="43"/>
      <c r="T309" s="43"/>
      <c r="U309" s="43"/>
      <c r="V309" s="43"/>
      <c r="W309" s="43"/>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70"/>
    </row>
    <row r="310" spans="1:52" ht="29">
      <c r="A310" s="251" t="s">
        <v>1371</v>
      </c>
      <c r="B310" s="83" t="s">
        <v>1372</v>
      </c>
      <c r="C310" s="284" t="s">
        <v>1373</v>
      </c>
      <c r="D310" s="124"/>
      <c r="E310" s="84" t="s">
        <v>1374</v>
      </c>
      <c r="F310" s="85"/>
      <c r="G310" s="33" t="s">
        <v>1375</v>
      </c>
      <c r="H310" s="33" t="s">
        <v>1376</v>
      </c>
      <c r="I310" s="86"/>
      <c r="J310" s="127"/>
      <c r="K310" s="88"/>
      <c r="L310" s="102">
        <v>42893</v>
      </c>
      <c r="M310" s="144"/>
      <c r="N310" s="42"/>
      <c r="O310" s="43"/>
      <c r="P310" s="43"/>
      <c r="Q310" s="43"/>
      <c r="R310" s="43"/>
      <c r="S310" s="43"/>
      <c r="T310" s="43"/>
      <c r="U310" s="43"/>
      <c r="V310" s="43"/>
      <c r="W310" s="43"/>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row>
    <row r="311" spans="1:52" ht="30">
      <c r="A311" s="252" t="s">
        <v>1377</v>
      </c>
      <c r="B311" s="91" t="s">
        <v>1378</v>
      </c>
      <c r="C311" s="64" t="s">
        <v>1379</v>
      </c>
      <c r="D311" s="77"/>
      <c r="E311" s="93" t="s">
        <v>809</v>
      </c>
      <c r="F311" s="94"/>
      <c r="G311" s="32" t="s">
        <v>137</v>
      </c>
      <c r="H311" s="32" t="s">
        <v>116</v>
      </c>
      <c r="I311" s="106" t="s">
        <v>141</v>
      </c>
      <c r="J311" s="96" t="s">
        <v>1380</v>
      </c>
      <c r="K311" s="97"/>
      <c r="L311" s="103">
        <v>42893</v>
      </c>
      <c r="M311" s="144"/>
      <c r="N311" s="42"/>
      <c r="O311" s="43"/>
      <c r="P311" s="43"/>
      <c r="Q311" s="43"/>
      <c r="R311" s="43"/>
      <c r="S311" s="43"/>
      <c r="T311" s="43"/>
      <c r="U311" s="43"/>
      <c r="V311" s="43"/>
      <c r="W311" s="43"/>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70"/>
    </row>
    <row r="312" spans="1:52" ht="29">
      <c r="A312" s="251" t="s">
        <v>1381</v>
      </c>
      <c r="B312" s="83" t="s">
        <v>1382</v>
      </c>
      <c r="C312" s="290" t="s">
        <v>2125</v>
      </c>
      <c r="D312" s="290" t="s">
        <v>2126</v>
      </c>
      <c r="E312" s="84" t="s">
        <v>34</v>
      </c>
      <c r="F312" s="85"/>
      <c r="G312" s="33" t="s">
        <v>78</v>
      </c>
      <c r="H312" s="33" t="s">
        <v>1383</v>
      </c>
      <c r="I312" s="86"/>
      <c r="J312" s="87" t="s">
        <v>1384</v>
      </c>
      <c r="K312" s="88"/>
      <c r="L312" s="102">
        <v>42893</v>
      </c>
      <c r="M312" s="144"/>
      <c r="N312" s="42"/>
      <c r="O312" s="43"/>
      <c r="P312" s="43"/>
      <c r="Q312" s="43"/>
      <c r="R312" s="43"/>
      <c r="S312" s="43"/>
      <c r="T312" s="43"/>
      <c r="U312" s="43"/>
      <c r="V312" s="43"/>
      <c r="W312" s="43"/>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row>
    <row r="313" spans="1:52" ht="58">
      <c r="A313" s="252" t="s">
        <v>1385</v>
      </c>
      <c r="B313" s="91" t="s">
        <v>1386</v>
      </c>
      <c r="C313" s="221" t="str">
        <f>HYPERLINK("http://www.pewglobal.org/")</f>
        <v>http://www.pewglobal.org/</v>
      </c>
      <c r="D313" s="64" t="s">
        <v>1387</v>
      </c>
      <c r="E313" s="93" t="s">
        <v>34</v>
      </c>
      <c r="F313" s="94"/>
      <c r="G313" s="32" t="s">
        <v>796</v>
      </c>
      <c r="H313" s="32" t="s">
        <v>1388</v>
      </c>
      <c r="I313" s="95"/>
      <c r="J313" s="96" t="s">
        <v>1389</v>
      </c>
      <c r="K313" s="97"/>
      <c r="L313" s="103">
        <v>42893</v>
      </c>
      <c r="M313" s="144"/>
      <c r="N313" s="42"/>
      <c r="O313" s="43"/>
      <c r="P313" s="43"/>
      <c r="Q313" s="43"/>
      <c r="R313" s="43"/>
      <c r="S313" s="43"/>
      <c r="T313" s="43"/>
      <c r="U313" s="43"/>
      <c r="V313" s="43"/>
      <c r="W313" s="43"/>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70"/>
    </row>
    <row r="314" spans="1:52" ht="43.5">
      <c r="A314" s="251" t="s">
        <v>1390</v>
      </c>
      <c r="B314" s="83" t="s">
        <v>1386</v>
      </c>
      <c r="C314" s="290" t="s">
        <v>2127</v>
      </c>
      <c r="D314" s="124"/>
      <c r="E314" s="84" t="s">
        <v>34</v>
      </c>
      <c r="F314" s="85"/>
      <c r="G314" s="33" t="s">
        <v>796</v>
      </c>
      <c r="H314" s="33" t="s">
        <v>1391</v>
      </c>
      <c r="I314" s="86"/>
      <c r="J314" s="87" t="s">
        <v>1392</v>
      </c>
      <c r="K314" s="83" t="s">
        <v>1393</v>
      </c>
      <c r="L314" s="102">
        <v>42893</v>
      </c>
      <c r="M314" s="144"/>
      <c r="N314" s="42"/>
      <c r="O314" s="43"/>
      <c r="P314" s="43"/>
      <c r="Q314" s="43"/>
      <c r="R314" s="43"/>
      <c r="S314" s="43"/>
      <c r="T314" s="43"/>
      <c r="U314" s="43"/>
      <c r="V314" s="43"/>
      <c r="W314" s="43"/>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row>
    <row r="315" spans="1:52" ht="29">
      <c r="A315" s="252" t="s">
        <v>1394</v>
      </c>
      <c r="B315" s="91" t="s">
        <v>1386</v>
      </c>
      <c r="C315" s="64" t="str">
        <f>HYPERLINK("http://www.people-press.org/","http://www.people-press.org/")</f>
        <v>http://www.people-press.org/</v>
      </c>
      <c r="D315" s="77"/>
      <c r="E315" s="93" t="s">
        <v>34</v>
      </c>
      <c r="F315" s="94"/>
      <c r="G315" s="32" t="s">
        <v>796</v>
      </c>
      <c r="H315" s="32" t="s">
        <v>1388</v>
      </c>
      <c r="I315" s="95"/>
      <c r="J315" s="125"/>
      <c r="K315" s="97"/>
      <c r="L315" s="103">
        <v>42893</v>
      </c>
      <c r="M315" s="144"/>
      <c r="N315" s="42"/>
      <c r="O315" s="43"/>
      <c r="P315" s="43"/>
      <c r="Q315" s="43"/>
      <c r="R315" s="43"/>
      <c r="S315" s="43"/>
      <c r="T315" s="43"/>
      <c r="U315" s="43"/>
      <c r="V315" s="43"/>
      <c r="W315" s="43"/>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c r="AZ315" s="70"/>
    </row>
    <row r="316" spans="1:52" ht="43.5">
      <c r="A316" s="251" t="s">
        <v>1395</v>
      </c>
      <c r="B316" s="83" t="s">
        <v>1386</v>
      </c>
      <c r="C316" s="284" t="s">
        <v>1396</v>
      </c>
      <c r="D316" s="124"/>
      <c r="E316" s="126"/>
      <c r="F316" s="85"/>
      <c r="G316" s="33" t="s">
        <v>796</v>
      </c>
      <c r="H316" s="33" t="s">
        <v>1388</v>
      </c>
      <c r="I316" s="86"/>
      <c r="J316" s="127"/>
      <c r="K316" s="88"/>
      <c r="L316" s="102">
        <v>42893</v>
      </c>
      <c r="M316" s="144"/>
      <c r="N316" s="42"/>
      <c r="O316" s="43"/>
      <c r="P316" s="43"/>
      <c r="Q316" s="43"/>
      <c r="R316" s="43"/>
      <c r="S316" s="43"/>
      <c r="T316" s="43"/>
      <c r="U316" s="43"/>
      <c r="V316" s="43"/>
      <c r="W316" s="43"/>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row>
    <row r="317" spans="1:52" ht="30">
      <c r="A317" s="252" t="s">
        <v>1397</v>
      </c>
      <c r="B317" s="97"/>
      <c r="C317" s="64" t="s">
        <v>1398</v>
      </c>
      <c r="D317" s="77"/>
      <c r="E317" s="93" t="s">
        <v>34</v>
      </c>
      <c r="F317" s="94"/>
      <c r="G317" s="32" t="s">
        <v>78</v>
      </c>
      <c r="H317" s="32" t="s">
        <v>116</v>
      </c>
      <c r="I317" s="95"/>
      <c r="J317" s="96" t="s">
        <v>1399</v>
      </c>
      <c r="K317" s="97"/>
      <c r="L317" s="103">
        <v>42893</v>
      </c>
      <c r="M317" s="144"/>
      <c r="N317" s="42"/>
      <c r="O317" s="43"/>
      <c r="P317" s="43"/>
      <c r="Q317" s="43"/>
      <c r="R317" s="43"/>
      <c r="S317" s="43"/>
      <c r="T317" s="43"/>
      <c r="U317" s="43"/>
      <c r="V317" s="43"/>
      <c r="W317" s="43"/>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c r="AY317" s="70"/>
      <c r="AZ317" s="70"/>
    </row>
    <row r="318" spans="1:52" ht="60">
      <c r="A318" s="252" t="s">
        <v>2190</v>
      </c>
      <c r="B318" s="97" t="s">
        <v>2191</v>
      </c>
      <c r="C318" s="64" t="s">
        <v>2193</v>
      </c>
      <c r="D318" s="287" t="s">
        <v>2195</v>
      </c>
      <c r="E318" s="93" t="s">
        <v>34</v>
      </c>
      <c r="F318" s="94"/>
      <c r="G318" s="32"/>
      <c r="H318" s="32" t="s">
        <v>116</v>
      </c>
      <c r="I318" s="95"/>
      <c r="J318" s="96" t="s">
        <v>2192</v>
      </c>
      <c r="K318" s="97" t="s">
        <v>2194</v>
      </c>
      <c r="L318" s="103">
        <v>42997</v>
      </c>
      <c r="M318" s="144"/>
      <c r="N318" s="42"/>
      <c r="O318" s="43"/>
      <c r="P318" s="43"/>
      <c r="Q318" s="43"/>
      <c r="R318" s="43"/>
      <c r="S318" s="43"/>
      <c r="T318" s="43"/>
      <c r="U318" s="43"/>
      <c r="V318" s="43"/>
      <c r="W318" s="43"/>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row>
    <row r="319" spans="1:52" ht="58">
      <c r="A319" s="251" t="s">
        <v>1400</v>
      </c>
      <c r="B319" s="83" t="s">
        <v>209</v>
      </c>
      <c r="C319" s="215" t="str">
        <f>HYPERLINK("https://www.census.gov/econ/overview/mu1100.html")</f>
        <v>https://www.census.gov/econ/overview/mu1100.html</v>
      </c>
      <c r="D319" s="124"/>
      <c r="E319" s="84" t="s">
        <v>34</v>
      </c>
      <c r="F319" s="85"/>
      <c r="G319" s="33" t="s">
        <v>167</v>
      </c>
      <c r="H319" s="33" t="s">
        <v>1401</v>
      </c>
      <c r="I319" s="86"/>
      <c r="J319" s="87" t="s">
        <v>1402</v>
      </c>
      <c r="K319" s="88"/>
      <c r="L319" s="102">
        <v>42893</v>
      </c>
      <c r="M319" s="144"/>
      <c r="N319" s="42"/>
      <c r="O319" s="43"/>
      <c r="P319" s="43"/>
      <c r="Q319" s="43"/>
      <c r="R319" s="43"/>
      <c r="S319" s="43"/>
      <c r="T319" s="43"/>
      <c r="U319" s="43"/>
      <c r="V319" s="43"/>
      <c r="W319" s="43"/>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c r="AY319" s="70"/>
      <c r="AZ319" s="70"/>
    </row>
    <row r="320" spans="1:52" ht="58">
      <c r="A320" s="252" t="s">
        <v>1403</v>
      </c>
      <c r="B320" s="227" t="s">
        <v>1404</v>
      </c>
      <c r="C320" s="317" t="s">
        <v>1405</v>
      </c>
      <c r="D320" s="317" t="s">
        <v>2128</v>
      </c>
      <c r="E320" s="318" t="s">
        <v>262</v>
      </c>
      <c r="F320" s="319"/>
      <c r="G320" s="38" t="s">
        <v>263</v>
      </c>
      <c r="H320" s="38" t="s">
        <v>1406</v>
      </c>
      <c r="I320" s="320"/>
      <c r="J320" s="321" t="s">
        <v>1407</v>
      </c>
      <c r="K320" s="97"/>
      <c r="L320" s="103">
        <v>42893</v>
      </c>
      <c r="M320" s="144"/>
      <c r="N320" s="42"/>
      <c r="O320" s="43"/>
      <c r="P320" s="43"/>
      <c r="Q320" s="43"/>
      <c r="R320" s="43"/>
      <c r="S320" s="43"/>
      <c r="T320" s="43"/>
      <c r="U320" s="43"/>
      <c r="V320" s="43"/>
      <c r="W320" s="43"/>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row>
    <row r="321" spans="1:52" ht="58">
      <c r="A321" s="251" t="s">
        <v>1408</v>
      </c>
      <c r="B321" s="83" t="s">
        <v>1409</v>
      </c>
      <c r="C321" s="284" t="s">
        <v>1410</v>
      </c>
      <c r="D321" s="284" t="s">
        <v>1411</v>
      </c>
      <c r="E321" s="84" t="s">
        <v>34</v>
      </c>
      <c r="F321" s="85"/>
      <c r="G321" s="33" t="s">
        <v>263</v>
      </c>
      <c r="H321" s="33" t="s">
        <v>1412</v>
      </c>
      <c r="I321" s="100" t="s">
        <v>141</v>
      </c>
      <c r="J321" s="87" t="s">
        <v>1413</v>
      </c>
      <c r="K321" s="88"/>
      <c r="L321" s="102">
        <v>42893</v>
      </c>
      <c r="M321" s="144"/>
      <c r="N321" s="42"/>
      <c r="O321" s="43"/>
      <c r="P321" s="43"/>
      <c r="Q321" s="43"/>
      <c r="R321" s="43"/>
      <c r="S321" s="43"/>
      <c r="T321" s="43"/>
      <c r="U321" s="43"/>
      <c r="V321" s="43"/>
      <c r="W321" s="43"/>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c r="AY321" s="70"/>
      <c r="AZ321" s="70"/>
    </row>
    <row r="322" spans="1:52" ht="72.5">
      <c r="A322" s="252" t="s">
        <v>1414</v>
      </c>
      <c r="B322" s="91" t="s">
        <v>1415</v>
      </c>
      <c r="C322" s="64" t="s">
        <v>2275</v>
      </c>
      <c r="D322" s="77"/>
      <c r="E322" s="93" t="s">
        <v>34</v>
      </c>
      <c r="F322" s="94"/>
      <c r="G322" s="32" t="s">
        <v>137</v>
      </c>
      <c r="H322" s="32" t="s">
        <v>1416</v>
      </c>
      <c r="I322" s="95"/>
      <c r="J322" s="96" t="s">
        <v>1417</v>
      </c>
      <c r="K322" s="97"/>
      <c r="L322" s="103">
        <v>42893</v>
      </c>
      <c r="M322" s="144"/>
      <c r="N322" s="42"/>
      <c r="O322" s="43"/>
      <c r="P322" s="43"/>
      <c r="Q322" s="43"/>
      <c r="R322" s="43"/>
      <c r="S322" s="43"/>
      <c r="T322" s="43"/>
      <c r="U322" s="43"/>
      <c r="V322" s="43"/>
      <c r="W322" s="43"/>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row>
    <row r="323" spans="1:52" ht="43.5">
      <c r="A323" s="251" t="s">
        <v>1418</v>
      </c>
      <c r="B323" s="83" t="s">
        <v>1419</v>
      </c>
      <c r="C323" s="284" t="s">
        <v>1420</v>
      </c>
      <c r="D323" s="308" t="s">
        <v>2129</v>
      </c>
      <c r="E323" s="84" t="s">
        <v>34</v>
      </c>
      <c r="F323" s="85"/>
      <c r="G323" s="33" t="s">
        <v>137</v>
      </c>
      <c r="H323" s="33" t="s">
        <v>1421</v>
      </c>
      <c r="I323" s="100" t="s">
        <v>141</v>
      </c>
      <c r="J323" s="87" t="s">
        <v>1422</v>
      </c>
      <c r="K323" s="88"/>
      <c r="L323" s="102">
        <v>42893</v>
      </c>
      <c r="M323" s="144"/>
      <c r="N323" s="42"/>
      <c r="O323" s="43"/>
      <c r="P323" s="43"/>
      <c r="Q323" s="43"/>
      <c r="R323" s="43"/>
      <c r="S323" s="43"/>
      <c r="T323" s="43"/>
      <c r="U323" s="43"/>
      <c r="V323" s="43"/>
      <c r="W323" s="43"/>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c r="AY323" s="70"/>
      <c r="AZ323" s="70"/>
    </row>
    <row r="324" spans="1:52" ht="58">
      <c r="A324" s="252" t="s">
        <v>1423</v>
      </c>
      <c r="B324" s="91" t="s">
        <v>1424</v>
      </c>
      <c r="C324" s="64" t="s">
        <v>1425</v>
      </c>
      <c r="D324" s="64" t="s">
        <v>1426</v>
      </c>
      <c r="E324" s="93" t="s">
        <v>34</v>
      </c>
      <c r="F324" s="94"/>
      <c r="G324" s="32" t="s">
        <v>137</v>
      </c>
      <c r="H324" s="32" t="s">
        <v>1427</v>
      </c>
      <c r="I324" s="95"/>
      <c r="J324" s="96" t="s">
        <v>1428</v>
      </c>
      <c r="K324" s="97"/>
      <c r="L324" s="103">
        <v>42893</v>
      </c>
      <c r="M324" s="144"/>
      <c r="N324" s="42"/>
      <c r="O324" s="43"/>
      <c r="P324" s="43"/>
      <c r="Q324" s="43"/>
      <c r="R324" s="43"/>
      <c r="S324" s="43"/>
      <c r="T324" s="43"/>
      <c r="U324" s="43"/>
      <c r="V324" s="43"/>
      <c r="W324" s="43"/>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row>
    <row r="325" spans="1:52" ht="29">
      <c r="A325" s="251" t="s">
        <v>1429</v>
      </c>
      <c r="B325" s="88"/>
      <c r="C325" s="215" t="str">
        <f>HYPERLINK("https://www.propublica.org/data/")</f>
        <v>https://www.propublica.org/data/</v>
      </c>
      <c r="D325" s="124"/>
      <c r="E325" s="84" t="s">
        <v>34</v>
      </c>
      <c r="F325" s="85"/>
      <c r="G325" s="33" t="s">
        <v>78</v>
      </c>
      <c r="H325" s="33" t="s">
        <v>16</v>
      </c>
      <c r="I325" s="100" t="s">
        <v>141</v>
      </c>
      <c r="J325" s="87" t="s">
        <v>1430</v>
      </c>
      <c r="K325" s="88"/>
      <c r="L325" s="102">
        <v>42893</v>
      </c>
      <c r="M325" s="144"/>
      <c r="N325" s="42"/>
      <c r="O325" s="43"/>
      <c r="P325" s="43"/>
      <c r="Q325" s="43"/>
      <c r="R325" s="43"/>
      <c r="S325" s="43"/>
      <c r="T325" s="43"/>
      <c r="U325" s="43"/>
      <c r="V325" s="43"/>
      <c r="W325" s="43"/>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c r="AY325" s="70"/>
      <c r="AZ325" s="70"/>
    </row>
    <row r="326" spans="1:52" ht="58">
      <c r="A326" s="252" t="s">
        <v>1431</v>
      </c>
      <c r="B326" s="91" t="s">
        <v>1432</v>
      </c>
      <c r="C326" s="64" t="s">
        <v>1943</v>
      </c>
      <c r="D326" s="78"/>
      <c r="E326" s="93" t="s">
        <v>34</v>
      </c>
      <c r="F326" s="94"/>
      <c r="G326" s="32" t="s">
        <v>78</v>
      </c>
      <c r="H326" s="32" t="s">
        <v>1433</v>
      </c>
      <c r="I326" s="95"/>
      <c r="J326" s="96" t="s">
        <v>1434</v>
      </c>
      <c r="K326" s="97"/>
      <c r="L326" s="103">
        <v>42893</v>
      </c>
      <c r="M326" s="144"/>
      <c r="N326" s="42"/>
      <c r="O326" s="43"/>
      <c r="P326" s="43"/>
      <c r="Q326" s="43"/>
      <c r="R326" s="43"/>
      <c r="S326" s="43"/>
      <c r="T326" s="43"/>
      <c r="U326" s="43"/>
      <c r="V326" s="43"/>
      <c r="W326" s="43"/>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row>
    <row r="327" spans="1:52" ht="58">
      <c r="A327" s="251" t="s">
        <v>1435</v>
      </c>
      <c r="B327" s="83" t="s">
        <v>1436</v>
      </c>
      <c r="C327" s="284" t="s">
        <v>1437</v>
      </c>
      <c r="D327" s="124"/>
      <c r="E327" s="84" t="s">
        <v>34</v>
      </c>
      <c r="F327" s="85"/>
      <c r="G327" s="33" t="s">
        <v>137</v>
      </c>
      <c r="H327" s="33" t="s">
        <v>1438</v>
      </c>
      <c r="I327" s="86"/>
      <c r="J327" s="87" t="s">
        <v>1439</v>
      </c>
      <c r="K327" s="88"/>
      <c r="L327" s="102">
        <v>42893</v>
      </c>
      <c r="M327" s="144"/>
      <c r="N327" s="42"/>
      <c r="O327" s="43"/>
      <c r="P327" s="43"/>
      <c r="Q327" s="43"/>
      <c r="R327" s="43"/>
      <c r="S327" s="43"/>
      <c r="T327" s="43"/>
      <c r="U327" s="43"/>
      <c r="V327" s="43"/>
      <c r="W327" s="43"/>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c r="AY327" s="70"/>
      <c r="AZ327" s="70"/>
    </row>
    <row r="328" spans="1:52" ht="29">
      <c r="A328" s="252" t="s">
        <v>1440</v>
      </c>
      <c r="B328" s="91" t="s">
        <v>1441</v>
      </c>
      <c r="C328" s="221" t="str">
        <f>HYPERLINK("http://www.qog.pol.gu.se/data/%23","http://www.qog.pol.gu.se/data/")</f>
        <v>http://www.qog.pol.gu.se/data/</v>
      </c>
      <c r="D328" s="77"/>
      <c r="E328" s="93" t="s">
        <v>262</v>
      </c>
      <c r="F328" s="94"/>
      <c r="G328" s="32" t="s">
        <v>137</v>
      </c>
      <c r="H328" s="32" t="s">
        <v>1442</v>
      </c>
      <c r="I328" s="95"/>
      <c r="J328" s="96" t="s">
        <v>1443</v>
      </c>
      <c r="K328" s="97"/>
      <c r="L328" s="103">
        <v>42893</v>
      </c>
      <c r="M328" s="144"/>
      <c r="N328" s="42"/>
      <c r="O328" s="43"/>
      <c r="P328" s="43"/>
      <c r="Q328" s="43"/>
      <c r="R328" s="43"/>
      <c r="S328" s="43"/>
      <c r="T328" s="43"/>
      <c r="U328" s="43"/>
      <c r="V328" s="43"/>
      <c r="W328" s="43"/>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row>
    <row r="329" spans="1:52" ht="87">
      <c r="A329" s="251" t="s">
        <v>1444</v>
      </c>
      <c r="B329" s="88"/>
      <c r="C329" s="284" t="s">
        <v>1445</v>
      </c>
      <c r="D329" s="308" t="s">
        <v>2009</v>
      </c>
      <c r="E329" s="84" t="s">
        <v>34</v>
      </c>
      <c r="F329" s="85"/>
      <c r="G329" s="33" t="s">
        <v>78</v>
      </c>
      <c r="H329" s="33" t="s">
        <v>1446</v>
      </c>
      <c r="I329" s="86" t="s">
        <v>141</v>
      </c>
      <c r="J329" s="87" t="s">
        <v>1447</v>
      </c>
      <c r="K329" s="83" t="s">
        <v>1448</v>
      </c>
      <c r="L329" s="102">
        <v>42893</v>
      </c>
      <c r="M329" s="144"/>
      <c r="N329" s="42"/>
      <c r="O329" s="43"/>
      <c r="P329" s="43"/>
      <c r="Q329" s="43"/>
      <c r="R329" s="43"/>
      <c r="S329" s="43"/>
      <c r="T329" s="43"/>
      <c r="U329" s="43"/>
      <c r="V329" s="43"/>
      <c r="W329" s="43"/>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c r="AY329" s="70"/>
      <c r="AZ329" s="70"/>
    </row>
    <row r="330" spans="1:52" ht="43.5">
      <c r="A330" s="252" t="s">
        <v>1449</v>
      </c>
      <c r="B330" s="91" t="s">
        <v>1449</v>
      </c>
      <c r="C330" s="64" t="s">
        <v>1450</v>
      </c>
      <c r="D330" s="64" t="s">
        <v>1451</v>
      </c>
      <c r="E330" s="108"/>
      <c r="F330" s="94"/>
      <c r="G330" s="32" t="s">
        <v>1452</v>
      </c>
      <c r="H330" s="32" t="s">
        <v>1453</v>
      </c>
      <c r="I330" s="95"/>
      <c r="J330" s="96" t="s">
        <v>1454</v>
      </c>
      <c r="K330" s="97"/>
      <c r="L330" s="103">
        <v>42893</v>
      </c>
      <c r="M330" s="144"/>
      <c r="N330" s="42"/>
      <c r="O330" s="43"/>
      <c r="P330" s="43"/>
      <c r="Q330" s="43"/>
      <c r="R330" s="43"/>
      <c r="S330" s="43"/>
      <c r="T330" s="43"/>
      <c r="U330" s="43"/>
      <c r="V330" s="43"/>
      <c r="W330" s="43"/>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row>
    <row r="331" spans="1:52" ht="58">
      <c r="A331" s="251" t="s">
        <v>1455</v>
      </c>
      <c r="B331" s="83" t="s">
        <v>1449</v>
      </c>
      <c r="C331" s="284" t="str">
        <f>HYPERLINK("http://www.rand.org/nsrd/projects/terrorism-incidents.html")</f>
        <v>http://www.rand.org/nsrd/projects/terrorism-incidents.html</v>
      </c>
      <c r="D331" s="284" t="s">
        <v>1456</v>
      </c>
      <c r="E331" s="84" t="s">
        <v>1457</v>
      </c>
      <c r="F331" s="85"/>
      <c r="G331" s="33" t="s">
        <v>263</v>
      </c>
      <c r="H331" s="33" t="s">
        <v>535</v>
      </c>
      <c r="I331" s="86"/>
      <c r="J331" s="87" t="s">
        <v>1458</v>
      </c>
      <c r="K331" s="88"/>
      <c r="L331" s="102">
        <v>42893</v>
      </c>
      <c r="M331" s="144"/>
      <c r="N331" s="42"/>
      <c r="O331" s="43"/>
      <c r="P331" s="43"/>
      <c r="Q331" s="43"/>
      <c r="R331" s="43"/>
      <c r="S331" s="43"/>
      <c r="T331" s="43"/>
      <c r="U331" s="43"/>
      <c r="V331" s="43"/>
      <c r="W331" s="43"/>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c r="AY331" s="70"/>
      <c r="AZ331" s="70"/>
    </row>
    <row r="332" spans="1:52" ht="58">
      <c r="A332" s="252" t="s">
        <v>1459</v>
      </c>
      <c r="B332" s="91" t="s">
        <v>1449</v>
      </c>
      <c r="C332" s="221" t="str">
        <f>HYPERLINK("http://www.rand.org/labor/FLS.html")</f>
        <v>http://www.rand.org/labor/FLS.html</v>
      </c>
      <c r="D332" s="77"/>
      <c r="E332" s="93" t="s">
        <v>34</v>
      </c>
      <c r="F332" s="94"/>
      <c r="G332" s="94"/>
      <c r="H332" s="32" t="s">
        <v>1460</v>
      </c>
      <c r="I332" s="95"/>
      <c r="J332" s="96" t="s">
        <v>1461</v>
      </c>
      <c r="K332" s="91" t="s">
        <v>1462</v>
      </c>
      <c r="L332" s="103">
        <v>42893</v>
      </c>
      <c r="M332" s="144"/>
      <c r="N332" s="42"/>
      <c r="O332" s="43"/>
      <c r="P332" s="43"/>
      <c r="Q332" s="43"/>
      <c r="R332" s="43"/>
      <c r="S332" s="43"/>
      <c r="T332" s="43"/>
      <c r="U332" s="43"/>
      <c r="V332" s="43"/>
      <c r="W332" s="43"/>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row>
    <row r="333" spans="1:52" ht="72.5">
      <c r="A333" s="251" t="s">
        <v>2130</v>
      </c>
      <c r="B333" s="83" t="s">
        <v>1449</v>
      </c>
      <c r="C333" s="284" t="s">
        <v>1456</v>
      </c>
      <c r="D333" s="284" t="s">
        <v>1463</v>
      </c>
      <c r="E333" s="84" t="s">
        <v>34</v>
      </c>
      <c r="F333" s="85"/>
      <c r="G333" s="33" t="s">
        <v>1452</v>
      </c>
      <c r="H333" s="33" t="s">
        <v>1464</v>
      </c>
      <c r="I333" s="86"/>
      <c r="J333" s="87" t="s">
        <v>1465</v>
      </c>
      <c r="K333" s="88"/>
      <c r="L333" s="102">
        <v>42893</v>
      </c>
      <c r="M333" s="144"/>
      <c r="N333" s="42"/>
      <c r="O333" s="43"/>
      <c r="P333" s="43"/>
      <c r="Q333" s="43"/>
      <c r="R333" s="43"/>
      <c r="S333" s="43"/>
      <c r="T333" s="43"/>
      <c r="U333" s="43"/>
      <c r="V333" s="43"/>
      <c r="W333" s="43"/>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c r="AY333" s="70"/>
      <c r="AZ333" s="70"/>
    </row>
    <row r="334" spans="1:52" ht="30">
      <c r="A334" s="252" t="s">
        <v>1466</v>
      </c>
      <c r="B334" s="97"/>
      <c r="C334" s="64" t="s">
        <v>2131</v>
      </c>
      <c r="D334" s="77"/>
      <c r="E334" s="93" t="s">
        <v>34</v>
      </c>
      <c r="F334" s="94"/>
      <c r="G334" s="32" t="s">
        <v>167</v>
      </c>
      <c r="H334" s="32" t="s">
        <v>160</v>
      </c>
      <c r="I334" s="106" t="s">
        <v>141</v>
      </c>
      <c r="J334" s="96" t="s">
        <v>1467</v>
      </c>
      <c r="K334" s="97"/>
      <c r="L334" s="103">
        <v>42893</v>
      </c>
      <c r="M334" s="144"/>
      <c r="N334" s="42"/>
      <c r="O334" s="43"/>
      <c r="P334" s="43"/>
      <c r="Q334" s="43"/>
      <c r="R334" s="43"/>
      <c r="S334" s="43"/>
      <c r="T334" s="43"/>
      <c r="U334" s="43"/>
      <c r="V334" s="43"/>
      <c r="W334" s="43"/>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row>
    <row r="335" spans="1:52" ht="43.5">
      <c r="A335" s="251" t="s">
        <v>1468</v>
      </c>
      <c r="B335" s="83" t="s">
        <v>1469</v>
      </c>
      <c r="C335" s="284" t="s">
        <v>2132</v>
      </c>
      <c r="D335" s="124"/>
      <c r="E335" s="84" t="s">
        <v>34</v>
      </c>
      <c r="F335" s="85"/>
      <c r="G335" s="33" t="s">
        <v>137</v>
      </c>
      <c r="H335" s="33" t="s">
        <v>1470</v>
      </c>
      <c r="I335" s="100" t="s">
        <v>141</v>
      </c>
      <c r="J335" s="87" t="s">
        <v>1471</v>
      </c>
      <c r="K335" s="88"/>
      <c r="L335" s="102">
        <v>42893</v>
      </c>
      <c r="M335" s="144"/>
      <c r="N335" s="42"/>
      <c r="O335" s="43"/>
      <c r="P335" s="43"/>
      <c r="Q335" s="43"/>
      <c r="R335" s="43"/>
      <c r="S335" s="43"/>
      <c r="T335" s="43"/>
      <c r="U335" s="43"/>
      <c r="V335" s="43"/>
      <c r="W335" s="43"/>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c r="AY335" s="70"/>
      <c r="AZ335" s="70"/>
    </row>
    <row r="336" spans="1:52" ht="29">
      <c r="A336" s="252" t="s">
        <v>1472</v>
      </c>
      <c r="B336" s="91" t="s">
        <v>1469</v>
      </c>
      <c r="C336" s="64" t="s">
        <v>2133</v>
      </c>
      <c r="D336" s="77"/>
      <c r="E336" s="93" t="s">
        <v>34</v>
      </c>
      <c r="F336" s="94"/>
      <c r="G336" s="32" t="s">
        <v>137</v>
      </c>
      <c r="H336" s="32" t="s">
        <v>1470</v>
      </c>
      <c r="I336" s="106" t="s">
        <v>141</v>
      </c>
      <c r="J336" s="96" t="s">
        <v>1473</v>
      </c>
      <c r="K336" s="97"/>
      <c r="L336" s="103">
        <v>42893</v>
      </c>
      <c r="M336" s="144"/>
      <c r="N336" s="42"/>
      <c r="O336" s="43"/>
      <c r="P336" s="43"/>
      <c r="Q336" s="43"/>
      <c r="R336" s="43"/>
      <c r="S336" s="43"/>
      <c r="T336" s="43"/>
      <c r="U336" s="43"/>
      <c r="V336" s="43"/>
      <c r="W336" s="43"/>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row>
    <row r="337" spans="1:52" ht="43.5">
      <c r="A337" s="251" t="s">
        <v>1474</v>
      </c>
      <c r="B337" s="83" t="s">
        <v>1475</v>
      </c>
      <c r="C337" s="284" t="s">
        <v>1476</v>
      </c>
      <c r="D337" s="284"/>
      <c r="E337" s="84" t="s">
        <v>34</v>
      </c>
      <c r="F337" s="85"/>
      <c r="G337" s="33" t="s">
        <v>137</v>
      </c>
      <c r="H337" s="33" t="s">
        <v>1477</v>
      </c>
      <c r="I337" s="86"/>
      <c r="J337" s="87" t="s">
        <v>2134</v>
      </c>
      <c r="K337" s="88"/>
      <c r="L337" s="102">
        <v>42893</v>
      </c>
      <c r="M337" s="144"/>
      <c r="N337" s="42"/>
      <c r="O337" s="43"/>
      <c r="P337" s="43"/>
      <c r="Q337" s="43"/>
      <c r="R337" s="43"/>
      <c r="S337" s="43"/>
      <c r="T337" s="43"/>
      <c r="U337" s="43"/>
      <c r="V337" s="43"/>
      <c r="W337" s="43"/>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c r="AY337" s="70"/>
      <c r="AZ337" s="70"/>
    </row>
    <row r="338" spans="1:52" ht="45">
      <c r="A338" s="252" t="s">
        <v>1478</v>
      </c>
      <c r="B338" s="91" t="s">
        <v>1479</v>
      </c>
      <c r="C338" s="64" t="str">
        <f>HYPERLINK("http://www.edweek.org/ew/qc/","http://www.edweek.org/ew/qc/")</f>
        <v>http://www.edweek.org/ew/qc/</v>
      </c>
      <c r="D338" s="64" t="str">
        <f>HYPERLINK("http://www.edweek.org/apps/qc2008/state_compare.html%23","http://www.edweek.org/apps/qc2008/state_compare.html")</f>
        <v>http://www.edweek.org/apps/qc2008/state_compare.html</v>
      </c>
      <c r="E338" s="93" t="s">
        <v>34</v>
      </c>
      <c r="F338" s="94"/>
      <c r="G338" s="94"/>
      <c r="H338" s="32" t="s">
        <v>93</v>
      </c>
      <c r="I338" s="95"/>
      <c r="J338" s="125"/>
      <c r="K338" s="97"/>
      <c r="L338" s="103">
        <v>42893</v>
      </c>
      <c r="M338" s="144"/>
      <c r="N338" s="42"/>
      <c r="O338" s="43"/>
      <c r="P338" s="43"/>
      <c r="Q338" s="43"/>
      <c r="R338" s="43"/>
      <c r="S338" s="43"/>
      <c r="T338" s="43"/>
      <c r="U338" s="43"/>
      <c r="V338" s="43"/>
      <c r="W338" s="43"/>
      <c r="X338" s="70"/>
      <c r="Y338" s="70"/>
      <c r="Z338" s="70"/>
      <c r="AA338" s="70"/>
      <c r="AB338" s="70"/>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c r="AY338" s="70"/>
      <c r="AZ338" s="70"/>
    </row>
    <row r="339" spans="1:52" ht="30">
      <c r="A339" s="251" t="s">
        <v>1480</v>
      </c>
      <c r="B339" s="83" t="s">
        <v>1481</v>
      </c>
      <c r="C339" s="284" t="s">
        <v>1482</v>
      </c>
      <c r="D339" s="124"/>
      <c r="E339" s="84" t="s">
        <v>34</v>
      </c>
      <c r="F339" s="85"/>
      <c r="G339" s="33" t="s">
        <v>1483</v>
      </c>
      <c r="H339" s="33" t="s">
        <v>1484</v>
      </c>
      <c r="I339" s="86"/>
      <c r="J339" s="127"/>
      <c r="K339" s="88"/>
      <c r="L339" s="102">
        <v>42893</v>
      </c>
      <c r="M339" s="144"/>
      <c r="N339" s="42"/>
      <c r="O339" s="43"/>
      <c r="P339" s="43"/>
      <c r="Q339" s="43"/>
      <c r="R339" s="43"/>
      <c r="S339" s="43"/>
      <c r="T339" s="43"/>
      <c r="U339" s="43"/>
      <c r="V339" s="43"/>
      <c r="W339" s="43"/>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c r="AY339" s="70"/>
      <c r="AZ339" s="70"/>
    </row>
    <row r="340" spans="1:52" ht="43.5">
      <c r="A340" s="252" t="s">
        <v>1485</v>
      </c>
      <c r="B340" s="91" t="s">
        <v>1486</v>
      </c>
      <c r="C340" s="64" t="s">
        <v>1487</v>
      </c>
      <c r="D340" s="77"/>
      <c r="E340" s="93" t="s">
        <v>34</v>
      </c>
      <c r="F340" s="94"/>
      <c r="G340" s="32" t="s">
        <v>167</v>
      </c>
      <c r="H340" s="32" t="s">
        <v>657</v>
      </c>
      <c r="I340" s="95"/>
      <c r="J340" s="125"/>
      <c r="K340" s="97"/>
      <c r="L340" s="103">
        <v>42893</v>
      </c>
      <c r="M340" s="144"/>
      <c r="N340" s="42"/>
      <c r="O340" s="43"/>
      <c r="P340" s="43"/>
      <c r="Q340" s="43"/>
      <c r="R340" s="43"/>
      <c r="S340" s="43"/>
      <c r="T340" s="43"/>
      <c r="U340" s="43"/>
      <c r="V340" s="43"/>
      <c r="W340" s="43"/>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row>
    <row r="341" spans="1:52" ht="43.5">
      <c r="A341" s="251" t="s">
        <v>1488</v>
      </c>
      <c r="B341" s="83" t="s">
        <v>1489</v>
      </c>
      <c r="C341" s="290" t="s">
        <v>2276</v>
      </c>
      <c r="D341" s="124"/>
      <c r="E341" s="84" t="s">
        <v>34</v>
      </c>
      <c r="F341" s="85"/>
      <c r="G341" s="33" t="s">
        <v>167</v>
      </c>
      <c r="H341" s="33" t="s">
        <v>1490</v>
      </c>
      <c r="I341" s="86"/>
      <c r="J341" s="87" t="s">
        <v>1491</v>
      </c>
      <c r="K341" s="88"/>
      <c r="L341" s="102">
        <v>42893</v>
      </c>
      <c r="M341" s="144"/>
      <c r="N341" s="42"/>
      <c r="O341" s="43"/>
      <c r="P341" s="43"/>
      <c r="Q341" s="43"/>
      <c r="R341" s="43"/>
      <c r="S341" s="43"/>
      <c r="T341" s="43"/>
      <c r="U341" s="43"/>
      <c r="V341" s="43"/>
      <c r="W341" s="43"/>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c r="AY341" s="70"/>
      <c r="AZ341" s="70"/>
    </row>
    <row r="342" spans="1:52" ht="58">
      <c r="A342" s="252" t="s">
        <v>1492</v>
      </c>
      <c r="B342" s="91" t="s">
        <v>516</v>
      </c>
      <c r="C342" s="64" t="s">
        <v>2277</v>
      </c>
      <c r="D342" s="77"/>
      <c r="E342" s="93" t="s">
        <v>1118</v>
      </c>
      <c r="F342" s="94"/>
      <c r="G342" s="32" t="s">
        <v>137</v>
      </c>
      <c r="H342" s="32" t="s">
        <v>1494</v>
      </c>
      <c r="I342" s="95"/>
      <c r="J342" s="96" t="s">
        <v>1495</v>
      </c>
      <c r="K342" s="97"/>
      <c r="L342" s="103">
        <v>42893</v>
      </c>
      <c r="M342" s="144"/>
      <c r="N342" s="42"/>
      <c r="O342" s="43"/>
      <c r="P342" s="43"/>
      <c r="Q342" s="43"/>
      <c r="R342" s="43"/>
      <c r="S342" s="43"/>
      <c r="T342" s="43"/>
      <c r="U342" s="43"/>
      <c r="V342" s="43"/>
      <c r="W342" s="43"/>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row>
    <row r="343" spans="1:52" ht="72.5">
      <c r="A343" s="251" t="s">
        <v>1496</v>
      </c>
      <c r="B343" s="83" t="s">
        <v>1497</v>
      </c>
      <c r="C343" s="284" t="s">
        <v>1499</v>
      </c>
      <c r="D343" s="124"/>
      <c r="E343" s="84" t="s">
        <v>34</v>
      </c>
      <c r="F343" s="85"/>
      <c r="G343" s="33" t="s">
        <v>137</v>
      </c>
      <c r="H343" s="33" t="s">
        <v>1501</v>
      </c>
      <c r="I343" s="86"/>
      <c r="J343" s="87" t="s">
        <v>1502</v>
      </c>
      <c r="K343" s="88"/>
      <c r="L343" s="102">
        <v>42893</v>
      </c>
      <c r="M343" s="144"/>
      <c r="N343" s="42"/>
      <c r="O343" s="43"/>
      <c r="P343" s="43"/>
      <c r="Q343" s="43"/>
      <c r="R343" s="43"/>
      <c r="S343" s="43"/>
      <c r="T343" s="43"/>
      <c r="U343" s="43"/>
      <c r="V343" s="43"/>
      <c r="W343" s="43"/>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c r="AY343" s="70"/>
      <c r="AZ343" s="70"/>
    </row>
    <row r="344" spans="1:52" ht="43.5">
      <c r="A344" s="252" t="s">
        <v>1503</v>
      </c>
      <c r="B344" s="91" t="s">
        <v>1504</v>
      </c>
      <c r="C344" s="64" t="s">
        <v>2278</v>
      </c>
      <c r="D344" s="77"/>
      <c r="E344" s="93" t="s">
        <v>34</v>
      </c>
      <c r="F344" s="94"/>
      <c r="G344" s="32" t="s">
        <v>137</v>
      </c>
      <c r="H344" s="32" t="s">
        <v>1506</v>
      </c>
      <c r="I344" s="106" t="s">
        <v>141</v>
      </c>
      <c r="J344" s="96" t="s">
        <v>1507</v>
      </c>
      <c r="K344" s="97"/>
      <c r="L344" s="103">
        <v>42893</v>
      </c>
      <c r="M344" s="144"/>
      <c r="N344" s="42"/>
      <c r="O344" s="43"/>
      <c r="P344" s="43"/>
      <c r="Q344" s="43"/>
      <c r="R344" s="43"/>
      <c r="S344" s="43"/>
      <c r="T344" s="43"/>
      <c r="U344" s="43"/>
      <c r="V344" s="43"/>
      <c r="W344" s="43"/>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row>
    <row r="345" spans="1:52" ht="72.5">
      <c r="A345" s="251" t="s">
        <v>1508</v>
      </c>
      <c r="B345" s="83" t="s">
        <v>1509</v>
      </c>
      <c r="C345" s="284" t="s">
        <v>2279</v>
      </c>
      <c r="D345" s="124"/>
      <c r="E345" s="84" t="s">
        <v>1511</v>
      </c>
      <c r="F345" s="85"/>
      <c r="G345" s="33" t="s">
        <v>1512</v>
      </c>
      <c r="H345" s="33" t="s">
        <v>1513</v>
      </c>
      <c r="I345" s="86"/>
      <c r="J345" s="87" t="s">
        <v>1514</v>
      </c>
      <c r="K345" s="88"/>
      <c r="L345" s="102">
        <v>42893</v>
      </c>
      <c r="M345" s="144"/>
      <c r="N345" s="42"/>
      <c r="O345" s="43"/>
      <c r="P345" s="43"/>
      <c r="Q345" s="43"/>
      <c r="R345" s="43"/>
      <c r="S345" s="43"/>
      <c r="T345" s="43"/>
      <c r="U345" s="43"/>
      <c r="V345" s="43"/>
      <c r="W345" s="43"/>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c r="AY345" s="70"/>
      <c r="AZ345" s="70"/>
    </row>
    <row r="346" spans="1:52" ht="87">
      <c r="A346" s="252" t="s">
        <v>1517</v>
      </c>
      <c r="B346" s="91" t="s">
        <v>350</v>
      </c>
      <c r="C346" s="64" t="s">
        <v>2280</v>
      </c>
      <c r="D346" s="77"/>
      <c r="E346" s="93" t="s">
        <v>34</v>
      </c>
      <c r="F346" s="94"/>
      <c r="G346" s="32" t="s">
        <v>167</v>
      </c>
      <c r="H346" s="32" t="s">
        <v>1518</v>
      </c>
      <c r="I346" s="95"/>
      <c r="J346" s="96" t="s">
        <v>1519</v>
      </c>
      <c r="K346" s="97"/>
      <c r="L346" s="103">
        <v>42893</v>
      </c>
      <c r="M346" s="144"/>
      <c r="N346" s="42"/>
      <c r="O346" s="43"/>
      <c r="P346" s="43"/>
      <c r="Q346" s="43"/>
      <c r="R346" s="43"/>
      <c r="S346" s="43"/>
      <c r="T346" s="43"/>
      <c r="U346" s="43"/>
      <c r="V346" s="43"/>
      <c r="W346" s="43"/>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row>
    <row r="347" spans="1:52" ht="43.5">
      <c r="A347" s="251" t="s">
        <v>1520</v>
      </c>
      <c r="B347" s="83" t="s">
        <v>1521</v>
      </c>
      <c r="C347" s="284" t="s">
        <v>1522</v>
      </c>
      <c r="D347" s="124"/>
      <c r="E347" s="84" t="s">
        <v>34</v>
      </c>
      <c r="F347" s="85"/>
      <c r="G347" s="33" t="s">
        <v>78</v>
      </c>
      <c r="H347" s="33" t="s">
        <v>1523</v>
      </c>
      <c r="I347" s="86"/>
      <c r="J347" s="87" t="s">
        <v>1524</v>
      </c>
      <c r="K347" s="88"/>
      <c r="L347" s="102">
        <v>42893</v>
      </c>
      <c r="M347" s="144"/>
      <c r="N347" s="42"/>
      <c r="O347" s="43"/>
      <c r="P347" s="43"/>
      <c r="Q347" s="43"/>
      <c r="R347" s="43"/>
      <c r="S347" s="43"/>
      <c r="T347" s="43"/>
      <c r="U347" s="43"/>
      <c r="V347" s="43"/>
      <c r="W347" s="43"/>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c r="AY347" s="70"/>
      <c r="AZ347" s="70"/>
    </row>
    <row r="348" spans="1:52" ht="43.5">
      <c r="A348" s="252" t="s">
        <v>1525</v>
      </c>
      <c r="B348" s="91" t="s">
        <v>1526</v>
      </c>
      <c r="C348" s="64" t="s">
        <v>1527</v>
      </c>
      <c r="D348" s="77"/>
      <c r="E348" s="93" t="s">
        <v>34</v>
      </c>
      <c r="F348" s="94"/>
      <c r="G348" s="32" t="s">
        <v>283</v>
      </c>
      <c r="H348" s="32" t="s">
        <v>1528</v>
      </c>
      <c r="I348" s="106" t="s">
        <v>141</v>
      </c>
      <c r="J348" s="96" t="s">
        <v>1529</v>
      </c>
      <c r="K348" s="97"/>
      <c r="L348" s="103">
        <v>42893</v>
      </c>
      <c r="M348" s="144"/>
      <c r="N348" s="42"/>
      <c r="O348" s="43"/>
      <c r="P348" s="43"/>
      <c r="Q348" s="43"/>
      <c r="R348" s="43"/>
      <c r="S348" s="43"/>
      <c r="T348" s="43"/>
      <c r="U348" s="43"/>
      <c r="V348" s="43"/>
      <c r="W348" s="43"/>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row>
    <row r="349" spans="1:52" ht="72.5">
      <c r="A349" s="251" t="s">
        <v>1530</v>
      </c>
      <c r="B349" s="83" t="s">
        <v>1531</v>
      </c>
      <c r="C349" s="284" t="s">
        <v>1532</v>
      </c>
      <c r="D349" s="124"/>
      <c r="E349" s="84" t="s">
        <v>1533</v>
      </c>
      <c r="F349" s="85"/>
      <c r="G349" s="33" t="s">
        <v>137</v>
      </c>
      <c r="H349" s="33" t="s">
        <v>1534</v>
      </c>
      <c r="I349" s="86"/>
      <c r="J349" s="87" t="s">
        <v>1536</v>
      </c>
      <c r="K349" s="88"/>
      <c r="L349" s="102">
        <v>42893</v>
      </c>
      <c r="M349" s="144"/>
      <c r="N349" s="42"/>
      <c r="O349" s="43"/>
      <c r="P349" s="43"/>
      <c r="Q349" s="43"/>
      <c r="R349" s="43"/>
      <c r="S349" s="43"/>
      <c r="T349" s="43"/>
      <c r="U349" s="43"/>
      <c r="V349" s="43"/>
      <c r="W349" s="43"/>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c r="AY349" s="70"/>
      <c r="AZ349" s="70"/>
    </row>
    <row r="350" spans="1:52" ht="101.5">
      <c r="A350" s="252" t="s">
        <v>1538</v>
      </c>
      <c r="B350" s="176"/>
      <c r="C350" s="64" t="s">
        <v>1540</v>
      </c>
      <c r="D350" s="78"/>
      <c r="E350" s="93" t="s">
        <v>34</v>
      </c>
      <c r="F350" s="94"/>
      <c r="G350" s="32" t="s">
        <v>78</v>
      </c>
      <c r="H350" s="32" t="s">
        <v>1541</v>
      </c>
      <c r="I350" s="95"/>
      <c r="J350" s="96" t="s">
        <v>1542</v>
      </c>
      <c r="K350" s="91" t="s">
        <v>1543</v>
      </c>
      <c r="L350" s="103">
        <v>42893</v>
      </c>
      <c r="M350" s="144"/>
      <c r="N350" s="42"/>
      <c r="O350" s="43"/>
      <c r="P350" s="43"/>
      <c r="Q350" s="43"/>
      <c r="R350" s="43"/>
      <c r="S350" s="43"/>
      <c r="T350" s="43"/>
      <c r="U350" s="43"/>
      <c r="V350" s="43"/>
      <c r="W350" s="43"/>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row>
    <row r="351" spans="1:52" ht="29">
      <c r="A351" s="251" t="s">
        <v>1545</v>
      </c>
      <c r="B351" s="83" t="s">
        <v>1547</v>
      </c>
      <c r="C351" s="284" t="s">
        <v>1549</v>
      </c>
      <c r="D351" s="124"/>
      <c r="E351" s="84" t="s">
        <v>34</v>
      </c>
      <c r="F351" s="85"/>
      <c r="G351" s="33" t="s">
        <v>167</v>
      </c>
      <c r="H351" s="33" t="s">
        <v>1128</v>
      </c>
      <c r="I351" s="86"/>
      <c r="J351" s="87" t="s">
        <v>1550</v>
      </c>
      <c r="K351" s="88"/>
      <c r="L351" s="102">
        <v>42893</v>
      </c>
      <c r="M351" s="144"/>
      <c r="N351" s="42"/>
      <c r="O351" s="43"/>
      <c r="P351" s="43"/>
      <c r="Q351" s="43"/>
      <c r="R351" s="43"/>
      <c r="S351" s="43"/>
      <c r="T351" s="43"/>
      <c r="U351" s="43"/>
      <c r="V351" s="43"/>
      <c r="W351" s="43"/>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row>
    <row r="352" spans="1:52" ht="29">
      <c r="A352" s="252" t="s">
        <v>1554</v>
      </c>
      <c r="B352" s="91" t="s">
        <v>1489</v>
      </c>
      <c r="C352" s="64" t="s">
        <v>1555</v>
      </c>
      <c r="D352" s="77"/>
      <c r="E352" s="93" t="s">
        <v>34</v>
      </c>
      <c r="F352" s="94"/>
      <c r="G352" s="32" t="s">
        <v>167</v>
      </c>
      <c r="H352" s="32" t="s">
        <v>1556</v>
      </c>
      <c r="I352" s="95"/>
      <c r="J352" s="96" t="s">
        <v>1558</v>
      </c>
      <c r="K352" s="97"/>
      <c r="L352" s="103">
        <v>42893</v>
      </c>
      <c r="M352" s="144"/>
      <c r="N352" s="42"/>
      <c r="O352" s="43"/>
      <c r="P352" s="43"/>
      <c r="Q352" s="43"/>
      <c r="R352" s="43"/>
      <c r="S352" s="43"/>
      <c r="T352" s="43"/>
      <c r="U352" s="43"/>
      <c r="V352" s="43"/>
      <c r="W352" s="43"/>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row>
    <row r="353" spans="1:52" ht="15">
      <c r="A353" s="251" t="s">
        <v>1560</v>
      </c>
      <c r="B353" s="88"/>
      <c r="C353" s="284" t="s">
        <v>1561</v>
      </c>
      <c r="D353" s="124"/>
      <c r="E353" s="126"/>
      <c r="F353" s="85"/>
      <c r="G353" s="33" t="s">
        <v>263</v>
      </c>
      <c r="H353" s="33" t="s">
        <v>1562</v>
      </c>
      <c r="I353" s="86"/>
      <c r="J353" s="127"/>
      <c r="K353" s="88"/>
      <c r="L353" s="102">
        <v>42893</v>
      </c>
      <c r="M353" s="144"/>
      <c r="N353" s="42"/>
      <c r="O353" s="43"/>
      <c r="P353" s="43"/>
      <c r="Q353" s="43"/>
      <c r="R353" s="43"/>
      <c r="S353" s="43"/>
      <c r="T353" s="43"/>
      <c r="U353" s="43"/>
      <c r="V353" s="43"/>
      <c r="W353" s="43"/>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70"/>
    </row>
    <row r="354" spans="1:52" ht="29">
      <c r="A354" s="252" t="s">
        <v>1565</v>
      </c>
      <c r="B354" s="97"/>
      <c r="C354" s="64" t="s">
        <v>1566</v>
      </c>
      <c r="D354" s="200"/>
      <c r="E354" s="108"/>
      <c r="F354" s="94"/>
      <c r="G354" s="32" t="s">
        <v>263</v>
      </c>
      <c r="H354" s="32" t="s">
        <v>719</v>
      </c>
      <c r="I354" s="95"/>
      <c r="J354" s="96" t="s">
        <v>1567</v>
      </c>
      <c r="K354" s="97"/>
      <c r="L354" s="103">
        <v>42893</v>
      </c>
      <c r="M354" s="144"/>
      <c r="N354" s="42"/>
      <c r="O354" s="43"/>
      <c r="P354" s="43"/>
      <c r="Q354" s="43"/>
      <c r="R354" s="43"/>
      <c r="S354" s="43"/>
      <c r="T354" s="43"/>
      <c r="U354" s="43"/>
      <c r="V354" s="43"/>
      <c r="W354" s="43"/>
      <c r="X354" s="70"/>
      <c r="Y354" s="70"/>
      <c r="Z354" s="70"/>
      <c r="AA354" s="70"/>
      <c r="AB354" s="70"/>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70"/>
    </row>
    <row r="355" spans="1:52" ht="43.5">
      <c r="A355" s="251" t="s">
        <v>1568</v>
      </c>
      <c r="B355" s="83" t="s">
        <v>1386</v>
      </c>
      <c r="C355" s="284" t="s">
        <v>2281</v>
      </c>
      <c r="D355" s="124"/>
      <c r="E355" s="84" t="s">
        <v>34</v>
      </c>
      <c r="F355" s="85"/>
      <c r="G355" s="33" t="s">
        <v>263</v>
      </c>
      <c r="H355" s="33" t="s">
        <v>1570</v>
      </c>
      <c r="I355" s="86"/>
      <c r="J355" s="87" t="s">
        <v>1571</v>
      </c>
      <c r="K355" s="88"/>
      <c r="L355" s="102">
        <v>42893</v>
      </c>
      <c r="M355" s="144"/>
      <c r="N355" s="42"/>
      <c r="O355" s="43"/>
      <c r="P355" s="43"/>
      <c r="Q355" s="43"/>
      <c r="R355" s="43"/>
      <c r="S355" s="43"/>
      <c r="T355" s="43"/>
      <c r="U355" s="43"/>
      <c r="V355" s="43"/>
      <c r="W355" s="43"/>
      <c r="X355" s="70"/>
      <c r="Y355" s="70"/>
      <c r="Z355" s="70"/>
      <c r="AA355" s="70"/>
      <c r="AB355" s="70"/>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c r="AY355" s="70"/>
      <c r="AZ355" s="70"/>
    </row>
    <row r="356" spans="1:52" ht="72.5">
      <c r="A356" s="252" t="s">
        <v>1572</v>
      </c>
      <c r="B356" s="91" t="s">
        <v>1574</v>
      </c>
      <c r="C356" s="64" t="s">
        <v>1575</v>
      </c>
      <c r="D356" s="64" t="s">
        <v>1576</v>
      </c>
      <c r="E356" s="93" t="s">
        <v>34</v>
      </c>
      <c r="F356" s="94"/>
      <c r="G356" s="32" t="s">
        <v>283</v>
      </c>
      <c r="H356" s="32" t="s">
        <v>1577</v>
      </c>
      <c r="I356" s="95"/>
      <c r="J356" s="96" t="s">
        <v>1578</v>
      </c>
      <c r="K356" s="97"/>
      <c r="L356" s="103">
        <v>42893</v>
      </c>
      <c r="M356" s="144"/>
      <c r="N356" s="42"/>
      <c r="O356" s="43"/>
      <c r="P356" s="43"/>
      <c r="Q356" s="43"/>
      <c r="R356" s="43"/>
      <c r="S356" s="43"/>
      <c r="T356" s="43"/>
      <c r="U356" s="43"/>
      <c r="V356" s="43"/>
      <c r="W356" s="43"/>
      <c r="X356" s="70"/>
      <c r="Y356" s="70"/>
      <c r="Z356" s="70"/>
      <c r="AA356" s="70"/>
      <c r="AB356" s="70"/>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70"/>
    </row>
    <row r="357" spans="1:52" ht="60">
      <c r="A357" s="251" t="s">
        <v>1579</v>
      </c>
      <c r="B357" s="83" t="s">
        <v>987</v>
      </c>
      <c r="C357" s="284" t="s">
        <v>1353</v>
      </c>
      <c r="D357" s="284" t="s">
        <v>1580</v>
      </c>
      <c r="E357" s="84" t="s">
        <v>1581</v>
      </c>
      <c r="F357" s="85"/>
      <c r="G357" s="33" t="s">
        <v>78</v>
      </c>
      <c r="H357" s="33" t="s">
        <v>989</v>
      </c>
      <c r="I357" s="86"/>
      <c r="J357" s="87" t="s">
        <v>1584</v>
      </c>
      <c r="K357" s="88"/>
      <c r="L357" s="102">
        <v>42893</v>
      </c>
      <c r="M357" s="144"/>
      <c r="N357" s="42"/>
      <c r="O357" s="43"/>
      <c r="P357" s="43"/>
      <c r="Q357" s="43"/>
      <c r="R357" s="43"/>
      <c r="S357" s="43"/>
      <c r="T357" s="43"/>
      <c r="U357" s="43"/>
      <c r="V357" s="43"/>
      <c r="W357" s="43"/>
      <c r="X357" s="70"/>
      <c r="Y357" s="70"/>
      <c r="Z357" s="70"/>
      <c r="AA357" s="70"/>
      <c r="AB357" s="70"/>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c r="AY357" s="70"/>
      <c r="AZ357" s="70"/>
    </row>
    <row r="358" spans="1:52" ht="58">
      <c r="A358" s="252" t="s">
        <v>1585</v>
      </c>
      <c r="B358" s="91" t="s">
        <v>1586</v>
      </c>
      <c r="C358" s="64" t="s">
        <v>1587</v>
      </c>
      <c r="D358" s="77"/>
      <c r="E358" s="93" t="s">
        <v>34</v>
      </c>
      <c r="F358" s="94"/>
      <c r="G358" s="32" t="s">
        <v>137</v>
      </c>
      <c r="H358" s="32" t="s">
        <v>1588</v>
      </c>
      <c r="I358" s="95"/>
      <c r="J358" s="96" t="s">
        <v>2135</v>
      </c>
      <c r="K358" s="91" t="s">
        <v>1589</v>
      </c>
      <c r="L358" s="103">
        <v>42893</v>
      </c>
      <c r="M358" s="144"/>
      <c r="N358" s="42"/>
      <c r="O358" s="43"/>
      <c r="P358" s="43"/>
      <c r="Q358" s="43"/>
      <c r="R358" s="43"/>
      <c r="S358" s="43"/>
      <c r="T358" s="43"/>
      <c r="U358" s="43"/>
      <c r="V358" s="43"/>
      <c r="W358" s="43"/>
      <c r="X358" s="70"/>
      <c r="Y358" s="70"/>
      <c r="Z358" s="70"/>
      <c r="AA358" s="70"/>
      <c r="AB358" s="70"/>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70"/>
    </row>
    <row r="359" spans="1:52" ht="43.5">
      <c r="A359" s="252" t="s">
        <v>1591</v>
      </c>
      <c r="B359" s="83" t="s">
        <v>1593</v>
      </c>
      <c r="C359" s="284" t="s">
        <v>1594</v>
      </c>
      <c r="D359" s="284"/>
      <c r="E359" s="84" t="s">
        <v>34</v>
      </c>
      <c r="F359" s="85"/>
      <c r="G359" s="33" t="s">
        <v>167</v>
      </c>
      <c r="H359" s="33" t="s">
        <v>1188</v>
      </c>
      <c r="I359" s="86"/>
      <c r="J359" s="127"/>
      <c r="K359" s="83" t="s">
        <v>1595</v>
      </c>
      <c r="L359" s="102">
        <v>42893</v>
      </c>
      <c r="M359" s="144"/>
      <c r="N359" s="42"/>
      <c r="O359" s="43"/>
      <c r="P359" s="43"/>
      <c r="Q359" s="43"/>
      <c r="R359" s="43"/>
      <c r="S359" s="43"/>
      <c r="T359" s="43"/>
      <c r="U359" s="43"/>
      <c r="V359" s="43"/>
      <c r="W359" s="43"/>
      <c r="X359" s="70"/>
      <c r="Y359" s="70"/>
      <c r="Z359" s="70"/>
      <c r="AA359" s="70"/>
      <c r="AB359" s="70"/>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c r="AY359" s="70"/>
      <c r="AZ359" s="70"/>
    </row>
    <row r="360" spans="1:52" ht="43.5">
      <c r="A360" s="252" t="s">
        <v>1597</v>
      </c>
      <c r="B360" s="91" t="s">
        <v>575</v>
      </c>
      <c r="C360" s="64" t="s">
        <v>1598</v>
      </c>
      <c r="D360" s="77"/>
      <c r="E360" s="93" t="s">
        <v>34</v>
      </c>
      <c r="F360" s="94"/>
      <c r="G360" s="32" t="s">
        <v>167</v>
      </c>
      <c r="H360" s="32" t="s">
        <v>774</v>
      </c>
      <c r="I360" s="95"/>
      <c r="J360" s="96" t="s">
        <v>1599</v>
      </c>
      <c r="K360" s="97"/>
      <c r="L360" s="103">
        <v>42893</v>
      </c>
      <c r="M360" s="144"/>
      <c r="N360" s="42"/>
      <c r="O360" s="43"/>
      <c r="P360" s="43"/>
      <c r="Q360" s="43"/>
      <c r="R360" s="43"/>
      <c r="S360" s="43"/>
      <c r="T360" s="43"/>
      <c r="U360" s="43"/>
      <c r="V360" s="43"/>
      <c r="W360" s="43"/>
      <c r="X360" s="70"/>
      <c r="Y360" s="70"/>
      <c r="Z360" s="70"/>
      <c r="AA360" s="70"/>
      <c r="AB360" s="70"/>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70"/>
    </row>
    <row r="361" spans="1:52" ht="101.5">
      <c r="A361" s="251" t="s">
        <v>1600</v>
      </c>
      <c r="B361" s="83" t="s">
        <v>866</v>
      </c>
      <c r="C361" s="284" t="s">
        <v>1601</v>
      </c>
      <c r="D361" s="124"/>
      <c r="E361" s="84" t="s">
        <v>1602</v>
      </c>
      <c r="F361" s="85"/>
      <c r="G361" s="33" t="s">
        <v>78</v>
      </c>
      <c r="H361" s="33" t="s">
        <v>1604</v>
      </c>
      <c r="I361" s="86"/>
      <c r="J361" s="87" t="s">
        <v>1605</v>
      </c>
      <c r="K361" s="88"/>
      <c r="L361" s="102">
        <v>42893</v>
      </c>
      <c r="M361" s="144"/>
      <c r="N361" s="42"/>
      <c r="O361" s="43"/>
      <c r="P361" s="43"/>
      <c r="Q361" s="43"/>
      <c r="R361" s="43"/>
      <c r="S361" s="43"/>
      <c r="T361" s="43"/>
      <c r="U361" s="43"/>
      <c r="V361" s="43"/>
      <c r="W361" s="43"/>
      <c r="X361" s="70"/>
      <c r="Y361" s="70"/>
      <c r="Z361" s="70"/>
      <c r="AA361" s="70"/>
      <c r="AB361" s="70"/>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c r="AY361" s="70"/>
      <c r="AZ361" s="70"/>
    </row>
    <row r="362" spans="1:52" ht="58">
      <c r="A362" s="252" t="s">
        <v>1606</v>
      </c>
      <c r="B362" s="91" t="s">
        <v>1607</v>
      </c>
      <c r="C362" s="221" t="str">
        <f>HYPERLINK("http://www.icpsr.umich.edu/icpsrweb/NADAC/studies/35596","http://www.icpsr.umich.edu/icpsrweb/NADAC/studies/35596")</f>
        <v>http://www.icpsr.umich.edu/icpsrweb/NADAC/studies/35596</v>
      </c>
      <c r="D362" s="77"/>
      <c r="E362" s="93" t="s">
        <v>1608</v>
      </c>
      <c r="F362" s="94"/>
      <c r="G362" s="32" t="s">
        <v>571</v>
      </c>
      <c r="H362" s="32" t="s">
        <v>572</v>
      </c>
      <c r="I362" s="95"/>
      <c r="J362" s="96" t="s">
        <v>1609</v>
      </c>
      <c r="K362" s="97"/>
      <c r="L362" s="103">
        <v>42893</v>
      </c>
      <c r="M362" s="144"/>
      <c r="N362" s="42"/>
      <c r="O362" s="43"/>
      <c r="P362" s="43"/>
      <c r="Q362" s="43"/>
      <c r="R362" s="43"/>
      <c r="S362" s="43"/>
      <c r="T362" s="43"/>
      <c r="U362" s="43"/>
      <c r="V362" s="43"/>
      <c r="W362" s="43"/>
      <c r="X362" s="70"/>
      <c r="Y362" s="70"/>
      <c r="Z362" s="70"/>
      <c r="AA362" s="70"/>
      <c r="AB362" s="70"/>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c r="AY362" s="70"/>
      <c r="AZ362" s="70"/>
    </row>
    <row r="363" spans="1:52" ht="43.5">
      <c r="A363" s="251" t="s">
        <v>1610</v>
      </c>
      <c r="B363" s="83" t="s">
        <v>1611</v>
      </c>
      <c r="C363" s="284" t="s">
        <v>1612</v>
      </c>
      <c r="D363" s="124"/>
      <c r="E363" s="84" t="s">
        <v>34</v>
      </c>
      <c r="F363" s="85"/>
      <c r="G363" s="33" t="s">
        <v>1613</v>
      </c>
      <c r="H363" s="33" t="s">
        <v>1614</v>
      </c>
      <c r="I363" s="86"/>
      <c r="J363" s="87" t="s">
        <v>1615</v>
      </c>
      <c r="K363" s="83" t="s">
        <v>1616</v>
      </c>
      <c r="L363" s="102">
        <v>42893</v>
      </c>
      <c r="M363" s="144"/>
      <c r="N363" s="42"/>
      <c r="O363" s="43"/>
      <c r="P363" s="43"/>
      <c r="Q363" s="43"/>
      <c r="R363" s="43"/>
      <c r="S363" s="43"/>
      <c r="T363" s="43"/>
      <c r="U363" s="43"/>
      <c r="V363" s="43"/>
      <c r="W363" s="43"/>
      <c r="X363" s="70"/>
      <c r="Y363" s="70"/>
      <c r="Z363" s="70"/>
      <c r="AA363" s="70"/>
      <c r="AB363" s="70"/>
      <c r="AC363" s="70"/>
      <c r="AD363" s="70"/>
      <c r="AE363" s="70"/>
      <c r="AF363" s="70"/>
      <c r="AG363" s="70"/>
      <c r="AH363" s="70"/>
      <c r="AI363" s="70"/>
      <c r="AJ363" s="70"/>
      <c r="AK363" s="70"/>
      <c r="AL363" s="70"/>
      <c r="AM363" s="70"/>
      <c r="AN363" s="70"/>
      <c r="AO363" s="70"/>
      <c r="AP363" s="70"/>
      <c r="AQ363" s="70"/>
      <c r="AR363" s="70"/>
      <c r="AS363" s="70"/>
      <c r="AT363" s="70"/>
      <c r="AU363" s="70"/>
      <c r="AV363" s="70"/>
      <c r="AW363" s="70"/>
      <c r="AX363" s="70"/>
      <c r="AY363" s="70"/>
      <c r="AZ363" s="70"/>
    </row>
    <row r="364" spans="1:52" ht="43.5">
      <c r="A364" s="252" t="s">
        <v>2136</v>
      </c>
      <c r="B364" s="91" t="s">
        <v>1619</v>
      </c>
      <c r="C364" s="64" t="s">
        <v>1620</v>
      </c>
      <c r="D364" s="77"/>
      <c r="E364" s="93" t="s">
        <v>34</v>
      </c>
      <c r="F364" s="94"/>
      <c r="G364" s="32" t="s">
        <v>263</v>
      </c>
      <c r="H364" s="32" t="s">
        <v>1103</v>
      </c>
      <c r="I364" s="95"/>
      <c r="J364" s="96" t="s">
        <v>1621</v>
      </c>
      <c r="K364" s="97"/>
      <c r="L364" s="103">
        <v>42893</v>
      </c>
      <c r="M364" s="144"/>
      <c r="N364" s="42"/>
      <c r="O364" s="43"/>
      <c r="P364" s="43"/>
      <c r="Q364" s="43"/>
      <c r="R364" s="43"/>
      <c r="S364" s="43"/>
      <c r="T364" s="43"/>
      <c r="U364" s="43"/>
      <c r="V364" s="43"/>
      <c r="W364" s="43"/>
      <c r="X364" s="70"/>
      <c r="Y364" s="70"/>
      <c r="Z364" s="70"/>
      <c r="AA364" s="70"/>
      <c r="AB364" s="70"/>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c r="AY364" s="70"/>
      <c r="AZ364" s="70"/>
    </row>
    <row r="365" spans="1:52" ht="29">
      <c r="A365" s="251" t="s">
        <v>1622</v>
      </c>
      <c r="B365" s="88"/>
      <c r="C365" s="284" t="s">
        <v>1623</v>
      </c>
      <c r="D365" s="124"/>
      <c r="E365" s="84" t="s">
        <v>34</v>
      </c>
      <c r="F365" s="85"/>
      <c r="G365" s="33" t="s">
        <v>137</v>
      </c>
      <c r="H365" s="33" t="s">
        <v>1624</v>
      </c>
      <c r="I365" s="86"/>
      <c r="J365" s="87" t="s">
        <v>1625</v>
      </c>
      <c r="K365" s="88"/>
      <c r="L365" s="102">
        <v>42893</v>
      </c>
      <c r="M365" s="144"/>
      <c r="N365" s="42"/>
      <c r="O365" s="43"/>
      <c r="P365" s="43"/>
      <c r="Q365" s="43"/>
      <c r="R365" s="43"/>
      <c r="S365" s="43"/>
      <c r="T365" s="43"/>
      <c r="U365" s="43"/>
      <c r="V365" s="43"/>
      <c r="W365" s="43"/>
      <c r="X365" s="70"/>
      <c r="Y365" s="70"/>
      <c r="Z365" s="70"/>
      <c r="AA365" s="70"/>
      <c r="AB365" s="70"/>
      <c r="AC365" s="70"/>
      <c r="AD365" s="70"/>
      <c r="AE365" s="70"/>
      <c r="AF365" s="70"/>
      <c r="AG365" s="70"/>
      <c r="AH365" s="70"/>
      <c r="AI365" s="70"/>
      <c r="AJ365" s="70"/>
      <c r="AK365" s="70"/>
      <c r="AL365" s="70"/>
      <c r="AM365" s="70"/>
      <c r="AN365" s="70"/>
      <c r="AO365" s="70"/>
      <c r="AP365" s="70"/>
      <c r="AQ365" s="70"/>
      <c r="AR365" s="70"/>
      <c r="AS365" s="70"/>
      <c r="AT365" s="70"/>
      <c r="AU365" s="70"/>
      <c r="AV365" s="70"/>
      <c r="AW365" s="70"/>
      <c r="AX365" s="70"/>
      <c r="AY365" s="70"/>
      <c r="AZ365" s="70"/>
    </row>
    <row r="366" spans="1:52" ht="29">
      <c r="A366" s="252" t="s">
        <v>1626</v>
      </c>
      <c r="B366" s="91" t="s">
        <v>350</v>
      </c>
      <c r="C366" s="64" t="s">
        <v>1627</v>
      </c>
      <c r="D366" s="77"/>
      <c r="E366" s="93" t="s">
        <v>34</v>
      </c>
      <c r="F366" s="94"/>
      <c r="G366" s="32" t="s">
        <v>167</v>
      </c>
      <c r="H366" s="32" t="s">
        <v>1628</v>
      </c>
      <c r="I366" s="95"/>
      <c r="J366" s="96" t="s">
        <v>1629</v>
      </c>
      <c r="K366" s="91" t="s">
        <v>1630</v>
      </c>
      <c r="L366" s="103">
        <v>42893</v>
      </c>
      <c r="M366" s="144"/>
      <c r="N366" s="42"/>
      <c r="O366" s="43"/>
      <c r="P366" s="43"/>
      <c r="Q366" s="43"/>
      <c r="R366" s="43"/>
      <c r="S366" s="43"/>
      <c r="T366" s="43"/>
      <c r="U366" s="43"/>
      <c r="V366" s="43"/>
      <c r="W366" s="43"/>
      <c r="X366" s="70"/>
      <c r="Y366" s="70"/>
      <c r="Z366" s="70"/>
      <c r="AA366" s="70"/>
      <c r="AB366" s="70"/>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70"/>
    </row>
    <row r="367" spans="1:52" ht="45">
      <c r="A367" s="251" t="s">
        <v>1631</v>
      </c>
      <c r="B367" s="83" t="s">
        <v>1632</v>
      </c>
      <c r="C367" s="284" t="s">
        <v>1633</v>
      </c>
      <c r="D367" s="284" t="s">
        <v>1634</v>
      </c>
      <c r="E367" s="84" t="s">
        <v>34</v>
      </c>
      <c r="F367" s="85"/>
      <c r="G367" s="33" t="s">
        <v>1635</v>
      </c>
      <c r="H367" s="33" t="s">
        <v>1636</v>
      </c>
      <c r="I367" s="86"/>
      <c r="J367" s="87" t="s">
        <v>1637</v>
      </c>
      <c r="K367" s="88"/>
      <c r="L367" s="102">
        <v>42893</v>
      </c>
      <c r="M367" s="144"/>
      <c r="N367" s="42"/>
      <c r="O367" s="43"/>
      <c r="P367" s="43"/>
      <c r="Q367" s="43"/>
      <c r="R367" s="43"/>
      <c r="S367" s="43"/>
      <c r="T367" s="43"/>
      <c r="U367" s="43"/>
      <c r="V367" s="43"/>
      <c r="W367" s="43"/>
      <c r="X367" s="70"/>
      <c r="Y367" s="70"/>
      <c r="Z367" s="70"/>
      <c r="AA367" s="70"/>
      <c r="AB367" s="70"/>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c r="AY367" s="70"/>
      <c r="AZ367" s="70"/>
    </row>
    <row r="368" spans="1:52" ht="43.5">
      <c r="A368" s="252" t="s">
        <v>1638</v>
      </c>
      <c r="B368" s="91" t="s">
        <v>1639</v>
      </c>
      <c r="C368" s="64" t="s">
        <v>1640</v>
      </c>
      <c r="D368" s="77"/>
      <c r="E368" s="93" t="s">
        <v>34</v>
      </c>
      <c r="F368" s="94"/>
      <c r="G368" s="32" t="s">
        <v>137</v>
      </c>
      <c r="H368" s="32" t="s">
        <v>1641</v>
      </c>
      <c r="I368" s="95"/>
      <c r="J368" s="96" t="s">
        <v>1642</v>
      </c>
      <c r="K368" s="97"/>
      <c r="L368" s="103">
        <v>42893</v>
      </c>
      <c r="M368" s="144"/>
      <c r="N368" s="42"/>
      <c r="O368" s="43"/>
      <c r="P368" s="43"/>
      <c r="Q368" s="43"/>
      <c r="R368" s="43"/>
      <c r="S368" s="43"/>
      <c r="T368" s="43"/>
      <c r="U368" s="43"/>
      <c r="V368" s="43"/>
      <c r="W368" s="43"/>
      <c r="X368" s="70"/>
      <c r="Y368" s="70"/>
      <c r="Z368" s="70"/>
      <c r="AA368" s="70"/>
      <c r="AB368" s="70"/>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c r="AY368" s="70"/>
      <c r="AZ368" s="70"/>
    </row>
    <row r="369" spans="1:52" ht="43.5">
      <c r="A369" s="252" t="s">
        <v>1643</v>
      </c>
      <c r="B369" s="83" t="s">
        <v>1639</v>
      </c>
      <c r="C369" s="284" t="s">
        <v>1644</v>
      </c>
      <c r="D369" s="124"/>
      <c r="E369" s="84" t="s">
        <v>34</v>
      </c>
      <c r="F369" s="85"/>
      <c r="G369" s="33" t="s">
        <v>137</v>
      </c>
      <c r="H369" s="33" t="s">
        <v>1645</v>
      </c>
      <c r="I369" s="86"/>
      <c r="J369" s="87" t="s">
        <v>1642</v>
      </c>
      <c r="K369" s="88"/>
      <c r="L369" s="102">
        <v>42893</v>
      </c>
      <c r="M369" s="144"/>
      <c r="N369" s="42"/>
      <c r="O369" s="43"/>
      <c r="P369" s="43"/>
      <c r="Q369" s="43"/>
      <c r="R369" s="43"/>
      <c r="S369" s="43"/>
      <c r="T369" s="43"/>
      <c r="U369" s="43"/>
      <c r="V369" s="43"/>
      <c r="W369" s="43"/>
      <c r="X369" s="70"/>
      <c r="Y369" s="70"/>
      <c r="Z369" s="70"/>
      <c r="AA369" s="70"/>
      <c r="AB369" s="70"/>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c r="AY369" s="70"/>
      <c r="AZ369" s="70"/>
    </row>
    <row r="370" spans="1:52" ht="72.5">
      <c r="A370" s="252" t="s">
        <v>1646</v>
      </c>
      <c r="B370" s="91" t="s">
        <v>1647</v>
      </c>
      <c r="C370" s="64" t="s">
        <v>1648</v>
      </c>
      <c r="D370" s="64" t="s">
        <v>1649</v>
      </c>
      <c r="E370" s="93" t="s">
        <v>34</v>
      </c>
      <c r="F370" s="94"/>
      <c r="G370" s="32" t="s">
        <v>283</v>
      </c>
      <c r="H370" s="32" t="s">
        <v>1647</v>
      </c>
      <c r="I370" s="95"/>
      <c r="J370" s="96" t="s">
        <v>1650</v>
      </c>
      <c r="K370" s="91" t="s">
        <v>1651</v>
      </c>
      <c r="L370" s="177">
        <v>42893</v>
      </c>
      <c r="M370" s="144"/>
      <c r="N370" s="42"/>
      <c r="O370" s="43"/>
      <c r="P370" s="43"/>
      <c r="Q370" s="43"/>
      <c r="R370" s="43"/>
      <c r="S370" s="43"/>
      <c r="T370" s="43"/>
      <c r="U370" s="43"/>
      <c r="V370" s="43"/>
      <c r="W370" s="43"/>
      <c r="X370" s="70"/>
      <c r="Y370" s="70"/>
      <c r="Z370" s="70"/>
      <c r="AA370" s="70"/>
      <c r="AB370" s="70"/>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70"/>
    </row>
    <row r="371" spans="1:52" ht="43.5">
      <c r="A371" s="251" t="s">
        <v>1652</v>
      </c>
      <c r="B371" s="83" t="s">
        <v>1653</v>
      </c>
      <c r="C371" s="284" t="s">
        <v>1654</v>
      </c>
      <c r="D371" s="124"/>
      <c r="E371" s="84" t="s">
        <v>34</v>
      </c>
      <c r="F371" s="85"/>
      <c r="G371" s="33" t="s">
        <v>263</v>
      </c>
      <c r="H371" s="33" t="s">
        <v>1655</v>
      </c>
      <c r="I371" s="100" t="s">
        <v>141</v>
      </c>
      <c r="J371" s="127"/>
      <c r="K371" s="88"/>
      <c r="L371" s="177">
        <v>42893</v>
      </c>
      <c r="M371" s="144"/>
      <c r="N371" s="42"/>
      <c r="O371" s="43"/>
      <c r="P371" s="43"/>
      <c r="Q371" s="43"/>
      <c r="R371" s="43"/>
      <c r="S371" s="43"/>
      <c r="T371" s="43"/>
      <c r="U371" s="43"/>
      <c r="V371" s="43"/>
      <c r="W371" s="43"/>
      <c r="X371" s="70"/>
      <c r="Y371" s="70"/>
      <c r="Z371" s="70"/>
      <c r="AA371" s="70"/>
      <c r="AB371" s="70"/>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c r="AY371" s="70"/>
      <c r="AZ371" s="70"/>
    </row>
    <row r="372" spans="1:52" s="188" customFormat="1" ht="45">
      <c r="A372" s="251" t="s">
        <v>2170</v>
      </c>
      <c r="B372" s="178" t="s">
        <v>2171</v>
      </c>
      <c r="C372" s="311" t="s">
        <v>2172</v>
      </c>
      <c r="D372" s="322" t="s">
        <v>2282</v>
      </c>
      <c r="E372" s="179" t="s">
        <v>34</v>
      </c>
      <c r="F372" s="180"/>
      <c r="G372" s="39" t="s">
        <v>137</v>
      </c>
      <c r="H372" s="39" t="s">
        <v>2173</v>
      </c>
      <c r="I372" s="181"/>
      <c r="J372" s="182" t="s">
        <v>2174</v>
      </c>
      <c r="K372" s="183"/>
      <c r="L372" s="184">
        <v>42894</v>
      </c>
      <c r="M372" s="185"/>
      <c r="N372" s="186"/>
      <c r="O372" s="187"/>
      <c r="P372" s="187"/>
      <c r="Q372" s="187"/>
      <c r="R372" s="187"/>
      <c r="S372" s="187"/>
      <c r="T372" s="187"/>
      <c r="U372" s="187"/>
      <c r="V372" s="187"/>
      <c r="W372" s="187"/>
    </row>
    <row r="373" spans="1:52" ht="30">
      <c r="A373" s="252" t="s">
        <v>1656</v>
      </c>
      <c r="B373" s="97"/>
      <c r="C373" s="64" t="s">
        <v>1657</v>
      </c>
      <c r="D373" s="77"/>
      <c r="E373" s="93" t="s">
        <v>34</v>
      </c>
      <c r="F373" s="94"/>
      <c r="G373" s="32" t="s">
        <v>137</v>
      </c>
      <c r="H373" s="32" t="s">
        <v>1322</v>
      </c>
      <c r="I373" s="95"/>
      <c r="J373" s="125"/>
      <c r="K373" s="97"/>
      <c r="L373" s="177">
        <v>42893</v>
      </c>
      <c r="M373" s="144"/>
      <c r="N373" s="42"/>
      <c r="O373" s="43"/>
      <c r="P373" s="43"/>
      <c r="Q373" s="43"/>
      <c r="R373" s="43"/>
      <c r="S373" s="43"/>
      <c r="T373" s="43"/>
      <c r="U373" s="43"/>
      <c r="V373" s="43"/>
      <c r="W373" s="43"/>
      <c r="X373" s="70"/>
      <c r="Y373" s="70"/>
      <c r="Z373" s="70"/>
      <c r="AA373" s="70"/>
      <c r="AB373" s="70"/>
      <c r="AC373" s="70"/>
      <c r="AD373" s="70"/>
      <c r="AE373" s="70"/>
      <c r="AF373" s="70"/>
      <c r="AG373" s="70"/>
      <c r="AH373" s="70"/>
      <c r="AI373" s="70"/>
      <c r="AJ373" s="70"/>
      <c r="AK373" s="70"/>
      <c r="AL373" s="70"/>
      <c r="AM373" s="70"/>
      <c r="AN373" s="70"/>
      <c r="AO373" s="70"/>
      <c r="AP373" s="70"/>
      <c r="AQ373" s="70"/>
      <c r="AR373" s="70"/>
      <c r="AS373" s="70"/>
      <c r="AT373" s="70"/>
      <c r="AU373" s="70"/>
      <c r="AV373" s="70"/>
      <c r="AW373" s="70"/>
      <c r="AX373" s="70"/>
      <c r="AY373" s="70"/>
      <c r="AZ373" s="70"/>
    </row>
    <row r="374" spans="1:52" ht="72.5">
      <c r="A374" s="251" t="s">
        <v>1658</v>
      </c>
      <c r="B374" s="83" t="s">
        <v>938</v>
      </c>
      <c r="C374" s="284" t="s">
        <v>1659</v>
      </c>
      <c r="D374" s="124"/>
      <c r="E374" s="84" t="s">
        <v>34</v>
      </c>
      <c r="F374" s="85"/>
      <c r="G374" s="33" t="s">
        <v>167</v>
      </c>
      <c r="H374" s="33" t="s">
        <v>1660</v>
      </c>
      <c r="I374" s="86"/>
      <c r="J374" s="87" t="s">
        <v>1661</v>
      </c>
      <c r="K374" s="88"/>
      <c r="L374" s="177">
        <v>42894</v>
      </c>
      <c r="M374" s="144"/>
      <c r="N374" s="42"/>
      <c r="O374" s="43"/>
      <c r="P374" s="43"/>
      <c r="Q374" s="43"/>
      <c r="R374" s="43"/>
      <c r="S374" s="43"/>
      <c r="T374" s="43"/>
      <c r="U374" s="43"/>
      <c r="V374" s="43"/>
      <c r="W374" s="43"/>
      <c r="X374" s="70"/>
      <c r="Y374" s="70"/>
      <c r="Z374" s="70"/>
      <c r="AA374" s="70"/>
      <c r="AB374" s="70"/>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c r="AY374" s="70"/>
      <c r="AZ374" s="70"/>
    </row>
    <row r="375" spans="1:52" ht="87">
      <c r="A375" s="252" t="s">
        <v>1662</v>
      </c>
      <c r="B375" s="91" t="s">
        <v>1663</v>
      </c>
      <c r="C375" s="64" t="s">
        <v>1664</v>
      </c>
      <c r="D375" s="64" t="s">
        <v>1665</v>
      </c>
      <c r="E375" s="93" t="s">
        <v>34</v>
      </c>
      <c r="F375" s="94"/>
      <c r="G375" s="32" t="s">
        <v>78</v>
      </c>
      <c r="H375" s="32" t="s">
        <v>116</v>
      </c>
      <c r="I375" s="95"/>
      <c r="J375" s="96" t="s">
        <v>1666</v>
      </c>
      <c r="K375" s="97"/>
      <c r="L375" s="177">
        <v>42894</v>
      </c>
      <c r="M375" s="144"/>
      <c r="N375" s="42"/>
      <c r="O375" s="43"/>
      <c r="P375" s="43"/>
      <c r="Q375" s="43"/>
      <c r="R375" s="43"/>
      <c r="S375" s="43"/>
      <c r="T375" s="43"/>
      <c r="U375" s="43"/>
      <c r="V375" s="43"/>
      <c r="W375" s="43"/>
    </row>
    <row r="376" spans="1:52" ht="72.5">
      <c r="A376" s="251" t="s">
        <v>1667</v>
      </c>
      <c r="B376" s="83" t="s">
        <v>1668</v>
      </c>
      <c r="C376" s="284" t="s">
        <v>1669</v>
      </c>
      <c r="D376" s="284" t="s">
        <v>1670</v>
      </c>
      <c r="E376" s="84" t="s">
        <v>34</v>
      </c>
      <c r="F376" s="85"/>
      <c r="G376" s="33" t="s">
        <v>167</v>
      </c>
      <c r="H376" s="33" t="s">
        <v>347</v>
      </c>
      <c r="I376" s="86"/>
      <c r="J376" s="87" t="s">
        <v>1671</v>
      </c>
      <c r="K376" s="88"/>
      <c r="L376" s="177">
        <v>42894</v>
      </c>
      <c r="M376" s="144"/>
      <c r="N376" s="42"/>
      <c r="O376" s="43"/>
      <c r="P376" s="43"/>
      <c r="Q376" s="43"/>
      <c r="R376" s="43"/>
      <c r="S376" s="43"/>
      <c r="T376" s="43"/>
      <c r="U376" s="43"/>
      <c r="V376" s="43"/>
      <c r="W376" s="43"/>
    </row>
    <row r="377" spans="1:52" ht="58">
      <c r="A377" s="252" t="s">
        <v>1672</v>
      </c>
      <c r="B377" s="91" t="s">
        <v>1044</v>
      </c>
      <c r="C377" s="64" t="s">
        <v>1673</v>
      </c>
      <c r="D377" s="64" t="s">
        <v>1674</v>
      </c>
      <c r="E377" s="93" t="s">
        <v>34</v>
      </c>
      <c r="F377" s="94"/>
      <c r="G377" s="32" t="s">
        <v>167</v>
      </c>
      <c r="H377" s="32" t="s">
        <v>93</v>
      </c>
      <c r="I377" s="95"/>
      <c r="J377" s="96" t="s">
        <v>1675</v>
      </c>
      <c r="K377" s="97"/>
      <c r="L377" s="177">
        <v>42894</v>
      </c>
      <c r="M377" s="144"/>
      <c r="N377" s="42"/>
      <c r="O377" s="43"/>
      <c r="P377" s="43"/>
      <c r="Q377" s="43"/>
      <c r="R377" s="43"/>
      <c r="S377" s="43"/>
      <c r="T377" s="43"/>
      <c r="U377" s="43"/>
      <c r="V377" s="43"/>
      <c r="W377" s="43"/>
    </row>
    <row r="378" spans="1:52" ht="58">
      <c r="A378" s="252" t="s">
        <v>1981</v>
      </c>
      <c r="B378" s="91"/>
      <c r="C378" s="64" t="s">
        <v>1980</v>
      </c>
      <c r="D378" s="78"/>
      <c r="E378" s="93" t="s">
        <v>34</v>
      </c>
      <c r="F378" s="94"/>
      <c r="G378" s="32" t="s">
        <v>301</v>
      </c>
      <c r="H378" s="32" t="s">
        <v>1982</v>
      </c>
      <c r="I378" s="95"/>
      <c r="J378" s="96" t="s">
        <v>1983</v>
      </c>
      <c r="K378" s="97"/>
      <c r="L378" s="177">
        <v>42894</v>
      </c>
      <c r="M378" s="144"/>
      <c r="N378" s="42"/>
      <c r="O378" s="43"/>
      <c r="P378" s="43"/>
      <c r="Q378" s="43"/>
      <c r="R378" s="43"/>
      <c r="S378" s="43"/>
      <c r="T378" s="43"/>
      <c r="U378" s="43"/>
      <c r="V378" s="43"/>
      <c r="W378" s="43"/>
    </row>
    <row r="379" spans="1:52" ht="43.5">
      <c r="A379" s="251" t="s">
        <v>1676</v>
      </c>
      <c r="B379" s="83" t="s">
        <v>1677</v>
      </c>
      <c r="C379" s="284" t="s">
        <v>1678</v>
      </c>
      <c r="D379" s="124"/>
      <c r="E379" s="84" t="s">
        <v>34</v>
      </c>
      <c r="F379" s="85"/>
      <c r="G379" s="33" t="s">
        <v>167</v>
      </c>
      <c r="H379" s="33" t="s">
        <v>1679</v>
      </c>
      <c r="I379" s="86"/>
      <c r="J379" s="87" t="s">
        <v>1680</v>
      </c>
      <c r="K379" s="88"/>
      <c r="L379" s="177">
        <v>42894</v>
      </c>
      <c r="M379" s="144"/>
      <c r="N379" s="42"/>
      <c r="O379" s="43"/>
      <c r="P379" s="43"/>
      <c r="Q379" s="43"/>
      <c r="R379" s="43"/>
      <c r="S379" s="43"/>
      <c r="T379" s="43"/>
      <c r="U379" s="43"/>
      <c r="V379" s="43"/>
      <c r="W379" s="43"/>
    </row>
    <row r="380" spans="1:52" ht="45">
      <c r="A380" s="252" t="s">
        <v>1681</v>
      </c>
      <c r="B380" s="91" t="s">
        <v>209</v>
      </c>
      <c r="C380" s="64" t="s">
        <v>1682</v>
      </c>
      <c r="D380" s="64" t="s">
        <v>210</v>
      </c>
      <c r="E380" s="93" t="s">
        <v>34</v>
      </c>
      <c r="F380" s="94"/>
      <c r="G380" s="32" t="s">
        <v>167</v>
      </c>
      <c r="H380" s="32" t="s">
        <v>2138</v>
      </c>
      <c r="I380" s="95"/>
      <c r="J380" s="125"/>
      <c r="K380" s="97"/>
      <c r="L380" s="177">
        <v>42894</v>
      </c>
      <c r="M380" s="144"/>
      <c r="N380" s="42"/>
      <c r="O380" s="43"/>
      <c r="P380" s="43"/>
      <c r="Q380" s="43"/>
      <c r="R380" s="43"/>
      <c r="S380" s="43"/>
      <c r="T380" s="43"/>
      <c r="U380" s="43"/>
      <c r="V380" s="43"/>
      <c r="W380" s="43"/>
    </row>
    <row r="381" spans="1:52" ht="45">
      <c r="A381" s="251" t="s">
        <v>1683</v>
      </c>
      <c r="B381" s="83" t="s">
        <v>209</v>
      </c>
      <c r="C381" s="215" t="str">
        <f>HYPERLINK("http://www.census.gov/prod/2003pubs/c2kbr-24.pdf","http://www.census.gov/prod/2003pubs/c2kbr-24.pdf")</f>
        <v>http://www.census.gov/prod/2003pubs/c2kbr-24.pdf</v>
      </c>
      <c r="D381" s="290" t="s">
        <v>210</v>
      </c>
      <c r="E381" s="84" t="s">
        <v>34</v>
      </c>
      <c r="F381" s="85"/>
      <c r="G381" s="33" t="s">
        <v>167</v>
      </c>
      <c r="H381" s="33" t="s">
        <v>2139</v>
      </c>
      <c r="I381" s="86"/>
      <c r="J381" s="127"/>
      <c r="K381" s="88"/>
      <c r="L381" s="177">
        <v>42894</v>
      </c>
      <c r="M381" s="144"/>
      <c r="N381" s="42"/>
      <c r="O381" s="43"/>
      <c r="P381" s="43"/>
      <c r="Q381" s="43"/>
      <c r="R381" s="43"/>
      <c r="S381" s="43"/>
      <c r="T381" s="43"/>
      <c r="U381" s="43"/>
      <c r="V381" s="43"/>
      <c r="W381" s="43"/>
    </row>
    <row r="382" spans="1:52" ht="30">
      <c r="A382" s="252" t="s">
        <v>1684</v>
      </c>
      <c r="B382" s="91" t="s">
        <v>1677</v>
      </c>
      <c r="C382" s="64" t="s">
        <v>1685</v>
      </c>
      <c r="D382" s="77"/>
      <c r="E382" s="93" t="s">
        <v>34</v>
      </c>
      <c r="F382" s="94"/>
      <c r="G382" s="32" t="s">
        <v>167</v>
      </c>
      <c r="H382" s="32" t="s">
        <v>16</v>
      </c>
      <c r="I382" s="95"/>
      <c r="J382" s="125"/>
      <c r="K382" s="97"/>
      <c r="L382" s="177">
        <v>42894</v>
      </c>
      <c r="M382" s="144"/>
      <c r="N382" s="42"/>
      <c r="O382" s="43"/>
      <c r="P382" s="43"/>
      <c r="Q382" s="43"/>
      <c r="R382" s="43"/>
      <c r="S382" s="43"/>
      <c r="T382" s="43"/>
      <c r="U382" s="43"/>
      <c r="V382" s="43"/>
      <c r="W382" s="43"/>
    </row>
    <row r="383" spans="1:52" ht="43.5">
      <c r="A383" s="251" t="s">
        <v>1686</v>
      </c>
      <c r="B383" s="83" t="s">
        <v>1677</v>
      </c>
      <c r="C383" s="284" t="s">
        <v>1687</v>
      </c>
      <c r="D383" s="124"/>
      <c r="E383" s="84" t="s">
        <v>34</v>
      </c>
      <c r="F383" s="85"/>
      <c r="G383" s="33" t="s">
        <v>167</v>
      </c>
      <c r="H383" s="33" t="s">
        <v>1688</v>
      </c>
      <c r="I383" s="86"/>
      <c r="J383" s="127"/>
      <c r="K383" s="88"/>
      <c r="L383" s="177">
        <v>42894</v>
      </c>
      <c r="M383" s="144"/>
      <c r="N383" s="42"/>
      <c r="O383" s="43"/>
      <c r="P383" s="43"/>
      <c r="Q383" s="43"/>
      <c r="R383" s="43"/>
      <c r="S383" s="43"/>
      <c r="T383" s="43"/>
      <c r="U383" s="43"/>
      <c r="V383" s="43"/>
      <c r="W383" s="43"/>
    </row>
    <row r="384" spans="1:52" ht="60">
      <c r="A384" s="252" t="s">
        <v>1689</v>
      </c>
      <c r="B384" s="91" t="s">
        <v>1677</v>
      </c>
      <c r="C384" s="64" t="s">
        <v>2283</v>
      </c>
      <c r="D384" s="77"/>
      <c r="E384" s="93" t="s">
        <v>34</v>
      </c>
      <c r="F384" s="94"/>
      <c r="G384" s="32" t="s">
        <v>167</v>
      </c>
      <c r="H384" s="32" t="s">
        <v>2137</v>
      </c>
      <c r="I384" s="95"/>
      <c r="J384" s="125"/>
      <c r="K384" s="97"/>
      <c r="L384" s="177">
        <v>42894</v>
      </c>
      <c r="M384" s="144"/>
      <c r="N384" s="42"/>
      <c r="O384" s="43"/>
      <c r="P384" s="43"/>
      <c r="Q384" s="43"/>
      <c r="R384" s="43"/>
      <c r="S384" s="43"/>
      <c r="T384" s="43"/>
      <c r="U384" s="43"/>
      <c r="V384" s="43"/>
      <c r="W384" s="43"/>
    </row>
    <row r="385" spans="1:52" ht="43.5">
      <c r="A385" s="251" t="s">
        <v>1690</v>
      </c>
      <c r="B385" s="83" t="s">
        <v>1677</v>
      </c>
      <c r="C385" s="284" t="s">
        <v>2230</v>
      </c>
      <c r="D385" s="124"/>
      <c r="E385" s="84" t="s">
        <v>34</v>
      </c>
      <c r="F385" s="85"/>
      <c r="G385" s="33" t="s">
        <v>167</v>
      </c>
      <c r="H385" s="33" t="s">
        <v>1691</v>
      </c>
      <c r="I385" s="86"/>
      <c r="J385" s="127"/>
      <c r="K385" s="88"/>
      <c r="L385" s="177">
        <v>42562</v>
      </c>
      <c r="M385" s="144"/>
      <c r="N385" s="42"/>
      <c r="O385" s="43"/>
      <c r="P385" s="43"/>
      <c r="Q385" s="43"/>
      <c r="R385" s="43"/>
      <c r="S385" s="43"/>
      <c r="T385" s="43"/>
      <c r="U385" s="43"/>
      <c r="V385" s="43"/>
      <c r="W385" s="43"/>
    </row>
    <row r="386" spans="1:52" ht="43.5">
      <c r="A386" s="252" t="s">
        <v>2140</v>
      </c>
      <c r="B386" s="91" t="s">
        <v>1677</v>
      </c>
      <c r="C386" s="64" t="s">
        <v>1692</v>
      </c>
      <c r="D386" s="77"/>
      <c r="E386" s="93" t="s">
        <v>34</v>
      </c>
      <c r="F386" s="94"/>
      <c r="G386" s="32" t="s">
        <v>167</v>
      </c>
      <c r="H386" s="32" t="s">
        <v>1693</v>
      </c>
      <c r="I386" s="95"/>
      <c r="J386" s="96" t="s">
        <v>1694</v>
      </c>
      <c r="K386" s="97"/>
      <c r="L386" s="177">
        <v>42894</v>
      </c>
      <c r="M386" s="144"/>
      <c r="N386" s="42"/>
      <c r="O386" s="43"/>
      <c r="P386" s="43"/>
      <c r="Q386" s="43"/>
      <c r="R386" s="43"/>
      <c r="S386" s="43"/>
      <c r="T386" s="43"/>
      <c r="U386" s="43"/>
      <c r="V386" s="43"/>
      <c r="W386" s="43"/>
    </row>
    <row r="387" spans="1:52" ht="30">
      <c r="A387" s="251" t="s">
        <v>1695</v>
      </c>
      <c r="B387" s="83" t="s">
        <v>1677</v>
      </c>
      <c r="C387" s="284" t="str">
        <f>HYPERLINK("http://www.census.gov/data/data-tools.html","http://www.census.gov/data/data-tools.html")</f>
        <v>http://www.census.gov/data/data-tools.html</v>
      </c>
      <c r="D387" s="124"/>
      <c r="E387" s="84" t="s">
        <v>34</v>
      </c>
      <c r="F387" s="85"/>
      <c r="G387" s="33" t="s">
        <v>167</v>
      </c>
      <c r="H387" s="33" t="s">
        <v>16</v>
      </c>
      <c r="I387" s="86"/>
      <c r="J387" s="87" t="s">
        <v>1696</v>
      </c>
      <c r="K387" s="88"/>
      <c r="L387" s="177">
        <v>42894</v>
      </c>
      <c r="M387" s="144"/>
      <c r="N387" s="42"/>
      <c r="O387" s="43"/>
      <c r="P387" s="43"/>
      <c r="Q387" s="43"/>
      <c r="R387" s="43"/>
      <c r="S387" s="43"/>
      <c r="T387" s="43"/>
      <c r="U387" s="43"/>
      <c r="V387" s="43"/>
      <c r="W387" s="43"/>
    </row>
    <row r="388" spans="1:52" ht="43.5">
      <c r="A388" s="252" t="s">
        <v>1697</v>
      </c>
      <c r="B388" s="91" t="s">
        <v>1698</v>
      </c>
      <c r="C388" s="64" t="s">
        <v>1699</v>
      </c>
      <c r="D388" s="77"/>
      <c r="E388" s="93" t="s">
        <v>34</v>
      </c>
      <c r="F388" s="94"/>
      <c r="G388" s="32" t="s">
        <v>167</v>
      </c>
      <c r="H388" s="32" t="s">
        <v>2141</v>
      </c>
      <c r="I388" s="95"/>
      <c r="J388" s="125"/>
      <c r="K388" s="97"/>
      <c r="L388" s="177">
        <v>42894</v>
      </c>
      <c r="M388" s="144"/>
      <c r="N388" s="42"/>
      <c r="O388" s="43"/>
      <c r="P388" s="43"/>
      <c r="Q388" s="43"/>
      <c r="R388" s="43"/>
      <c r="S388" s="43"/>
      <c r="T388" s="43"/>
      <c r="U388" s="43"/>
      <c r="V388" s="43"/>
      <c r="W388" s="43"/>
    </row>
    <row r="389" spans="1:52" ht="72.5">
      <c r="A389" s="251" t="s">
        <v>1700</v>
      </c>
      <c r="B389" s="83" t="s">
        <v>1677</v>
      </c>
      <c r="C389" s="290" t="s">
        <v>2142</v>
      </c>
      <c r="D389" s="124"/>
      <c r="E389" s="126"/>
      <c r="F389" s="85"/>
      <c r="G389" s="33" t="s">
        <v>167</v>
      </c>
      <c r="H389" s="33" t="s">
        <v>1701</v>
      </c>
      <c r="I389" s="86"/>
      <c r="J389" s="87" t="s">
        <v>1702</v>
      </c>
      <c r="K389" s="88"/>
      <c r="L389" s="177">
        <v>42894</v>
      </c>
      <c r="M389" s="144"/>
      <c r="N389" s="42"/>
      <c r="O389" s="43"/>
      <c r="P389" s="43"/>
      <c r="Q389" s="43"/>
      <c r="R389" s="43"/>
      <c r="S389" s="43"/>
      <c r="T389" s="43"/>
      <c r="U389" s="43"/>
      <c r="V389" s="43"/>
      <c r="W389" s="43"/>
    </row>
    <row r="390" spans="1:52" ht="87">
      <c r="A390" s="252" t="s">
        <v>1703</v>
      </c>
      <c r="B390" s="91" t="s">
        <v>209</v>
      </c>
      <c r="C390" s="64" t="s">
        <v>2143</v>
      </c>
      <c r="D390" s="77"/>
      <c r="E390" s="93" t="s">
        <v>34</v>
      </c>
      <c r="F390" s="94"/>
      <c r="G390" s="32" t="s">
        <v>167</v>
      </c>
      <c r="H390" s="32" t="s">
        <v>160</v>
      </c>
      <c r="I390" s="95"/>
      <c r="J390" s="96" t="s">
        <v>1704</v>
      </c>
      <c r="K390" s="97"/>
      <c r="L390" s="177">
        <v>42894</v>
      </c>
      <c r="M390" s="144"/>
      <c r="N390" s="42"/>
      <c r="O390" s="43"/>
      <c r="P390" s="43"/>
      <c r="Q390" s="43"/>
      <c r="R390" s="43"/>
      <c r="S390" s="43"/>
      <c r="T390" s="43"/>
      <c r="U390" s="43"/>
      <c r="V390" s="43"/>
      <c r="W390" s="43"/>
    </row>
    <row r="391" spans="1:52" ht="30">
      <c r="A391" s="251" t="s">
        <v>1705</v>
      </c>
      <c r="B391" s="83" t="s">
        <v>1707</v>
      </c>
      <c r="C391" s="284" t="s">
        <v>1708</v>
      </c>
      <c r="D391" s="124"/>
      <c r="E391" s="84" t="s">
        <v>34</v>
      </c>
      <c r="F391" s="85"/>
      <c r="G391" s="33" t="s">
        <v>167</v>
      </c>
      <c r="H391" s="33" t="s">
        <v>160</v>
      </c>
      <c r="I391" s="86"/>
      <c r="J391" s="127"/>
      <c r="K391" s="88"/>
      <c r="L391" s="177">
        <v>42894</v>
      </c>
      <c r="M391" s="144"/>
      <c r="N391" s="42"/>
      <c r="O391" s="43"/>
      <c r="P391" s="43"/>
      <c r="Q391" s="43"/>
      <c r="R391" s="43"/>
      <c r="S391" s="43"/>
      <c r="T391" s="43"/>
      <c r="U391" s="43"/>
      <c r="V391" s="43"/>
      <c r="W391" s="43"/>
      <c r="X391" s="70"/>
      <c r="Y391" s="70"/>
      <c r="Z391" s="70"/>
      <c r="AA391" s="70"/>
      <c r="AB391" s="70"/>
      <c r="AC391" s="70"/>
      <c r="AD391" s="70"/>
      <c r="AE391" s="70"/>
      <c r="AF391" s="70"/>
      <c r="AG391" s="70"/>
      <c r="AH391" s="70"/>
      <c r="AI391" s="70"/>
      <c r="AJ391" s="70"/>
      <c r="AK391" s="70"/>
      <c r="AL391" s="70"/>
      <c r="AM391" s="70"/>
      <c r="AN391" s="70"/>
      <c r="AO391" s="70"/>
      <c r="AP391" s="70"/>
      <c r="AQ391" s="70"/>
      <c r="AR391" s="70"/>
      <c r="AS391" s="70"/>
      <c r="AT391" s="70"/>
      <c r="AU391" s="70"/>
      <c r="AV391" s="70"/>
      <c r="AW391" s="70"/>
      <c r="AX391" s="70"/>
      <c r="AY391" s="70"/>
      <c r="AZ391" s="70"/>
    </row>
    <row r="392" spans="1:52" ht="43.5">
      <c r="A392" s="252" t="s">
        <v>1709</v>
      </c>
      <c r="B392" s="91" t="s">
        <v>209</v>
      </c>
      <c r="C392" s="64" t="s">
        <v>1555</v>
      </c>
      <c r="D392" s="77"/>
      <c r="E392" s="93" t="s">
        <v>34</v>
      </c>
      <c r="F392" s="94"/>
      <c r="G392" s="32" t="s">
        <v>167</v>
      </c>
      <c r="H392" s="32" t="s">
        <v>160</v>
      </c>
      <c r="I392" s="95"/>
      <c r="J392" s="96" t="s">
        <v>1710</v>
      </c>
      <c r="K392" s="97"/>
      <c r="L392" s="177">
        <v>42894</v>
      </c>
      <c r="M392" s="144"/>
      <c r="N392" s="42"/>
      <c r="O392" s="43"/>
      <c r="P392" s="43"/>
      <c r="Q392" s="43"/>
      <c r="R392" s="43"/>
      <c r="S392" s="43"/>
      <c r="T392" s="43"/>
      <c r="U392" s="43"/>
      <c r="V392" s="43"/>
      <c r="W392" s="43"/>
      <c r="X392" s="70"/>
      <c r="Y392" s="70"/>
      <c r="Z392" s="70"/>
      <c r="AA392" s="70"/>
      <c r="AB392" s="70"/>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c r="AY392" s="70"/>
      <c r="AZ392" s="70"/>
    </row>
    <row r="393" spans="1:52" ht="30">
      <c r="A393" s="251" t="s">
        <v>1711</v>
      </c>
      <c r="B393" s="83" t="s">
        <v>1712</v>
      </c>
      <c r="C393" s="284" t="str">
        <f>HYPERLINK("http://www.huduser.org/datasets/pdrdatas.html%23","http://www.huduser.org/datasets/pdrdatas.html ")</f>
        <v xml:space="preserve">http://www.huduser.org/datasets/pdrdatas.html </v>
      </c>
      <c r="D393" s="213" t="str">
        <f>HYPERLINK("http://www.huduser.org/%23","www.huduser.org")</f>
        <v>www.huduser.org</v>
      </c>
      <c r="E393" s="84" t="s">
        <v>34</v>
      </c>
      <c r="F393" s="85"/>
      <c r="G393" s="33" t="s">
        <v>167</v>
      </c>
      <c r="H393" s="33" t="s">
        <v>215</v>
      </c>
      <c r="I393" s="86"/>
      <c r="J393" s="87" t="s">
        <v>1714</v>
      </c>
      <c r="K393" s="83" t="s">
        <v>1715</v>
      </c>
      <c r="L393" s="177">
        <v>42894</v>
      </c>
      <c r="M393" s="144"/>
      <c r="N393" s="42"/>
      <c r="O393" s="43"/>
      <c r="P393" s="43"/>
      <c r="Q393" s="43"/>
      <c r="R393" s="43"/>
      <c r="S393" s="43"/>
      <c r="T393" s="43"/>
      <c r="U393" s="43"/>
      <c r="V393" s="43"/>
      <c r="W393" s="43"/>
      <c r="X393" s="70"/>
      <c r="Y393" s="70"/>
      <c r="Z393" s="70"/>
      <c r="AA393" s="70"/>
      <c r="AB393" s="70"/>
      <c r="AC393" s="70"/>
      <c r="AD393" s="70"/>
      <c r="AE393" s="70"/>
      <c r="AF393" s="70"/>
      <c r="AG393" s="70"/>
      <c r="AH393" s="70"/>
      <c r="AI393" s="70"/>
      <c r="AJ393" s="70"/>
      <c r="AK393" s="70"/>
      <c r="AL393" s="70"/>
      <c r="AM393" s="70"/>
      <c r="AN393" s="70"/>
      <c r="AO393" s="70"/>
      <c r="AP393" s="70"/>
      <c r="AQ393" s="70"/>
      <c r="AR393" s="70"/>
      <c r="AS393" s="70"/>
      <c r="AT393" s="70"/>
      <c r="AU393" s="70"/>
      <c r="AV393" s="70"/>
      <c r="AW393" s="70"/>
      <c r="AX393" s="70"/>
      <c r="AY393" s="70"/>
      <c r="AZ393" s="70"/>
    </row>
    <row r="394" spans="1:52" ht="43.5">
      <c r="A394" s="252" t="s">
        <v>1716</v>
      </c>
      <c r="B394" s="91" t="s">
        <v>1717</v>
      </c>
      <c r="C394" s="221" t="str">
        <f>HYPERLINK("http://www.ars.usda.gov/main/site_main.htm?modecode=80-40-05-30","http://www.ars.usda.gov/main/site_main.htm?modecode=80-40-05-30")</f>
        <v>http://www.ars.usda.gov/main/site_main.htm?modecode=80-40-05-30</v>
      </c>
      <c r="D394" s="77"/>
      <c r="E394" s="93" t="s">
        <v>34</v>
      </c>
      <c r="F394" s="94"/>
      <c r="G394" s="32" t="s">
        <v>167</v>
      </c>
      <c r="H394" s="32" t="s">
        <v>1719</v>
      </c>
      <c r="I394" s="95"/>
      <c r="J394" s="96" t="s">
        <v>756</v>
      </c>
      <c r="K394" s="97"/>
      <c r="L394" s="177">
        <v>42894</v>
      </c>
      <c r="M394" s="144"/>
      <c r="N394" s="42"/>
      <c r="O394" s="43"/>
      <c r="P394" s="43"/>
      <c r="Q394" s="43"/>
      <c r="R394" s="43"/>
      <c r="S394" s="43"/>
      <c r="T394" s="43"/>
      <c r="U394" s="43"/>
      <c r="V394" s="43"/>
      <c r="W394" s="43"/>
      <c r="X394" s="70"/>
      <c r="Y394" s="70"/>
      <c r="Z394" s="70"/>
      <c r="AA394" s="70"/>
      <c r="AB394" s="70"/>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c r="AY394" s="70"/>
      <c r="AZ394" s="70"/>
    </row>
    <row r="395" spans="1:52" ht="45">
      <c r="A395" s="251" t="s">
        <v>2144</v>
      </c>
      <c r="B395" s="83" t="s">
        <v>1721</v>
      </c>
      <c r="C395" s="284" t="str">
        <f>HYPERLINK("http://www.fas.usda.gov/psdonline/%23","http://www.fas.usda.gov/psdonline/")</f>
        <v>http://www.fas.usda.gov/psdonline/</v>
      </c>
      <c r="D395" s="284" t="s">
        <v>1722</v>
      </c>
      <c r="E395" s="84" t="s">
        <v>34</v>
      </c>
      <c r="F395" s="85"/>
      <c r="G395" s="33" t="s">
        <v>167</v>
      </c>
      <c r="H395" s="33" t="s">
        <v>1723</v>
      </c>
      <c r="I395" s="86"/>
      <c r="J395" s="87" t="s">
        <v>1724</v>
      </c>
      <c r="K395" s="83" t="s">
        <v>1725</v>
      </c>
      <c r="L395" s="177">
        <v>42894</v>
      </c>
      <c r="M395" s="144"/>
      <c r="N395" s="42"/>
      <c r="O395" s="43"/>
      <c r="P395" s="43"/>
      <c r="Q395" s="43"/>
      <c r="R395" s="43"/>
      <c r="S395" s="43"/>
      <c r="T395" s="43"/>
      <c r="U395" s="43"/>
      <c r="V395" s="43"/>
      <c r="W395" s="43"/>
      <c r="X395" s="70"/>
      <c r="Y395" s="70"/>
      <c r="Z395" s="70"/>
      <c r="AA395" s="70"/>
      <c r="AB395" s="70"/>
      <c r="AC395" s="70"/>
      <c r="AD395" s="70"/>
      <c r="AE395" s="70"/>
      <c r="AF395" s="70"/>
      <c r="AG395" s="70"/>
      <c r="AH395" s="70"/>
      <c r="AI395" s="70"/>
      <c r="AJ395" s="70"/>
      <c r="AK395" s="70"/>
      <c r="AL395" s="70"/>
      <c r="AM395" s="70"/>
      <c r="AN395" s="70"/>
      <c r="AO395" s="70"/>
      <c r="AP395" s="70"/>
      <c r="AQ395" s="70"/>
      <c r="AR395" s="70"/>
      <c r="AS395" s="70"/>
      <c r="AT395" s="70"/>
      <c r="AU395" s="70"/>
      <c r="AV395" s="70"/>
      <c r="AW395" s="70"/>
      <c r="AX395" s="70"/>
      <c r="AY395" s="70"/>
      <c r="AZ395" s="70"/>
    </row>
    <row r="396" spans="1:52" ht="101.5">
      <c r="A396" s="252" t="s">
        <v>1727</v>
      </c>
      <c r="B396" s="91" t="s">
        <v>513</v>
      </c>
      <c r="C396" s="64" t="s">
        <v>1728</v>
      </c>
      <c r="D396" s="77"/>
      <c r="E396" s="93" t="s">
        <v>34</v>
      </c>
      <c r="F396" s="94"/>
      <c r="G396" s="32" t="s">
        <v>167</v>
      </c>
      <c r="H396" s="32" t="s">
        <v>93</v>
      </c>
      <c r="I396" s="95"/>
      <c r="J396" s="96" t="s">
        <v>1729</v>
      </c>
      <c r="K396" s="97"/>
      <c r="L396" s="189">
        <v>42894</v>
      </c>
      <c r="M396" s="144"/>
      <c r="N396" s="42"/>
      <c r="O396" s="43"/>
      <c r="P396" s="43"/>
      <c r="Q396" s="43"/>
      <c r="R396" s="43"/>
      <c r="S396" s="43"/>
      <c r="T396" s="43"/>
      <c r="U396" s="43"/>
      <c r="V396" s="43"/>
      <c r="W396" s="43"/>
      <c r="X396" s="70"/>
      <c r="Y396" s="70"/>
      <c r="Z396" s="70"/>
      <c r="AA396" s="70"/>
      <c r="AB396" s="70"/>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c r="AY396" s="70"/>
      <c r="AZ396" s="70"/>
    </row>
    <row r="397" spans="1:52" ht="72.5">
      <c r="A397" s="251" t="s">
        <v>1730</v>
      </c>
      <c r="B397" s="33" t="s">
        <v>1731</v>
      </c>
      <c r="C397" s="285" t="s">
        <v>1732</v>
      </c>
      <c r="D397" s="105"/>
      <c r="E397" s="33" t="s">
        <v>34</v>
      </c>
      <c r="F397" s="85"/>
      <c r="G397" s="33" t="s">
        <v>167</v>
      </c>
      <c r="H397" s="33" t="s">
        <v>1733</v>
      </c>
      <c r="I397" s="86"/>
      <c r="J397" s="87" t="s">
        <v>1735</v>
      </c>
      <c r="K397" s="88"/>
      <c r="L397" s="177">
        <v>42894</v>
      </c>
      <c r="M397" s="144"/>
      <c r="N397" s="42"/>
      <c r="O397" s="43"/>
      <c r="P397" s="43"/>
      <c r="Q397" s="43"/>
      <c r="R397" s="43"/>
      <c r="S397" s="43"/>
      <c r="T397" s="43"/>
      <c r="U397" s="43"/>
      <c r="V397" s="43"/>
      <c r="W397" s="43"/>
      <c r="X397" s="70"/>
      <c r="Y397" s="70"/>
      <c r="Z397" s="70"/>
      <c r="AA397" s="70"/>
      <c r="AB397" s="70"/>
      <c r="AC397" s="70"/>
      <c r="AD397" s="70"/>
      <c r="AE397" s="70"/>
      <c r="AF397" s="70"/>
      <c r="AG397" s="70"/>
      <c r="AH397" s="70"/>
      <c r="AI397" s="70"/>
      <c r="AJ397" s="70"/>
      <c r="AK397" s="70"/>
      <c r="AL397" s="70"/>
      <c r="AM397" s="70"/>
      <c r="AN397" s="70"/>
      <c r="AO397" s="70"/>
      <c r="AP397" s="70"/>
      <c r="AQ397" s="70"/>
      <c r="AR397" s="70"/>
      <c r="AS397" s="70"/>
      <c r="AT397" s="70"/>
      <c r="AU397" s="70"/>
      <c r="AV397" s="70"/>
      <c r="AW397" s="70"/>
      <c r="AX397" s="70"/>
      <c r="AY397" s="70"/>
      <c r="AZ397" s="70"/>
    </row>
    <row r="398" spans="1:52" ht="43.5">
      <c r="A398" s="252" t="s">
        <v>1736</v>
      </c>
      <c r="B398" s="32" t="s">
        <v>1737</v>
      </c>
      <c r="C398" s="228" t="str">
        <f>HYPERLINK("http://www.eia.gov/electricity/annual/%23","http://www.eia.gov/electricity/annual/")</f>
        <v>http://www.eia.gov/electricity/annual/</v>
      </c>
      <c r="D398" s="94"/>
      <c r="E398" s="32" t="s">
        <v>34</v>
      </c>
      <c r="F398" s="94"/>
      <c r="G398" s="32" t="s">
        <v>167</v>
      </c>
      <c r="H398" s="32" t="s">
        <v>719</v>
      </c>
      <c r="I398" s="95"/>
      <c r="J398" s="96" t="s">
        <v>1739</v>
      </c>
      <c r="K398" s="97"/>
      <c r="L398" s="189">
        <v>42894</v>
      </c>
      <c r="M398" s="144"/>
      <c r="N398" s="42"/>
      <c r="O398" s="43"/>
      <c r="P398" s="43"/>
      <c r="Q398" s="43"/>
      <c r="R398" s="43"/>
      <c r="S398" s="43"/>
      <c r="T398" s="43"/>
      <c r="U398" s="43"/>
      <c r="V398" s="43"/>
      <c r="W398" s="43"/>
      <c r="X398" s="70"/>
      <c r="Y398" s="70"/>
      <c r="Z398" s="70"/>
      <c r="AA398" s="70"/>
      <c r="AB398" s="70"/>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c r="AY398" s="70"/>
      <c r="AZ398" s="70"/>
    </row>
    <row r="399" spans="1:52" ht="43.5">
      <c r="A399" s="251" t="s">
        <v>1741</v>
      </c>
      <c r="B399" s="33" t="s">
        <v>1737</v>
      </c>
      <c r="C399" s="216" t="s">
        <v>1742</v>
      </c>
      <c r="D399" s="85"/>
      <c r="E399" s="33" t="s">
        <v>262</v>
      </c>
      <c r="F399" s="85"/>
      <c r="G399" s="33" t="s">
        <v>167</v>
      </c>
      <c r="H399" s="33" t="s">
        <v>719</v>
      </c>
      <c r="I399" s="100" t="s">
        <v>141</v>
      </c>
      <c r="J399" s="87" t="s">
        <v>1743</v>
      </c>
      <c r="K399" s="88"/>
      <c r="L399" s="177">
        <v>42894</v>
      </c>
      <c r="M399" s="144"/>
      <c r="N399" s="42"/>
      <c r="O399" s="43"/>
      <c r="P399" s="43"/>
      <c r="Q399" s="43"/>
      <c r="R399" s="43"/>
      <c r="S399" s="43"/>
      <c r="T399" s="43"/>
      <c r="U399" s="43"/>
      <c r="V399" s="43"/>
      <c r="W399" s="43"/>
      <c r="X399" s="70"/>
      <c r="Y399" s="70"/>
      <c r="Z399" s="70"/>
      <c r="AA399" s="70"/>
      <c r="AB399" s="70"/>
      <c r="AC399" s="70"/>
      <c r="AD399" s="70"/>
      <c r="AE399" s="70"/>
      <c r="AF399" s="70"/>
      <c r="AG399" s="70"/>
      <c r="AH399" s="70"/>
      <c r="AI399" s="70"/>
      <c r="AJ399" s="70"/>
      <c r="AK399" s="70"/>
      <c r="AL399" s="70"/>
      <c r="AM399" s="70"/>
      <c r="AN399" s="70"/>
      <c r="AO399" s="70"/>
      <c r="AP399" s="70"/>
      <c r="AQ399" s="70"/>
      <c r="AR399" s="70"/>
      <c r="AS399" s="70"/>
      <c r="AT399" s="70"/>
      <c r="AU399" s="70"/>
      <c r="AV399" s="70"/>
      <c r="AW399" s="70"/>
      <c r="AX399" s="70"/>
      <c r="AY399" s="70"/>
      <c r="AZ399" s="70"/>
    </row>
    <row r="400" spans="1:52" ht="43.5">
      <c r="A400" s="252" t="s">
        <v>1744</v>
      </c>
      <c r="B400" s="32" t="s">
        <v>1737</v>
      </c>
      <c r="C400" s="286" t="s">
        <v>1745</v>
      </c>
      <c r="D400" s="94"/>
      <c r="E400" s="32" t="s">
        <v>34</v>
      </c>
      <c r="F400" s="94"/>
      <c r="G400" s="32" t="s">
        <v>167</v>
      </c>
      <c r="H400" s="32" t="s">
        <v>719</v>
      </c>
      <c r="I400" s="106" t="s">
        <v>141</v>
      </c>
      <c r="J400" s="125"/>
      <c r="K400" s="97"/>
      <c r="L400" s="189">
        <v>42894</v>
      </c>
      <c r="M400" s="144"/>
      <c r="N400" s="42"/>
      <c r="O400" s="43"/>
      <c r="P400" s="43"/>
      <c r="Q400" s="43"/>
      <c r="R400" s="43"/>
      <c r="S400" s="43"/>
      <c r="T400" s="43"/>
      <c r="U400" s="43"/>
      <c r="V400" s="43"/>
      <c r="W400" s="43"/>
      <c r="X400" s="70"/>
      <c r="Y400" s="70"/>
      <c r="Z400" s="70"/>
      <c r="AA400" s="70"/>
      <c r="AB400" s="70"/>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c r="AY400" s="70"/>
      <c r="AZ400" s="70"/>
    </row>
    <row r="401" spans="1:52" ht="87">
      <c r="A401" s="251" t="s">
        <v>1747</v>
      </c>
      <c r="B401" s="33" t="s">
        <v>1748</v>
      </c>
      <c r="C401" s="292" t="s">
        <v>2145</v>
      </c>
      <c r="D401" s="85"/>
      <c r="E401" s="33" t="s">
        <v>1581</v>
      </c>
      <c r="F401" s="85"/>
      <c r="G401" s="33" t="s">
        <v>167</v>
      </c>
      <c r="H401" s="33" t="s">
        <v>719</v>
      </c>
      <c r="I401" s="86"/>
      <c r="J401" s="87" t="s">
        <v>1749</v>
      </c>
      <c r="K401" s="88"/>
      <c r="L401" s="177">
        <v>42894</v>
      </c>
      <c r="M401" s="144"/>
      <c r="N401" s="42"/>
      <c r="O401" s="43"/>
      <c r="P401" s="43"/>
      <c r="Q401" s="43"/>
      <c r="R401" s="43"/>
      <c r="S401" s="43"/>
      <c r="T401" s="43"/>
      <c r="U401" s="43"/>
      <c r="V401" s="43"/>
      <c r="W401" s="43"/>
      <c r="X401" s="70"/>
      <c r="Y401" s="70"/>
      <c r="Z401" s="70"/>
      <c r="AA401" s="70"/>
      <c r="AB401" s="70"/>
      <c r="AC401" s="70"/>
      <c r="AD401" s="70"/>
      <c r="AE401" s="70"/>
      <c r="AF401" s="70"/>
      <c r="AG401" s="70"/>
      <c r="AH401" s="70"/>
      <c r="AI401" s="70"/>
      <c r="AJ401" s="70"/>
      <c r="AK401" s="70"/>
      <c r="AL401" s="70"/>
      <c r="AM401" s="70"/>
      <c r="AN401" s="70"/>
      <c r="AO401" s="70"/>
      <c r="AP401" s="70"/>
      <c r="AQ401" s="70"/>
      <c r="AR401" s="70"/>
      <c r="AS401" s="70"/>
      <c r="AT401" s="70"/>
      <c r="AU401" s="70"/>
      <c r="AV401" s="70"/>
      <c r="AW401" s="70"/>
      <c r="AX401" s="70"/>
      <c r="AY401" s="70"/>
      <c r="AZ401" s="70"/>
    </row>
    <row r="402" spans="1:52" ht="29">
      <c r="A402" s="252" t="s">
        <v>1750</v>
      </c>
      <c r="B402" s="32" t="s">
        <v>1751</v>
      </c>
      <c r="C402" s="222" t="s">
        <v>1752</v>
      </c>
      <c r="D402" s="94"/>
      <c r="E402" s="32" t="s">
        <v>34</v>
      </c>
      <c r="F402" s="94"/>
      <c r="G402" s="32" t="s">
        <v>167</v>
      </c>
      <c r="H402" s="32" t="s">
        <v>1361</v>
      </c>
      <c r="I402" s="95"/>
      <c r="J402" s="125"/>
      <c r="K402" s="97"/>
      <c r="L402" s="189">
        <v>42894</v>
      </c>
      <c r="M402" s="144"/>
      <c r="N402" s="42"/>
      <c r="O402" s="43"/>
      <c r="P402" s="43"/>
      <c r="Q402" s="43"/>
      <c r="R402" s="43"/>
      <c r="S402" s="43"/>
      <c r="T402" s="43"/>
      <c r="U402" s="43"/>
      <c r="V402" s="43"/>
      <c r="W402" s="43"/>
      <c r="X402" s="70"/>
      <c r="Y402" s="70"/>
      <c r="Z402" s="70"/>
      <c r="AA402" s="70"/>
      <c r="AB402" s="70"/>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c r="AY402" s="70"/>
      <c r="AZ402" s="70"/>
    </row>
    <row r="403" spans="1:52" ht="29">
      <c r="A403" s="251" t="s">
        <v>1753</v>
      </c>
      <c r="B403" s="33" t="s">
        <v>1754</v>
      </c>
      <c r="C403" s="292" t="s">
        <v>2146</v>
      </c>
      <c r="D403" s="85"/>
      <c r="E403" s="33" t="s">
        <v>34</v>
      </c>
      <c r="F403" s="85"/>
      <c r="G403" s="33" t="s">
        <v>167</v>
      </c>
      <c r="H403" s="33" t="s">
        <v>1050</v>
      </c>
      <c r="I403" s="100" t="s">
        <v>141</v>
      </c>
      <c r="J403" s="87" t="s">
        <v>1755</v>
      </c>
      <c r="K403" s="88"/>
      <c r="L403" s="177">
        <v>42894</v>
      </c>
      <c r="M403" s="144"/>
      <c r="N403" s="42"/>
      <c r="O403" s="43"/>
      <c r="P403" s="43"/>
      <c r="Q403" s="43"/>
      <c r="R403" s="43"/>
      <c r="S403" s="43"/>
      <c r="T403" s="43"/>
      <c r="U403" s="43"/>
      <c r="V403" s="43"/>
      <c r="W403" s="43"/>
      <c r="X403" s="70"/>
      <c r="Y403" s="70"/>
      <c r="Z403" s="70"/>
      <c r="AA403" s="70"/>
      <c r="AB403" s="70"/>
      <c r="AC403" s="70"/>
      <c r="AD403" s="70"/>
      <c r="AE403" s="70"/>
      <c r="AF403" s="70"/>
      <c r="AG403" s="70"/>
      <c r="AH403" s="70"/>
      <c r="AI403" s="70"/>
      <c r="AJ403" s="70"/>
      <c r="AK403" s="70"/>
      <c r="AL403" s="70"/>
      <c r="AM403" s="70"/>
      <c r="AN403" s="70"/>
      <c r="AO403" s="70"/>
      <c r="AP403" s="70"/>
      <c r="AQ403" s="70"/>
      <c r="AR403" s="70"/>
      <c r="AS403" s="70"/>
      <c r="AT403" s="70"/>
      <c r="AU403" s="70"/>
      <c r="AV403" s="70"/>
      <c r="AW403" s="70"/>
      <c r="AX403" s="70"/>
      <c r="AY403" s="70"/>
      <c r="AZ403" s="70"/>
    </row>
    <row r="404" spans="1:52" ht="29">
      <c r="A404" s="252" t="s">
        <v>1756</v>
      </c>
      <c r="B404" s="32" t="s">
        <v>1757</v>
      </c>
      <c r="C404" s="228" t="s">
        <v>1758</v>
      </c>
      <c r="D404" s="94"/>
      <c r="E404" s="32" t="s">
        <v>34</v>
      </c>
      <c r="F404" s="94"/>
      <c r="G404" s="32" t="s">
        <v>167</v>
      </c>
      <c r="H404" s="32" t="s">
        <v>1688</v>
      </c>
      <c r="I404" s="106" t="s">
        <v>141</v>
      </c>
      <c r="J404" s="125"/>
      <c r="K404" s="97"/>
      <c r="L404" s="189">
        <v>42894</v>
      </c>
      <c r="M404" s="144"/>
      <c r="N404" s="42"/>
      <c r="O404" s="43"/>
      <c r="P404" s="43"/>
      <c r="Q404" s="43"/>
      <c r="R404" s="43"/>
      <c r="S404" s="43"/>
      <c r="T404" s="43"/>
      <c r="U404" s="43"/>
      <c r="V404" s="43"/>
      <c r="W404" s="43"/>
      <c r="X404" s="70"/>
      <c r="Y404" s="70"/>
      <c r="Z404" s="70"/>
      <c r="AA404" s="70"/>
      <c r="AB404" s="70"/>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70"/>
    </row>
    <row r="405" spans="1:52" ht="43.5">
      <c r="A405" s="251" t="s">
        <v>1759</v>
      </c>
      <c r="B405" s="33" t="s">
        <v>1225</v>
      </c>
      <c r="C405" s="292" t="s">
        <v>1760</v>
      </c>
      <c r="D405" s="85"/>
      <c r="E405" s="33" t="s">
        <v>34</v>
      </c>
      <c r="F405" s="85"/>
      <c r="G405" s="33" t="s">
        <v>167</v>
      </c>
      <c r="H405" s="33" t="s">
        <v>1761</v>
      </c>
      <c r="I405" s="86"/>
      <c r="J405" s="87" t="s">
        <v>1762</v>
      </c>
      <c r="K405" s="88"/>
      <c r="L405" s="177">
        <v>42894</v>
      </c>
      <c r="M405" s="144"/>
      <c r="N405" s="42"/>
      <c r="O405" s="43"/>
      <c r="P405" s="43"/>
      <c r="Q405" s="43"/>
      <c r="R405" s="43"/>
      <c r="S405" s="43"/>
      <c r="T405" s="43"/>
      <c r="U405" s="43"/>
      <c r="V405" s="43"/>
      <c r="W405" s="43"/>
      <c r="X405" s="70"/>
      <c r="Y405" s="70"/>
      <c r="Z405" s="70"/>
      <c r="AA405" s="70"/>
      <c r="AB405" s="70"/>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c r="AY405" s="70"/>
      <c r="AZ405" s="70"/>
    </row>
    <row r="406" spans="1:52" ht="43.5">
      <c r="A406" s="252" t="s">
        <v>1763</v>
      </c>
      <c r="B406" s="32" t="s">
        <v>1757</v>
      </c>
      <c r="C406" s="286" t="s">
        <v>1764</v>
      </c>
      <c r="D406" s="94"/>
      <c r="E406" s="32" t="s">
        <v>34</v>
      </c>
      <c r="F406" s="94"/>
      <c r="G406" s="32" t="s">
        <v>167</v>
      </c>
      <c r="H406" s="32" t="s">
        <v>1765</v>
      </c>
      <c r="I406" s="95"/>
      <c r="J406" s="96" t="s">
        <v>1766</v>
      </c>
      <c r="K406" s="97"/>
      <c r="L406" s="189">
        <v>42894</v>
      </c>
      <c r="M406" s="144"/>
      <c r="N406" s="42"/>
      <c r="O406" s="43"/>
      <c r="P406" s="43"/>
      <c r="Q406" s="43"/>
      <c r="R406" s="43"/>
      <c r="S406" s="43"/>
      <c r="T406" s="43"/>
      <c r="U406" s="43"/>
      <c r="V406" s="43"/>
      <c r="W406" s="43"/>
      <c r="X406" s="70"/>
      <c r="Y406" s="70"/>
      <c r="Z406" s="70"/>
      <c r="AA406" s="70"/>
      <c r="AB406" s="70"/>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70"/>
    </row>
    <row r="407" spans="1:52" ht="29">
      <c r="A407" s="251" t="s">
        <v>1767</v>
      </c>
      <c r="B407" s="33" t="s">
        <v>1757</v>
      </c>
      <c r="C407" s="216" t="s">
        <v>1768</v>
      </c>
      <c r="D407" s="85"/>
      <c r="E407" s="33" t="s">
        <v>34</v>
      </c>
      <c r="F407" s="85"/>
      <c r="G407" s="33" t="s">
        <v>167</v>
      </c>
      <c r="H407" s="33" t="s">
        <v>1769</v>
      </c>
      <c r="I407" s="100" t="s">
        <v>141</v>
      </c>
      <c r="J407" s="127"/>
      <c r="K407" s="88"/>
      <c r="L407" s="177">
        <v>42894</v>
      </c>
      <c r="M407" s="144"/>
      <c r="N407" s="42"/>
      <c r="O407" s="43"/>
      <c r="P407" s="43"/>
      <c r="Q407" s="43"/>
      <c r="R407" s="43"/>
      <c r="S407" s="43"/>
      <c r="T407" s="43"/>
      <c r="U407" s="43"/>
      <c r="V407" s="43"/>
      <c r="W407" s="43"/>
      <c r="X407" s="70"/>
      <c r="Y407" s="70"/>
      <c r="Z407" s="70"/>
      <c r="AA407" s="70"/>
      <c r="AB407" s="70"/>
      <c r="AC407" s="70"/>
      <c r="AD407" s="70"/>
      <c r="AE407" s="70"/>
      <c r="AF407" s="70"/>
      <c r="AG407" s="70"/>
      <c r="AH407" s="70"/>
      <c r="AI407" s="70"/>
      <c r="AJ407" s="70"/>
      <c r="AK407" s="70"/>
      <c r="AL407" s="70"/>
      <c r="AM407" s="70"/>
      <c r="AN407" s="70"/>
      <c r="AO407" s="70"/>
      <c r="AP407" s="70"/>
      <c r="AQ407" s="70"/>
      <c r="AR407" s="70"/>
      <c r="AS407" s="70"/>
      <c r="AT407" s="70"/>
      <c r="AU407" s="70"/>
      <c r="AV407" s="70"/>
      <c r="AW407" s="70"/>
      <c r="AX407" s="70"/>
      <c r="AY407" s="70"/>
      <c r="AZ407" s="70"/>
    </row>
    <row r="408" spans="1:52" ht="43.5">
      <c r="A408" s="252" t="s">
        <v>1770</v>
      </c>
      <c r="B408" s="32" t="s">
        <v>1771</v>
      </c>
      <c r="C408" s="222" t="s">
        <v>1772</v>
      </c>
      <c r="D408" s="94"/>
      <c r="E408" s="32" t="s">
        <v>34</v>
      </c>
      <c r="F408" s="94"/>
      <c r="G408" s="32" t="s">
        <v>167</v>
      </c>
      <c r="H408" s="32" t="s">
        <v>347</v>
      </c>
      <c r="I408" s="95"/>
      <c r="J408" s="96" t="s">
        <v>1773</v>
      </c>
      <c r="K408" s="97"/>
      <c r="L408" s="189">
        <v>42894</v>
      </c>
      <c r="M408" s="144"/>
      <c r="N408" s="42"/>
      <c r="O408" s="43"/>
      <c r="P408" s="43"/>
      <c r="Q408" s="43"/>
      <c r="R408" s="43"/>
      <c r="S408" s="43"/>
      <c r="T408" s="43"/>
      <c r="U408" s="43"/>
      <c r="V408" s="43"/>
      <c r="W408" s="43"/>
      <c r="X408" s="70"/>
      <c r="Y408" s="70"/>
      <c r="Z408" s="70"/>
      <c r="AA408" s="70"/>
      <c r="AB408" s="70"/>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c r="AY408" s="70"/>
      <c r="AZ408" s="70"/>
    </row>
    <row r="409" spans="1:52" ht="29">
      <c r="A409" s="251" t="s">
        <v>1774</v>
      </c>
      <c r="B409" s="33" t="s">
        <v>1775</v>
      </c>
      <c r="C409" s="292" t="s">
        <v>2147</v>
      </c>
      <c r="D409" s="85"/>
      <c r="E409" s="33" t="s">
        <v>34</v>
      </c>
      <c r="F409" s="85"/>
      <c r="G409" s="33" t="s">
        <v>167</v>
      </c>
      <c r="H409" s="33" t="s">
        <v>1776</v>
      </c>
      <c r="I409" s="86"/>
      <c r="J409" s="87" t="s">
        <v>1777</v>
      </c>
      <c r="K409" s="88"/>
      <c r="L409" s="102">
        <v>42894</v>
      </c>
      <c r="M409" s="144"/>
      <c r="N409" s="42"/>
      <c r="O409" s="43"/>
      <c r="P409" s="43"/>
      <c r="Q409" s="43"/>
      <c r="R409" s="43"/>
      <c r="S409" s="43"/>
      <c r="T409" s="43"/>
      <c r="U409" s="43"/>
      <c r="V409" s="43"/>
      <c r="W409" s="43"/>
      <c r="X409" s="70"/>
      <c r="Y409" s="70"/>
      <c r="Z409" s="70"/>
      <c r="AA409" s="70"/>
      <c r="AB409" s="70"/>
      <c r="AC409" s="70"/>
      <c r="AD409" s="70"/>
      <c r="AE409" s="70"/>
      <c r="AF409" s="70"/>
      <c r="AG409" s="70"/>
      <c r="AH409" s="70"/>
      <c r="AI409" s="70"/>
      <c r="AJ409" s="70"/>
      <c r="AK409" s="70"/>
      <c r="AL409" s="70"/>
      <c r="AM409" s="70"/>
      <c r="AN409" s="70"/>
      <c r="AO409" s="70"/>
      <c r="AP409" s="70"/>
      <c r="AQ409" s="70"/>
      <c r="AR409" s="70"/>
      <c r="AS409" s="70"/>
      <c r="AT409" s="70"/>
      <c r="AU409" s="70"/>
      <c r="AV409" s="70"/>
      <c r="AW409" s="70"/>
      <c r="AX409" s="70"/>
      <c r="AY409" s="70"/>
      <c r="AZ409" s="70"/>
    </row>
    <row r="410" spans="1:52" ht="60">
      <c r="A410" s="252" t="s">
        <v>1778</v>
      </c>
      <c r="B410" s="32" t="s">
        <v>1737</v>
      </c>
      <c r="C410" s="286" t="s">
        <v>2148</v>
      </c>
      <c r="D410" s="94"/>
      <c r="E410" s="32" t="s">
        <v>34</v>
      </c>
      <c r="F410" s="94"/>
      <c r="G410" s="32" t="s">
        <v>167</v>
      </c>
      <c r="H410" s="32" t="s">
        <v>1779</v>
      </c>
      <c r="I410" s="95"/>
      <c r="J410" s="125"/>
      <c r="K410" s="97"/>
      <c r="L410" s="189">
        <v>42894</v>
      </c>
      <c r="M410" s="144"/>
      <c r="N410" s="42"/>
      <c r="O410" s="43"/>
      <c r="P410" s="43"/>
      <c r="Q410" s="43"/>
      <c r="R410" s="43"/>
      <c r="S410" s="43"/>
      <c r="T410" s="43"/>
      <c r="U410" s="43"/>
      <c r="V410" s="43"/>
      <c r="W410" s="43"/>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row>
    <row r="411" spans="1:52" ht="58">
      <c r="A411" s="251" t="s">
        <v>1780</v>
      </c>
      <c r="B411" s="33" t="s">
        <v>1737</v>
      </c>
      <c r="C411" s="216" t="s">
        <v>1781</v>
      </c>
      <c r="D411" s="85"/>
      <c r="E411" s="33" t="s">
        <v>34</v>
      </c>
      <c r="F411" s="85"/>
      <c r="G411" s="33" t="s">
        <v>167</v>
      </c>
      <c r="H411" s="33" t="s">
        <v>719</v>
      </c>
      <c r="I411" s="86"/>
      <c r="J411" s="127"/>
      <c r="K411" s="88"/>
      <c r="L411" s="102">
        <v>42894</v>
      </c>
      <c r="M411" s="144"/>
      <c r="N411" s="42"/>
      <c r="O411" s="43"/>
      <c r="P411" s="43"/>
      <c r="Q411" s="43"/>
      <c r="R411" s="43"/>
      <c r="S411" s="43"/>
      <c r="T411" s="43"/>
      <c r="U411" s="43"/>
      <c r="V411" s="43"/>
      <c r="W411" s="43"/>
      <c r="X411" s="70"/>
      <c r="Y411" s="70"/>
      <c r="Z411" s="70"/>
      <c r="AA411" s="70"/>
      <c r="AB411" s="70"/>
      <c r="AC411" s="70"/>
      <c r="AD411" s="70"/>
      <c r="AE411" s="70"/>
      <c r="AF411" s="70"/>
      <c r="AG411" s="70"/>
      <c r="AH411" s="70"/>
      <c r="AI411" s="70"/>
      <c r="AJ411" s="70"/>
      <c r="AK411" s="70"/>
      <c r="AL411" s="70"/>
      <c r="AM411" s="70"/>
      <c r="AN411" s="70"/>
      <c r="AO411" s="70"/>
      <c r="AP411" s="70"/>
      <c r="AQ411" s="70"/>
      <c r="AR411" s="70"/>
      <c r="AS411" s="70"/>
      <c r="AT411" s="70"/>
      <c r="AU411" s="70"/>
      <c r="AV411" s="70"/>
      <c r="AW411" s="70"/>
      <c r="AX411" s="70"/>
      <c r="AY411" s="70"/>
      <c r="AZ411" s="70"/>
    </row>
    <row r="412" spans="1:52" ht="43.5">
      <c r="A412" s="252" t="s">
        <v>1782</v>
      </c>
      <c r="B412" s="32" t="s">
        <v>1783</v>
      </c>
      <c r="C412" s="286" t="s">
        <v>2149</v>
      </c>
      <c r="D412" s="94"/>
      <c r="E412" s="32" t="s">
        <v>34</v>
      </c>
      <c r="F412" s="94"/>
      <c r="G412" s="32" t="s">
        <v>167</v>
      </c>
      <c r="H412" s="32" t="s">
        <v>2150</v>
      </c>
      <c r="I412" s="95"/>
      <c r="J412" s="125"/>
      <c r="K412" s="97"/>
      <c r="L412" s="190">
        <v>42894</v>
      </c>
      <c r="M412" s="144"/>
      <c r="N412" s="42"/>
      <c r="O412" s="43"/>
      <c r="P412" s="43"/>
      <c r="Q412" s="43"/>
      <c r="R412" s="43"/>
      <c r="S412" s="43"/>
      <c r="T412" s="43"/>
      <c r="U412" s="43"/>
      <c r="V412" s="43"/>
      <c r="W412" s="43"/>
      <c r="X412" s="70"/>
      <c r="Y412" s="70"/>
      <c r="Z412" s="70"/>
      <c r="AA412" s="70"/>
      <c r="AB412" s="70"/>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70"/>
    </row>
    <row r="413" spans="1:52" ht="29">
      <c r="A413" s="251" t="s">
        <v>1784</v>
      </c>
      <c r="B413" s="33" t="s">
        <v>1785</v>
      </c>
      <c r="C413" s="216" t="s">
        <v>1786</v>
      </c>
      <c r="D413" s="33"/>
      <c r="E413" s="33" t="s">
        <v>34</v>
      </c>
      <c r="F413" s="85"/>
      <c r="G413" s="33" t="s">
        <v>167</v>
      </c>
      <c r="H413" s="33" t="s">
        <v>1787</v>
      </c>
      <c r="I413" s="86"/>
      <c r="J413" s="87" t="s">
        <v>1788</v>
      </c>
      <c r="K413" s="88"/>
      <c r="L413" s="102">
        <v>42894</v>
      </c>
      <c r="M413" s="144"/>
      <c r="N413" s="42"/>
      <c r="O413" s="43"/>
      <c r="P413" s="43"/>
      <c r="Q413" s="43"/>
      <c r="R413" s="43"/>
      <c r="S413" s="43"/>
      <c r="T413" s="43"/>
      <c r="U413" s="43"/>
      <c r="V413" s="43"/>
      <c r="W413" s="43"/>
      <c r="X413" s="70"/>
      <c r="Y413" s="70"/>
      <c r="Z413" s="70"/>
      <c r="AA413" s="70"/>
      <c r="AB413" s="70"/>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c r="AY413" s="70"/>
      <c r="AZ413" s="70"/>
    </row>
    <row r="414" spans="1:52" ht="43.5">
      <c r="A414" s="252" t="s">
        <v>1789</v>
      </c>
      <c r="B414" s="32" t="s">
        <v>1790</v>
      </c>
      <c r="C414" s="286" t="s">
        <v>1791</v>
      </c>
      <c r="D414" s="286" t="s">
        <v>1792</v>
      </c>
      <c r="E414" s="32" t="s">
        <v>34</v>
      </c>
      <c r="F414" s="94"/>
      <c r="G414" s="32" t="s">
        <v>167</v>
      </c>
      <c r="H414" s="32" t="s">
        <v>523</v>
      </c>
      <c r="I414" s="95"/>
      <c r="J414" s="96" t="s">
        <v>1793</v>
      </c>
      <c r="K414" s="97"/>
      <c r="L414" s="190">
        <v>42894</v>
      </c>
      <c r="M414" s="144"/>
      <c r="N414" s="42"/>
      <c r="O414" s="43"/>
      <c r="P414" s="43"/>
      <c r="Q414" s="43"/>
      <c r="R414" s="43"/>
      <c r="S414" s="43"/>
      <c r="T414" s="43"/>
      <c r="U414" s="43"/>
      <c r="V414" s="43"/>
      <c r="W414" s="43"/>
      <c r="X414" s="70"/>
      <c r="Y414" s="70"/>
      <c r="Z414" s="70"/>
      <c r="AA414" s="70"/>
      <c r="AB414" s="70"/>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c r="AY414" s="70"/>
      <c r="AZ414" s="70"/>
    </row>
    <row r="415" spans="1:52" ht="43.5">
      <c r="A415" s="251" t="s">
        <v>1794</v>
      </c>
      <c r="B415" s="33" t="s">
        <v>1795</v>
      </c>
      <c r="C415" s="292" t="s">
        <v>1796</v>
      </c>
      <c r="D415" s="85"/>
      <c r="E415" s="85"/>
      <c r="F415" s="85"/>
      <c r="G415" s="85"/>
      <c r="H415" s="33" t="s">
        <v>1797</v>
      </c>
      <c r="I415" s="100" t="s">
        <v>141</v>
      </c>
      <c r="J415" s="87" t="s">
        <v>1798</v>
      </c>
      <c r="K415" s="88"/>
      <c r="L415" s="102">
        <v>42894</v>
      </c>
      <c r="M415" s="144"/>
      <c r="N415" s="42"/>
      <c r="O415" s="43"/>
      <c r="P415" s="43"/>
      <c r="Q415" s="43"/>
      <c r="R415" s="43"/>
      <c r="S415" s="43"/>
      <c r="T415" s="43"/>
      <c r="U415" s="43"/>
      <c r="V415" s="43"/>
      <c r="W415" s="43"/>
      <c r="X415" s="70"/>
      <c r="Y415" s="70"/>
      <c r="Z415" s="70"/>
      <c r="AA415" s="70"/>
      <c r="AB415" s="70"/>
      <c r="AC415" s="70"/>
      <c r="AD415" s="70"/>
      <c r="AE415" s="70"/>
      <c r="AF415" s="70"/>
      <c r="AG415" s="70"/>
      <c r="AH415" s="70"/>
      <c r="AI415" s="70"/>
      <c r="AJ415" s="70"/>
      <c r="AK415" s="70"/>
      <c r="AL415" s="70"/>
      <c r="AM415" s="70"/>
      <c r="AN415" s="70"/>
      <c r="AO415" s="70"/>
      <c r="AP415" s="70"/>
      <c r="AQ415" s="70"/>
      <c r="AR415" s="70"/>
      <c r="AS415" s="70"/>
      <c r="AT415" s="70"/>
      <c r="AU415" s="70"/>
      <c r="AV415" s="70"/>
      <c r="AW415" s="70"/>
      <c r="AX415" s="70"/>
      <c r="AY415" s="70"/>
      <c r="AZ415" s="70"/>
    </row>
    <row r="416" spans="1:52" ht="58">
      <c r="A416" s="252" t="s">
        <v>1799</v>
      </c>
      <c r="B416" s="32" t="s">
        <v>1800</v>
      </c>
      <c r="C416" s="228" t="str">
        <f>HYPERLINK("http://data.unicef.org/","http://data.unicef.org/")</f>
        <v>http://data.unicef.org/</v>
      </c>
      <c r="D416" s="211" t="s">
        <v>1801</v>
      </c>
      <c r="E416" s="32" t="s">
        <v>34</v>
      </c>
      <c r="F416" s="94"/>
      <c r="G416" s="32" t="s">
        <v>78</v>
      </c>
      <c r="H416" s="32" t="s">
        <v>1802</v>
      </c>
      <c r="I416" s="106" t="s">
        <v>141</v>
      </c>
      <c r="J416" s="96" t="s">
        <v>1803</v>
      </c>
      <c r="K416" s="97"/>
      <c r="L416" s="190">
        <v>42894</v>
      </c>
      <c r="M416" s="144"/>
      <c r="N416" s="42"/>
      <c r="O416" s="43"/>
      <c r="P416" s="43"/>
      <c r="Q416" s="43"/>
      <c r="R416" s="43"/>
      <c r="S416" s="43"/>
      <c r="T416" s="43"/>
      <c r="U416" s="43"/>
      <c r="V416" s="43"/>
      <c r="W416" s="43"/>
      <c r="X416" s="70"/>
      <c r="Y416" s="70"/>
      <c r="Z416" s="70"/>
      <c r="AA416" s="70"/>
      <c r="AB416" s="70"/>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c r="AY416" s="70"/>
      <c r="AZ416" s="70"/>
    </row>
    <row r="417" spans="1:52" ht="43.5">
      <c r="A417" s="251" t="s">
        <v>1804</v>
      </c>
      <c r="B417" s="33" t="s">
        <v>516</v>
      </c>
      <c r="C417" s="229" t="str">
        <f>HYPERLINK("http://www.icpsr.umich.edu/icpsrweb/NACJD/studies/33530?keyword=Uniform+Crime+Reports%23","http://www.icpsr.umich.edu/icpsrweb/NACJD/studies/33530?keyword=Uniform+Crime+Reports")</f>
        <v>http://www.icpsr.umich.edu/icpsrweb/NACJD/studies/33530?keyword=Uniform+Crime+Reports</v>
      </c>
      <c r="D417" s="85"/>
      <c r="E417" s="33" t="s">
        <v>34</v>
      </c>
      <c r="F417" s="85"/>
      <c r="G417" s="33" t="s">
        <v>137</v>
      </c>
      <c r="H417" s="33" t="s">
        <v>1050</v>
      </c>
      <c r="I417" s="86"/>
      <c r="J417" s="87" t="s">
        <v>1805</v>
      </c>
      <c r="K417" s="88"/>
      <c r="L417" s="102">
        <v>42894</v>
      </c>
      <c r="M417" s="144"/>
      <c r="N417" s="42"/>
      <c r="O417" s="43"/>
      <c r="P417" s="43"/>
      <c r="Q417" s="43"/>
      <c r="R417" s="43"/>
      <c r="S417" s="43"/>
      <c r="T417" s="43"/>
      <c r="U417" s="43"/>
      <c r="V417" s="43"/>
      <c r="W417" s="43"/>
      <c r="X417" s="70"/>
      <c r="Y417" s="70"/>
      <c r="Z417" s="70"/>
      <c r="AA417" s="70"/>
      <c r="AB417" s="70"/>
      <c r="AC417" s="70"/>
      <c r="AD417" s="70"/>
      <c r="AE417" s="70"/>
      <c r="AF417" s="70"/>
      <c r="AG417" s="70"/>
      <c r="AH417" s="70"/>
      <c r="AI417" s="70"/>
      <c r="AJ417" s="70"/>
      <c r="AK417" s="70"/>
      <c r="AL417" s="70"/>
      <c r="AM417" s="70"/>
      <c r="AN417" s="70"/>
      <c r="AO417" s="70"/>
      <c r="AP417" s="70"/>
      <c r="AQ417" s="70"/>
      <c r="AR417" s="70"/>
      <c r="AS417" s="70"/>
      <c r="AT417" s="70"/>
      <c r="AU417" s="70"/>
      <c r="AV417" s="70"/>
      <c r="AW417" s="70"/>
      <c r="AX417" s="70"/>
      <c r="AY417" s="70"/>
      <c r="AZ417" s="70"/>
    </row>
    <row r="418" spans="1:52" ht="43.5">
      <c r="A418" s="252" t="s">
        <v>1806</v>
      </c>
      <c r="B418" s="32" t="s">
        <v>1807</v>
      </c>
      <c r="C418" s="286" t="s">
        <v>2151</v>
      </c>
      <c r="D418" s="94"/>
      <c r="E418" s="32" t="s">
        <v>34</v>
      </c>
      <c r="F418" s="94"/>
      <c r="G418" s="32" t="s">
        <v>167</v>
      </c>
      <c r="H418" s="32" t="s">
        <v>140</v>
      </c>
      <c r="I418" s="95"/>
      <c r="J418" s="96" t="s">
        <v>1808</v>
      </c>
      <c r="K418" s="97"/>
      <c r="L418" s="190">
        <v>42894</v>
      </c>
      <c r="M418" s="144"/>
      <c r="N418" s="42"/>
      <c r="O418" s="43"/>
      <c r="P418" s="43"/>
      <c r="Q418" s="43"/>
      <c r="R418" s="43"/>
      <c r="S418" s="43"/>
      <c r="T418" s="43"/>
      <c r="U418" s="43"/>
      <c r="V418" s="43"/>
      <c r="W418" s="43"/>
      <c r="X418" s="70"/>
      <c r="Y418" s="70"/>
      <c r="Z418" s="70"/>
      <c r="AA418" s="70"/>
      <c r="AB418" s="70"/>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c r="AY418" s="70"/>
      <c r="AZ418" s="70"/>
    </row>
    <row r="419" spans="1:52" ht="30">
      <c r="A419" s="251" t="s">
        <v>1809</v>
      </c>
      <c r="B419" s="33" t="s">
        <v>1810</v>
      </c>
      <c r="C419" s="323" t="s">
        <v>2152</v>
      </c>
      <c r="D419" s="191"/>
      <c r="E419" s="33" t="s">
        <v>34</v>
      </c>
      <c r="F419" s="85"/>
      <c r="G419" s="33" t="s">
        <v>78</v>
      </c>
      <c r="H419" s="33" t="s">
        <v>116</v>
      </c>
      <c r="I419" s="86"/>
      <c r="J419" s="127"/>
      <c r="K419" s="88"/>
      <c r="L419" s="102">
        <v>42894</v>
      </c>
      <c r="M419" s="144"/>
      <c r="N419" s="42"/>
      <c r="O419" s="43"/>
      <c r="P419" s="43"/>
      <c r="Q419" s="43"/>
      <c r="R419" s="43"/>
      <c r="S419" s="43"/>
      <c r="T419" s="43"/>
      <c r="U419" s="43"/>
      <c r="V419" s="43"/>
      <c r="W419" s="43"/>
      <c r="X419" s="70"/>
      <c r="Y419" s="70"/>
      <c r="Z419" s="70"/>
      <c r="AA419" s="70"/>
      <c r="AB419" s="70"/>
      <c r="AC419" s="70"/>
      <c r="AD419" s="70"/>
      <c r="AE419" s="70"/>
      <c r="AF419" s="70"/>
      <c r="AG419" s="70"/>
      <c r="AH419" s="70"/>
      <c r="AI419" s="70"/>
      <c r="AJ419" s="70"/>
      <c r="AK419" s="70"/>
      <c r="AL419" s="70"/>
      <c r="AM419" s="70"/>
      <c r="AN419" s="70"/>
      <c r="AO419" s="70"/>
      <c r="AP419" s="70"/>
      <c r="AQ419" s="70"/>
      <c r="AR419" s="70"/>
      <c r="AS419" s="70"/>
      <c r="AT419" s="70"/>
      <c r="AU419" s="70"/>
      <c r="AV419" s="70"/>
      <c r="AW419" s="70"/>
      <c r="AX419" s="70"/>
      <c r="AY419" s="70"/>
      <c r="AZ419" s="70"/>
    </row>
    <row r="420" spans="1:52" ht="43.5">
      <c r="A420" s="252" t="s">
        <v>1811</v>
      </c>
      <c r="B420" s="91" t="s">
        <v>1812</v>
      </c>
      <c r="C420" s="221" t="str">
        <f>HYPERLINK("http://hdr.undp.org/en/content/human-development-report-2011","http://hdr.undp.org/en/content/human-development-report-2011")</f>
        <v>http://hdr.undp.org/en/content/human-development-report-2011</v>
      </c>
      <c r="D420" s="77"/>
      <c r="E420" s="93" t="s">
        <v>412</v>
      </c>
      <c r="F420" s="94"/>
      <c r="G420" s="32" t="s">
        <v>78</v>
      </c>
      <c r="H420" s="32" t="s">
        <v>632</v>
      </c>
      <c r="I420" s="95"/>
      <c r="J420" s="96" t="s">
        <v>1813</v>
      </c>
      <c r="K420" s="97"/>
      <c r="L420" s="190">
        <v>42894</v>
      </c>
      <c r="M420" s="144"/>
      <c r="N420" s="42"/>
      <c r="O420" s="43"/>
      <c r="P420" s="43"/>
      <c r="Q420" s="43"/>
      <c r="R420" s="43"/>
      <c r="S420" s="43"/>
      <c r="T420" s="43"/>
      <c r="U420" s="43"/>
      <c r="V420" s="43"/>
      <c r="W420" s="43"/>
      <c r="X420" s="70"/>
      <c r="Y420" s="70"/>
      <c r="Z420" s="70"/>
      <c r="AA420" s="70"/>
      <c r="AB420" s="70"/>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c r="AY420" s="70"/>
      <c r="AZ420" s="70"/>
    </row>
    <row r="421" spans="1:52" ht="43.5">
      <c r="A421" s="251" t="s">
        <v>1814</v>
      </c>
      <c r="B421" s="83" t="s">
        <v>1815</v>
      </c>
      <c r="C421" s="215" t="str">
        <f>HYPERLINK("http://hdr.undp.org/en","http://hdr.undp.org/en")</f>
        <v>http://hdr.undp.org/en</v>
      </c>
      <c r="D421" s="284" t="s">
        <v>1816</v>
      </c>
      <c r="E421" s="84" t="s">
        <v>34</v>
      </c>
      <c r="F421" s="85"/>
      <c r="G421" s="33" t="s">
        <v>78</v>
      </c>
      <c r="H421" s="33" t="s">
        <v>632</v>
      </c>
      <c r="I421" s="86"/>
      <c r="J421" s="127"/>
      <c r="K421" s="88"/>
      <c r="L421" s="102">
        <v>42894</v>
      </c>
      <c r="M421" s="144"/>
      <c r="N421" s="42"/>
      <c r="O421" s="43"/>
      <c r="P421" s="43"/>
      <c r="Q421" s="43"/>
      <c r="R421" s="43"/>
      <c r="S421" s="43"/>
      <c r="T421" s="43"/>
      <c r="U421" s="43"/>
      <c r="V421" s="43"/>
      <c r="W421" s="43"/>
      <c r="X421" s="70"/>
      <c r="Y421" s="70"/>
      <c r="Z421" s="70"/>
      <c r="AA421" s="70"/>
      <c r="AB421" s="70"/>
      <c r="AC421" s="70"/>
      <c r="AD421" s="70"/>
      <c r="AE421" s="70"/>
      <c r="AF421" s="70"/>
      <c r="AG421" s="70"/>
      <c r="AH421" s="70"/>
      <c r="AI421" s="70"/>
      <c r="AJ421" s="70"/>
      <c r="AK421" s="70"/>
      <c r="AL421" s="70"/>
      <c r="AM421" s="70"/>
      <c r="AN421" s="70"/>
      <c r="AO421" s="70"/>
      <c r="AP421" s="70"/>
      <c r="AQ421" s="70"/>
      <c r="AR421" s="70"/>
      <c r="AS421" s="70"/>
      <c r="AT421" s="70"/>
      <c r="AU421" s="70"/>
      <c r="AV421" s="70"/>
      <c r="AW421" s="70"/>
      <c r="AX421" s="70"/>
      <c r="AY421" s="70"/>
      <c r="AZ421" s="70"/>
    </row>
    <row r="422" spans="1:52" ht="58">
      <c r="A422" s="252" t="s">
        <v>1817</v>
      </c>
      <c r="B422" s="91" t="s">
        <v>1818</v>
      </c>
      <c r="C422" s="64" t="s">
        <v>1819</v>
      </c>
      <c r="D422" s="77"/>
      <c r="E422" s="93" t="s">
        <v>34</v>
      </c>
      <c r="F422" s="94"/>
      <c r="G422" s="32" t="s">
        <v>78</v>
      </c>
      <c r="H422" s="32" t="s">
        <v>1820</v>
      </c>
      <c r="I422" s="106" t="s">
        <v>141</v>
      </c>
      <c r="J422" s="96" t="s">
        <v>1821</v>
      </c>
      <c r="K422" s="97"/>
      <c r="L422" s="190">
        <v>42894</v>
      </c>
      <c r="M422" s="144"/>
      <c r="N422" s="42"/>
      <c r="O422" s="43"/>
      <c r="P422" s="43"/>
      <c r="Q422" s="43"/>
      <c r="R422" s="43"/>
      <c r="S422" s="43"/>
      <c r="T422" s="43"/>
      <c r="U422" s="43"/>
      <c r="V422" s="43"/>
      <c r="W422" s="43"/>
      <c r="X422" s="70"/>
      <c r="Y422" s="70"/>
      <c r="Z422" s="70"/>
      <c r="AA422" s="70"/>
      <c r="AB422" s="70"/>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c r="AY422" s="70"/>
      <c r="AZ422" s="70"/>
    </row>
    <row r="423" spans="1:52" ht="60">
      <c r="A423" s="251" t="s">
        <v>1822</v>
      </c>
      <c r="B423" s="83" t="s">
        <v>2153</v>
      </c>
      <c r="C423" s="284" t="s">
        <v>1823</v>
      </c>
      <c r="D423" s="308" t="s">
        <v>2154</v>
      </c>
      <c r="E423" s="84" t="s">
        <v>34</v>
      </c>
      <c r="F423" s="85"/>
      <c r="G423" s="33" t="s">
        <v>78</v>
      </c>
      <c r="H423" s="33" t="s">
        <v>116</v>
      </c>
      <c r="I423" s="86"/>
      <c r="J423" s="87" t="s">
        <v>1824</v>
      </c>
      <c r="K423" s="88"/>
      <c r="L423" s="102">
        <v>42894</v>
      </c>
      <c r="M423" s="144"/>
      <c r="N423" s="42"/>
      <c r="O423" s="43"/>
      <c r="P423" s="43"/>
      <c r="Q423" s="43"/>
      <c r="R423" s="43"/>
      <c r="S423" s="43"/>
      <c r="T423" s="43"/>
      <c r="U423" s="43"/>
      <c r="V423" s="43"/>
      <c r="W423" s="43"/>
      <c r="X423" s="70"/>
      <c r="Y423" s="70"/>
      <c r="Z423" s="70"/>
      <c r="AA423" s="70"/>
      <c r="AB423" s="70"/>
      <c r="AC423" s="70"/>
      <c r="AD423" s="70"/>
      <c r="AE423" s="70"/>
      <c r="AF423" s="70"/>
      <c r="AG423" s="70"/>
      <c r="AH423" s="70"/>
      <c r="AI423" s="70"/>
      <c r="AJ423" s="70"/>
      <c r="AK423" s="70"/>
      <c r="AL423" s="70"/>
      <c r="AM423" s="70"/>
      <c r="AN423" s="70"/>
      <c r="AO423" s="70"/>
      <c r="AP423" s="70"/>
      <c r="AQ423" s="70"/>
      <c r="AR423" s="70"/>
      <c r="AS423" s="70"/>
      <c r="AT423" s="70"/>
      <c r="AU423" s="70"/>
      <c r="AV423" s="70"/>
      <c r="AW423" s="70"/>
      <c r="AX423" s="70"/>
      <c r="AY423" s="70"/>
      <c r="AZ423" s="70"/>
    </row>
    <row r="424" spans="1:52" ht="43.5">
      <c r="A424" s="252" t="s">
        <v>1825</v>
      </c>
      <c r="B424" s="91" t="s">
        <v>1826</v>
      </c>
      <c r="C424" s="64" t="s">
        <v>1827</v>
      </c>
      <c r="D424" s="77"/>
      <c r="E424" s="93" t="s">
        <v>34</v>
      </c>
      <c r="F424" s="94"/>
      <c r="G424" s="32" t="s">
        <v>78</v>
      </c>
      <c r="H424" s="32" t="s">
        <v>1427</v>
      </c>
      <c r="I424" s="106" t="s">
        <v>141</v>
      </c>
      <c r="J424" s="96" t="s">
        <v>1828</v>
      </c>
      <c r="K424" s="97"/>
      <c r="L424" s="190">
        <v>42894</v>
      </c>
      <c r="M424" s="144"/>
      <c r="N424" s="42"/>
      <c r="O424" s="43"/>
      <c r="P424" s="43"/>
      <c r="Q424" s="43"/>
      <c r="R424" s="43"/>
      <c r="S424" s="43"/>
      <c r="T424" s="43"/>
      <c r="U424" s="43"/>
      <c r="V424" s="43"/>
      <c r="W424" s="43"/>
      <c r="X424" s="70"/>
      <c r="Y424" s="70"/>
      <c r="Z424" s="70"/>
      <c r="AA424" s="70"/>
      <c r="AB424" s="70"/>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c r="AY424" s="70"/>
      <c r="AZ424" s="70"/>
    </row>
    <row r="425" spans="1:52" ht="58">
      <c r="A425" s="251" t="s">
        <v>1829</v>
      </c>
      <c r="B425" s="83" t="s">
        <v>1830</v>
      </c>
      <c r="C425" s="284" t="s">
        <v>1816</v>
      </c>
      <c r="D425" s="124"/>
      <c r="E425" s="84" t="s">
        <v>34</v>
      </c>
      <c r="F425" s="85"/>
      <c r="G425" s="33" t="s">
        <v>78</v>
      </c>
      <c r="H425" s="33" t="s">
        <v>2155</v>
      </c>
      <c r="I425" s="86"/>
      <c r="J425" s="87" t="s">
        <v>1831</v>
      </c>
      <c r="K425" s="88"/>
      <c r="L425" s="102">
        <v>42894</v>
      </c>
      <c r="M425" s="144"/>
      <c r="N425" s="42"/>
      <c r="O425" s="43"/>
      <c r="P425" s="43"/>
      <c r="Q425" s="43"/>
      <c r="R425" s="43"/>
      <c r="S425" s="43"/>
      <c r="T425" s="43"/>
      <c r="U425" s="43"/>
      <c r="V425" s="43"/>
      <c r="W425" s="43"/>
      <c r="X425" s="70"/>
      <c r="Y425" s="70"/>
      <c r="Z425" s="70"/>
      <c r="AA425" s="70"/>
      <c r="AB425" s="70"/>
      <c r="AC425" s="70"/>
      <c r="AD425" s="70"/>
      <c r="AE425" s="70"/>
      <c r="AF425" s="70"/>
      <c r="AG425" s="70"/>
      <c r="AH425" s="70"/>
      <c r="AI425" s="70"/>
      <c r="AJ425" s="70"/>
      <c r="AK425" s="70"/>
      <c r="AL425" s="70"/>
      <c r="AM425" s="70"/>
      <c r="AN425" s="70"/>
      <c r="AO425" s="70"/>
      <c r="AP425" s="70"/>
      <c r="AQ425" s="70"/>
      <c r="AR425" s="70"/>
      <c r="AS425" s="70"/>
      <c r="AT425" s="70"/>
      <c r="AU425" s="70"/>
      <c r="AV425" s="70"/>
      <c r="AW425" s="70"/>
      <c r="AX425" s="70"/>
      <c r="AY425" s="70"/>
      <c r="AZ425" s="70"/>
    </row>
    <row r="426" spans="1:52" ht="43.5">
      <c r="A426" s="252" t="s">
        <v>1832</v>
      </c>
      <c r="B426" s="91" t="s">
        <v>1833</v>
      </c>
      <c r="C426" s="64" t="s">
        <v>1834</v>
      </c>
      <c r="D426" s="77"/>
      <c r="E426" s="93" t="s">
        <v>34</v>
      </c>
      <c r="F426" s="94"/>
      <c r="G426" s="32" t="s">
        <v>137</v>
      </c>
      <c r="H426" s="32" t="s">
        <v>989</v>
      </c>
      <c r="I426" s="106" t="s">
        <v>141</v>
      </c>
      <c r="J426" s="96" t="s">
        <v>1835</v>
      </c>
      <c r="K426" s="97"/>
      <c r="L426" s="190">
        <v>42894</v>
      </c>
      <c r="M426" s="144"/>
      <c r="N426" s="42"/>
      <c r="O426" s="43"/>
      <c r="P426" s="43"/>
      <c r="Q426" s="43"/>
      <c r="R426" s="43"/>
      <c r="S426" s="43"/>
      <c r="T426" s="43"/>
      <c r="U426" s="43"/>
      <c r="V426" s="43"/>
      <c r="W426" s="43"/>
      <c r="X426" s="70"/>
      <c r="Y426" s="70"/>
      <c r="Z426" s="70"/>
      <c r="AA426" s="70"/>
      <c r="AB426" s="70"/>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c r="AY426" s="70"/>
      <c r="AZ426" s="70"/>
    </row>
    <row r="427" spans="1:52" ht="58">
      <c r="A427" s="252" t="s">
        <v>1836</v>
      </c>
      <c r="B427" s="91" t="s">
        <v>1837</v>
      </c>
      <c r="C427" s="64" t="s">
        <v>2284</v>
      </c>
      <c r="D427" s="77"/>
      <c r="E427" s="93" t="s">
        <v>34</v>
      </c>
      <c r="F427" s="94"/>
      <c r="G427" s="32" t="s">
        <v>137</v>
      </c>
      <c r="H427" s="32" t="s">
        <v>478</v>
      </c>
      <c r="I427" s="95"/>
      <c r="J427" s="96" t="s">
        <v>1838</v>
      </c>
      <c r="K427" s="97"/>
      <c r="L427" s="190">
        <v>42894</v>
      </c>
      <c r="M427" s="144"/>
      <c r="N427" s="42"/>
      <c r="O427" s="43"/>
      <c r="P427" s="43"/>
      <c r="Q427" s="43"/>
      <c r="R427" s="43"/>
      <c r="S427" s="43"/>
      <c r="T427" s="43"/>
      <c r="U427" s="43"/>
      <c r="V427" s="43"/>
      <c r="W427" s="43"/>
      <c r="X427" s="70"/>
      <c r="Y427" s="70"/>
      <c r="Z427" s="70"/>
      <c r="AA427" s="70"/>
      <c r="AB427" s="70"/>
      <c r="AC427" s="70"/>
      <c r="AD427" s="70"/>
      <c r="AE427" s="70"/>
      <c r="AF427" s="70"/>
      <c r="AG427" s="70"/>
      <c r="AH427" s="70"/>
      <c r="AI427" s="70"/>
      <c r="AJ427" s="70"/>
      <c r="AK427" s="70"/>
      <c r="AL427" s="70"/>
      <c r="AM427" s="70"/>
      <c r="AN427" s="70"/>
      <c r="AO427" s="70"/>
      <c r="AP427" s="70"/>
      <c r="AQ427" s="70"/>
      <c r="AR427" s="70"/>
      <c r="AS427" s="70"/>
      <c r="AT427" s="70"/>
      <c r="AU427" s="70"/>
      <c r="AV427" s="70"/>
      <c r="AW427" s="70"/>
      <c r="AX427" s="70"/>
      <c r="AY427" s="70"/>
      <c r="AZ427" s="70"/>
    </row>
    <row r="428" spans="1:52" ht="43.5">
      <c r="A428" s="251" t="s">
        <v>1839</v>
      </c>
      <c r="B428" s="88"/>
      <c r="C428" s="284" t="s">
        <v>1840</v>
      </c>
      <c r="D428" s="124"/>
      <c r="E428" s="84" t="s">
        <v>34</v>
      </c>
      <c r="F428" s="85"/>
      <c r="G428" s="33" t="s">
        <v>263</v>
      </c>
      <c r="H428" s="33" t="s">
        <v>1841</v>
      </c>
      <c r="I428" s="86"/>
      <c r="J428" s="87" t="s">
        <v>1842</v>
      </c>
      <c r="K428" s="88"/>
      <c r="L428" s="102">
        <v>42894</v>
      </c>
      <c r="M428" s="144"/>
      <c r="N428" s="42"/>
      <c r="O428" s="43"/>
      <c r="P428" s="43"/>
      <c r="Q428" s="43"/>
      <c r="R428" s="43"/>
      <c r="S428" s="43"/>
      <c r="T428" s="43"/>
      <c r="U428" s="43"/>
      <c r="V428" s="43"/>
      <c r="W428" s="43"/>
      <c r="X428" s="70"/>
      <c r="Y428" s="70"/>
      <c r="Z428" s="70"/>
      <c r="AA428" s="70"/>
      <c r="AB428" s="70"/>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c r="AY428" s="70"/>
      <c r="AZ428" s="70"/>
    </row>
    <row r="429" spans="1:52" ht="30">
      <c r="A429" s="252" t="s">
        <v>1843</v>
      </c>
      <c r="B429" s="91" t="s">
        <v>229</v>
      </c>
      <c r="C429" s="64" t="s">
        <v>1844</v>
      </c>
      <c r="D429" s="77"/>
      <c r="E429" s="93" t="s">
        <v>34</v>
      </c>
      <c r="F429" s="94"/>
      <c r="G429" s="32" t="s">
        <v>167</v>
      </c>
      <c r="H429" s="32" t="s">
        <v>581</v>
      </c>
      <c r="I429" s="95"/>
      <c r="J429" s="96" t="s">
        <v>1845</v>
      </c>
      <c r="K429" s="97"/>
      <c r="L429" s="190">
        <v>42894</v>
      </c>
      <c r="M429" s="144"/>
      <c r="N429" s="42"/>
      <c r="O429" s="43"/>
      <c r="P429" s="43"/>
      <c r="Q429" s="43"/>
      <c r="R429" s="43"/>
      <c r="S429" s="43"/>
      <c r="T429" s="43"/>
      <c r="U429" s="43"/>
      <c r="V429" s="43"/>
      <c r="W429" s="43"/>
      <c r="X429" s="70"/>
      <c r="Y429" s="70"/>
      <c r="Z429" s="70"/>
      <c r="AA429" s="70"/>
      <c r="AB429" s="70"/>
      <c r="AC429" s="70"/>
      <c r="AD429" s="70"/>
      <c r="AE429" s="70"/>
      <c r="AF429" s="70"/>
      <c r="AG429" s="70"/>
      <c r="AH429" s="70"/>
      <c r="AI429" s="70"/>
      <c r="AJ429" s="70"/>
      <c r="AK429" s="70"/>
      <c r="AL429" s="70"/>
      <c r="AM429" s="70"/>
      <c r="AN429" s="70"/>
      <c r="AO429" s="70"/>
      <c r="AP429" s="70"/>
      <c r="AQ429" s="70"/>
      <c r="AR429" s="70"/>
      <c r="AS429" s="70"/>
      <c r="AT429" s="70"/>
      <c r="AU429" s="70"/>
      <c r="AV429" s="70"/>
      <c r="AW429" s="70"/>
      <c r="AX429" s="70"/>
      <c r="AY429" s="70"/>
      <c r="AZ429" s="70"/>
    </row>
    <row r="430" spans="1:52" ht="29">
      <c r="A430" s="251" t="s">
        <v>1846</v>
      </c>
      <c r="B430" s="83" t="s">
        <v>229</v>
      </c>
      <c r="C430" s="284" t="s">
        <v>2285</v>
      </c>
      <c r="D430" s="124"/>
      <c r="E430" s="84" t="s">
        <v>34</v>
      </c>
      <c r="F430" s="85"/>
      <c r="G430" s="33" t="s">
        <v>167</v>
      </c>
      <c r="H430" s="33" t="s">
        <v>539</v>
      </c>
      <c r="I430" s="86"/>
      <c r="J430" s="127"/>
      <c r="K430" s="88"/>
      <c r="L430" s="102">
        <v>42894</v>
      </c>
      <c r="M430" s="144"/>
      <c r="N430" s="42"/>
      <c r="O430" s="43"/>
      <c r="P430" s="43"/>
      <c r="Q430" s="43"/>
      <c r="R430" s="43"/>
      <c r="S430" s="43"/>
      <c r="T430" s="43"/>
      <c r="U430" s="43"/>
      <c r="V430" s="43"/>
      <c r="W430" s="43"/>
      <c r="X430" s="70"/>
      <c r="Y430" s="70"/>
      <c r="Z430" s="70"/>
      <c r="AA430" s="70"/>
      <c r="AB430" s="70"/>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c r="AY430" s="70"/>
      <c r="AZ430" s="70"/>
    </row>
    <row r="431" spans="1:52" ht="116">
      <c r="A431" s="251" t="s">
        <v>2175</v>
      </c>
      <c r="B431" s="83" t="s">
        <v>2176</v>
      </c>
      <c r="C431" s="284" t="s">
        <v>2177</v>
      </c>
      <c r="D431" s="308" t="s">
        <v>2179</v>
      </c>
      <c r="E431" s="84" t="s">
        <v>34</v>
      </c>
      <c r="F431" s="85"/>
      <c r="G431" s="33" t="s">
        <v>137</v>
      </c>
      <c r="H431" s="33" t="s">
        <v>2178</v>
      </c>
      <c r="I431" s="86"/>
      <c r="J431" s="127" t="s">
        <v>2180</v>
      </c>
      <c r="K431" s="88"/>
      <c r="L431" s="102">
        <v>42984</v>
      </c>
      <c r="M431" s="144"/>
      <c r="N431" s="42"/>
      <c r="O431" s="43"/>
      <c r="P431" s="43"/>
      <c r="Q431" s="43"/>
      <c r="R431" s="43"/>
      <c r="S431" s="43"/>
      <c r="T431" s="43"/>
      <c r="U431" s="43"/>
      <c r="V431" s="43"/>
      <c r="W431" s="43"/>
      <c r="X431" s="70"/>
      <c r="Y431" s="70"/>
      <c r="Z431" s="70"/>
      <c r="AA431" s="70"/>
      <c r="AB431" s="70"/>
      <c r="AC431" s="70"/>
      <c r="AD431" s="70"/>
      <c r="AE431" s="70"/>
      <c r="AF431" s="70"/>
      <c r="AG431" s="70"/>
      <c r="AH431" s="70"/>
      <c r="AI431" s="70"/>
      <c r="AJ431" s="70"/>
      <c r="AK431" s="70"/>
      <c r="AL431" s="70"/>
      <c r="AM431" s="70"/>
      <c r="AN431" s="70"/>
      <c r="AO431" s="70"/>
      <c r="AP431" s="70"/>
      <c r="AQ431" s="70"/>
      <c r="AR431" s="70"/>
      <c r="AS431" s="70"/>
      <c r="AT431" s="70"/>
      <c r="AU431" s="70"/>
      <c r="AV431" s="70"/>
      <c r="AW431" s="70"/>
      <c r="AX431" s="70"/>
      <c r="AY431" s="70"/>
      <c r="AZ431" s="70"/>
    </row>
    <row r="432" spans="1:52" ht="58">
      <c r="A432" s="252" t="s">
        <v>1847</v>
      </c>
      <c r="B432" s="91" t="s">
        <v>2157</v>
      </c>
      <c r="C432" s="64" t="s">
        <v>1848</v>
      </c>
      <c r="D432" s="78"/>
      <c r="E432" s="93" t="s">
        <v>262</v>
      </c>
      <c r="F432" s="94"/>
      <c r="G432" s="32" t="s">
        <v>78</v>
      </c>
      <c r="H432" s="32" t="s">
        <v>2156</v>
      </c>
      <c r="I432" s="95"/>
      <c r="J432" s="96" t="s">
        <v>1263</v>
      </c>
      <c r="K432" s="97"/>
      <c r="L432" s="190">
        <v>42894</v>
      </c>
      <c r="M432" s="144"/>
      <c r="N432" s="42"/>
      <c r="O432" s="43"/>
      <c r="P432" s="43"/>
      <c r="Q432" s="43"/>
      <c r="R432" s="43"/>
      <c r="S432" s="43"/>
      <c r="T432" s="43"/>
      <c r="U432" s="43"/>
      <c r="V432" s="43"/>
      <c r="W432" s="43"/>
      <c r="X432" s="70"/>
      <c r="Y432" s="70"/>
      <c r="Z432" s="70"/>
      <c r="AA432" s="70"/>
      <c r="AB432" s="70"/>
      <c r="AC432" s="70"/>
      <c r="AD432" s="70"/>
      <c r="AE432" s="70"/>
      <c r="AF432" s="70"/>
      <c r="AG432" s="70"/>
      <c r="AH432" s="70"/>
      <c r="AI432" s="70"/>
      <c r="AJ432" s="70"/>
      <c r="AK432" s="70"/>
      <c r="AL432" s="70"/>
      <c r="AM432" s="70"/>
      <c r="AN432" s="70"/>
      <c r="AO432" s="70"/>
      <c r="AP432" s="70"/>
      <c r="AQ432" s="70"/>
      <c r="AR432" s="70"/>
      <c r="AS432" s="70"/>
      <c r="AT432" s="70"/>
      <c r="AU432" s="70"/>
      <c r="AV432" s="70"/>
      <c r="AW432" s="70"/>
      <c r="AX432" s="70"/>
      <c r="AY432" s="70"/>
      <c r="AZ432" s="70"/>
    </row>
    <row r="433" spans="1:52" ht="72.5">
      <c r="A433" s="251" t="s">
        <v>1849</v>
      </c>
      <c r="B433" s="88"/>
      <c r="C433" s="284" t="s">
        <v>2158</v>
      </c>
      <c r="D433" s="217"/>
      <c r="E433" s="84" t="s">
        <v>34</v>
      </c>
      <c r="F433" s="85"/>
      <c r="G433" s="33" t="s">
        <v>686</v>
      </c>
      <c r="H433" s="33" t="s">
        <v>1850</v>
      </c>
      <c r="I433" s="86"/>
      <c r="J433" s="87" t="s">
        <v>1851</v>
      </c>
      <c r="K433" s="88"/>
      <c r="L433" s="102">
        <v>42894</v>
      </c>
      <c r="M433" s="144"/>
      <c r="N433" s="42"/>
      <c r="O433" s="43"/>
      <c r="P433" s="43"/>
      <c r="Q433" s="43"/>
      <c r="R433" s="43"/>
      <c r="S433" s="43"/>
      <c r="T433" s="43"/>
      <c r="U433" s="43"/>
      <c r="V433" s="43"/>
      <c r="W433" s="43"/>
      <c r="X433" s="70"/>
      <c r="Y433" s="70"/>
      <c r="Z433" s="70"/>
      <c r="AA433" s="70"/>
      <c r="AB433" s="70"/>
      <c r="AC433" s="70"/>
      <c r="AD433" s="70"/>
      <c r="AE433" s="70"/>
      <c r="AF433" s="70"/>
      <c r="AG433" s="70"/>
      <c r="AH433" s="70"/>
      <c r="AI433" s="70"/>
      <c r="AJ433" s="70"/>
      <c r="AK433" s="70"/>
      <c r="AL433" s="70"/>
      <c r="AM433" s="70"/>
      <c r="AN433" s="70"/>
      <c r="AO433" s="70"/>
      <c r="AP433" s="70"/>
      <c r="AQ433" s="70"/>
      <c r="AR433" s="70"/>
      <c r="AS433" s="70"/>
      <c r="AT433" s="70"/>
      <c r="AU433" s="70"/>
      <c r="AV433" s="70"/>
      <c r="AW433" s="70"/>
      <c r="AX433" s="70"/>
      <c r="AY433" s="70"/>
      <c r="AZ433" s="70"/>
    </row>
    <row r="434" spans="1:52" ht="72.5">
      <c r="A434" s="252" t="s">
        <v>1852</v>
      </c>
      <c r="B434" s="192"/>
      <c r="C434" s="64" t="s">
        <v>1853</v>
      </c>
      <c r="D434" s="77"/>
      <c r="E434" s="93" t="s">
        <v>34</v>
      </c>
      <c r="F434" s="94"/>
      <c r="G434" s="32" t="s">
        <v>263</v>
      </c>
      <c r="H434" s="32" t="s">
        <v>2159</v>
      </c>
      <c r="I434" s="95"/>
      <c r="J434" s="96" t="s">
        <v>1854</v>
      </c>
      <c r="K434" s="91" t="s">
        <v>1630</v>
      </c>
      <c r="L434" s="103">
        <v>42894</v>
      </c>
      <c r="M434" s="144"/>
      <c r="N434" s="42"/>
      <c r="O434" s="43"/>
      <c r="P434" s="43"/>
      <c r="Q434" s="43"/>
      <c r="R434" s="43"/>
      <c r="S434" s="43"/>
      <c r="T434" s="43"/>
      <c r="U434" s="43"/>
      <c r="V434" s="43"/>
      <c r="W434" s="43"/>
      <c r="X434" s="70"/>
      <c r="Y434" s="70"/>
      <c r="Z434" s="70"/>
      <c r="AA434" s="70"/>
      <c r="AB434" s="70"/>
      <c r="AC434" s="70"/>
      <c r="AD434" s="70"/>
      <c r="AE434" s="70"/>
      <c r="AF434" s="70"/>
      <c r="AG434" s="70"/>
      <c r="AH434" s="70"/>
      <c r="AI434" s="70"/>
      <c r="AJ434" s="70"/>
      <c r="AK434" s="70"/>
      <c r="AL434" s="70"/>
      <c r="AM434" s="70"/>
      <c r="AN434" s="70"/>
      <c r="AO434" s="70"/>
      <c r="AP434" s="70"/>
      <c r="AQ434" s="70"/>
      <c r="AR434" s="70"/>
      <c r="AS434" s="70"/>
      <c r="AT434" s="70"/>
      <c r="AU434" s="70"/>
      <c r="AV434" s="70"/>
      <c r="AW434" s="70"/>
      <c r="AX434" s="70"/>
      <c r="AY434" s="70"/>
      <c r="AZ434" s="70"/>
    </row>
    <row r="435" spans="1:52" ht="43.5">
      <c r="A435" s="251" t="s">
        <v>1855</v>
      </c>
      <c r="B435" s="83" t="s">
        <v>1856</v>
      </c>
      <c r="C435" s="284" t="s">
        <v>1857</v>
      </c>
      <c r="D435" s="124"/>
      <c r="E435" s="84" t="s">
        <v>34</v>
      </c>
      <c r="F435" s="85"/>
      <c r="G435" s="33" t="s">
        <v>137</v>
      </c>
      <c r="H435" s="33" t="s">
        <v>2160</v>
      </c>
      <c r="I435" s="86"/>
      <c r="J435" s="87" t="s">
        <v>1858</v>
      </c>
      <c r="K435" s="88"/>
      <c r="L435" s="167">
        <v>42894</v>
      </c>
      <c r="M435" s="144"/>
      <c r="N435" s="42"/>
      <c r="O435" s="43"/>
      <c r="P435" s="43"/>
      <c r="Q435" s="43"/>
      <c r="R435" s="43"/>
      <c r="S435" s="43"/>
      <c r="T435" s="43"/>
      <c r="U435" s="43"/>
      <c r="V435" s="43"/>
      <c r="W435" s="43"/>
      <c r="X435" s="70"/>
      <c r="Y435" s="70"/>
      <c r="Z435" s="70"/>
      <c r="AA435" s="70"/>
      <c r="AB435" s="70"/>
      <c r="AC435" s="70"/>
      <c r="AD435" s="70"/>
      <c r="AE435" s="70"/>
      <c r="AF435" s="70"/>
      <c r="AG435" s="70"/>
      <c r="AH435" s="70"/>
      <c r="AI435" s="70"/>
      <c r="AJ435" s="70"/>
      <c r="AK435" s="70"/>
      <c r="AL435" s="70"/>
      <c r="AM435" s="70"/>
      <c r="AN435" s="70"/>
      <c r="AO435" s="70"/>
      <c r="AP435" s="70"/>
      <c r="AQ435" s="70"/>
      <c r="AR435" s="70"/>
      <c r="AS435" s="70"/>
      <c r="AT435" s="70"/>
      <c r="AU435" s="70"/>
      <c r="AV435" s="70"/>
      <c r="AW435" s="70"/>
      <c r="AX435" s="70"/>
      <c r="AY435" s="70"/>
      <c r="AZ435" s="70"/>
    </row>
    <row r="436" spans="1:52" ht="72.5">
      <c r="A436" s="252" t="s">
        <v>1859</v>
      </c>
      <c r="B436" s="91" t="s">
        <v>1860</v>
      </c>
      <c r="C436" s="64" t="s">
        <v>1861</v>
      </c>
      <c r="D436" s="64" t="s">
        <v>2161</v>
      </c>
      <c r="E436" s="93" t="s">
        <v>34</v>
      </c>
      <c r="F436" s="94"/>
      <c r="G436" s="32" t="s">
        <v>137</v>
      </c>
      <c r="H436" s="32" t="s">
        <v>356</v>
      </c>
      <c r="I436" s="95"/>
      <c r="J436" s="96" t="s">
        <v>1862</v>
      </c>
      <c r="K436" s="97"/>
      <c r="L436" s="103">
        <v>42894</v>
      </c>
      <c r="M436" s="144"/>
      <c r="N436" s="42"/>
      <c r="O436" s="43"/>
      <c r="P436" s="43"/>
      <c r="Q436" s="43"/>
      <c r="R436" s="43"/>
      <c r="S436" s="43"/>
      <c r="T436" s="43"/>
      <c r="U436" s="43"/>
      <c r="V436" s="43"/>
      <c r="W436" s="43"/>
      <c r="X436" s="70"/>
      <c r="Y436" s="70"/>
      <c r="Z436" s="70"/>
      <c r="AA436" s="70"/>
      <c r="AB436" s="70"/>
      <c r="AC436" s="70"/>
      <c r="AD436" s="70"/>
      <c r="AE436" s="70"/>
      <c r="AF436" s="70"/>
      <c r="AG436" s="70"/>
      <c r="AH436" s="70"/>
      <c r="AI436" s="70"/>
      <c r="AJ436" s="70"/>
      <c r="AK436" s="70"/>
      <c r="AL436" s="70"/>
      <c r="AM436" s="70"/>
      <c r="AN436" s="70"/>
      <c r="AO436" s="70"/>
      <c r="AP436" s="70"/>
      <c r="AQ436" s="70"/>
      <c r="AR436" s="70"/>
      <c r="AS436" s="70"/>
      <c r="AT436" s="70"/>
      <c r="AU436" s="70"/>
      <c r="AV436" s="70"/>
      <c r="AW436" s="70"/>
      <c r="AX436" s="70"/>
      <c r="AY436" s="70"/>
      <c r="AZ436" s="70"/>
    </row>
    <row r="437" spans="1:52" ht="58">
      <c r="A437" s="251" t="s">
        <v>1863</v>
      </c>
      <c r="B437" s="83" t="s">
        <v>377</v>
      </c>
      <c r="C437" s="284" t="s">
        <v>1864</v>
      </c>
      <c r="D437" s="217"/>
      <c r="E437" s="84" t="s">
        <v>34</v>
      </c>
      <c r="F437" s="85"/>
      <c r="G437" s="33" t="s">
        <v>137</v>
      </c>
      <c r="H437" s="33" t="s">
        <v>1865</v>
      </c>
      <c r="I437" s="86"/>
      <c r="J437" s="87" t="s">
        <v>1866</v>
      </c>
      <c r="K437" s="88"/>
      <c r="L437" s="167">
        <v>42894</v>
      </c>
      <c r="M437" s="144"/>
      <c r="N437" s="42"/>
      <c r="O437" s="43"/>
      <c r="P437" s="43"/>
      <c r="Q437" s="43"/>
      <c r="R437" s="43"/>
      <c r="S437" s="43"/>
      <c r="T437" s="43"/>
      <c r="U437" s="43"/>
      <c r="V437" s="43"/>
      <c r="W437" s="43"/>
      <c r="X437" s="70"/>
      <c r="Y437" s="70"/>
      <c r="Z437" s="70"/>
      <c r="AA437" s="70"/>
      <c r="AB437" s="70"/>
      <c r="AC437" s="70"/>
      <c r="AD437" s="70"/>
      <c r="AE437" s="70"/>
      <c r="AF437" s="70"/>
      <c r="AG437" s="70"/>
      <c r="AH437" s="70"/>
      <c r="AI437" s="70"/>
      <c r="AJ437" s="70"/>
      <c r="AK437" s="70"/>
      <c r="AL437" s="70"/>
      <c r="AM437" s="70"/>
      <c r="AN437" s="70"/>
      <c r="AO437" s="70"/>
      <c r="AP437" s="70"/>
      <c r="AQ437" s="70"/>
      <c r="AR437" s="70"/>
      <c r="AS437" s="70"/>
      <c r="AT437" s="70"/>
      <c r="AU437" s="70"/>
      <c r="AV437" s="70"/>
      <c r="AW437" s="70"/>
      <c r="AX437" s="70"/>
      <c r="AY437" s="70"/>
      <c r="AZ437" s="70"/>
    </row>
    <row r="438" spans="1:52" ht="58">
      <c r="A438" s="252" t="s">
        <v>1867</v>
      </c>
      <c r="B438" s="91" t="s">
        <v>50</v>
      </c>
      <c r="C438" s="64" t="s">
        <v>1868</v>
      </c>
      <c r="D438" s="240" t="s">
        <v>1869</v>
      </c>
      <c r="E438" s="93" t="s">
        <v>34</v>
      </c>
      <c r="F438" s="94"/>
      <c r="G438" s="32" t="s">
        <v>78</v>
      </c>
      <c r="H438" s="32" t="s">
        <v>116</v>
      </c>
      <c r="I438" s="95"/>
      <c r="J438" s="96" t="s">
        <v>1870</v>
      </c>
      <c r="K438" s="97"/>
      <c r="L438" s="103">
        <v>42894</v>
      </c>
      <c r="M438" s="144"/>
      <c r="N438" s="42"/>
      <c r="O438" s="43"/>
      <c r="P438" s="43"/>
      <c r="Q438" s="43"/>
      <c r="R438" s="43"/>
      <c r="S438" s="43"/>
      <c r="T438" s="43"/>
      <c r="U438" s="43"/>
      <c r="V438" s="43"/>
      <c r="W438" s="43"/>
      <c r="X438" s="70"/>
      <c r="Y438" s="70"/>
      <c r="Z438" s="70"/>
      <c r="AA438" s="70"/>
      <c r="AB438" s="70"/>
      <c r="AC438" s="70"/>
      <c r="AD438" s="70"/>
      <c r="AE438" s="70"/>
      <c r="AF438" s="70"/>
      <c r="AG438" s="70"/>
      <c r="AH438" s="70"/>
      <c r="AI438" s="70"/>
      <c r="AJ438" s="70"/>
      <c r="AK438" s="70"/>
      <c r="AL438" s="70"/>
      <c r="AM438" s="70"/>
      <c r="AN438" s="70"/>
      <c r="AO438" s="70"/>
      <c r="AP438" s="70"/>
      <c r="AQ438" s="70"/>
      <c r="AR438" s="70"/>
      <c r="AS438" s="70"/>
      <c r="AT438" s="70"/>
      <c r="AU438" s="70"/>
      <c r="AV438" s="70"/>
      <c r="AW438" s="70"/>
      <c r="AX438" s="70"/>
      <c r="AY438" s="70"/>
      <c r="AZ438" s="70"/>
    </row>
    <row r="439" spans="1:52" ht="30">
      <c r="A439" s="251" t="s">
        <v>1871</v>
      </c>
      <c r="B439" s="83" t="s">
        <v>50</v>
      </c>
      <c r="C439" s="284" t="s">
        <v>2162</v>
      </c>
      <c r="D439" s="124"/>
      <c r="E439" s="84" t="s">
        <v>34</v>
      </c>
      <c r="F439" s="85"/>
      <c r="G439" s="33" t="s">
        <v>78</v>
      </c>
      <c r="H439" s="33" t="s">
        <v>116</v>
      </c>
      <c r="I439" s="86"/>
      <c r="J439" s="87" t="s">
        <v>1872</v>
      </c>
      <c r="K439" s="88"/>
      <c r="L439" s="167">
        <v>42894</v>
      </c>
      <c r="M439" s="144"/>
      <c r="N439" s="42"/>
      <c r="O439" s="43"/>
      <c r="P439" s="43"/>
      <c r="Q439" s="43"/>
      <c r="R439" s="43"/>
      <c r="S439" s="43"/>
      <c r="T439" s="43"/>
      <c r="U439" s="43"/>
      <c r="V439" s="43"/>
      <c r="W439" s="43"/>
    </row>
    <row r="440" spans="1:52" ht="15">
      <c r="A440" s="252" t="s">
        <v>1873</v>
      </c>
      <c r="B440" s="91" t="s">
        <v>1874</v>
      </c>
      <c r="C440" s="64" t="s">
        <v>1875</v>
      </c>
      <c r="D440" s="77"/>
      <c r="E440" s="93" t="s">
        <v>34</v>
      </c>
      <c r="F440" s="94"/>
      <c r="G440" s="32" t="s">
        <v>78</v>
      </c>
      <c r="H440" s="32" t="s">
        <v>116</v>
      </c>
      <c r="I440" s="106" t="s">
        <v>141</v>
      </c>
      <c r="J440" s="96" t="s">
        <v>1876</v>
      </c>
      <c r="K440" s="97"/>
      <c r="L440" s="103">
        <v>42894</v>
      </c>
      <c r="M440" s="144"/>
      <c r="N440" s="42"/>
      <c r="O440" s="43"/>
      <c r="P440" s="43"/>
      <c r="Q440" s="43"/>
      <c r="R440" s="43"/>
      <c r="S440" s="43"/>
      <c r="T440" s="43"/>
      <c r="U440" s="43"/>
      <c r="V440" s="43"/>
      <c r="W440" s="43"/>
    </row>
    <row r="441" spans="1:52" ht="43.5">
      <c r="A441" s="251" t="s">
        <v>2164</v>
      </c>
      <c r="B441" s="83" t="s">
        <v>1877</v>
      </c>
      <c r="C441" s="284" t="s">
        <v>2163</v>
      </c>
      <c r="D441" s="124"/>
      <c r="E441" s="84" t="s">
        <v>34</v>
      </c>
      <c r="F441" s="85"/>
      <c r="G441" s="33" t="s">
        <v>78</v>
      </c>
      <c r="H441" s="33" t="s">
        <v>1878</v>
      </c>
      <c r="I441" s="100" t="s">
        <v>141</v>
      </c>
      <c r="J441" s="87" t="s">
        <v>1879</v>
      </c>
      <c r="K441" s="88"/>
      <c r="L441" s="167">
        <v>42894</v>
      </c>
      <c r="M441" s="144"/>
      <c r="N441" s="42"/>
      <c r="O441" s="43"/>
      <c r="P441" s="43"/>
      <c r="Q441" s="43"/>
      <c r="R441" s="43"/>
      <c r="S441" s="43"/>
      <c r="T441" s="43"/>
      <c r="U441" s="43"/>
      <c r="V441" s="43"/>
      <c r="W441" s="43"/>
    </row>
    <row r="442" spans="1:52" ht="58">
      <c r="A442" s="252" t="s">
        <v>1880</v>
      </c>
      <c r="B442" s="91" t="s">
        <v>1881</v>
      </c>
      <c r="C442" s="64" t="s">
        <v>1882</v>
      </c>
      <c r="D442" s="77"/>
      <c r="E442" s="93" t="s">
        <v>34</v>
      </c>
      <c r="F442" s="94"/>
      <c r="G442" s="32" t="s">
        <v>78</v>
      </c>
      <c r="H442" s="32" t="s">
        <v>1883</v>
      </c>
      <c r="I442" s="106" t="s">
        <v>141</v>
      </c>
      <c r="J442" s="96" t="s">
        <v>1884</v>
      </c>
      <c r="K442" s="97"/>
      <c r="L442" s="103">
        <v>42894</v>
      </c>
      <c r="M442" s="144"/>
      <c r="N442" s="42"/>
      <c r="O442" s="43"/>
      <c r="P442" s="43"/>
      <c r="Q442" s="43"/>
      <c r="R442" s="43"/>
      <c r="S442" s="43"/>
      <c r="T442" s="43"/>
      <c r="U442" s="43"/>
      <c r="V442" s="43"/>
      <c r="W442" s="43"/>
    </row>
    <row r="443" spans="1:52" ht="72.5">
      <c r="A443" s="251" t="s">
        <v>1885</v>
      </c>
      <c r="B443" s="83" t="s">
        <v>1886</v>
      </c>
      <c r="C443" s="284" t="s">
        <v>2287</v>
      </c>
      <c r="D443" s="284" t="s">
        <v>2286</v>
      </c>
      <c r="E443" s="84" t="s">
        <v>34</v>
      </c>
      <c r="F443" s="85"/>
      <c r="G443" s="33" t="s">
        <v>78</v>
      </c>
      <c r="H443" s="33" t="s">
        <v>1887</v>
      </c>
      <c r="I443" s="86"/>
      <c r="J443" s="87" t="s">
        <v>1888</v>
      </c>
      <c r="K443" s="88"/>
      <c r="L443" s="167">
        <v>42894</v>
      </c>
      <c r="M443" s="144"/>
      <c r="N443" s="42"/>
      <c r="O443" s="43"/>
      <c r="P443" s="43"/>
      <c r="Q443" s="43"/>
      <c r="R443" s="43"/>
      <c r="S443" s="43"/>
      <c r="T443" s="43"/>
      <c r="U443" s="43"/>
      <c r="V443" s="43"/>
      <c r="W443" s="43"/>
    </row>
    <row r="444" spans="1:52" ht="43.5">
      <c r="A444" s="252" t="s">
        <v>1889</v>
      </c>
      <c r="B444" s="91" t="s">
        <v>50</v>
      </c>
      <c r="C444" s="64" t="s">
        <v>2165</v>
      </c>
      <c r="D444" s="78"/>
      <c r="E444" s="93" t="s">
        <v>34</v>
      </c>
      <c r="F444" s="94"/>
      <c r="G444" s="32" t="s">
        <v>78</v>
      </c>
      <c r="H444" s="32" t="s">
        <v>1890</v>
      </c>
      <c r="I444" s="95"/>
      <c r="J444" s="193" t="s">
        <v>1891</v>
      </c>
      <c r="K444" s="97"/>
      <c r="L444" s="103">
        <v>42894</v>
      </c>
      <c r="M444" s="144"/>
      <c r="N444" s="42"/>
      <c r="O444" s="43"/>
      <c r="P444" s="43"/>
      <c r="Q444" s="43"/>
      <c r="R444" s="43"/>
      <c r="S444" s="43"/>
      <c r="T444" s="43"/>
      <c r="U444" s="43"/>
      <c r="V444" s="43"/>
      <c r="W444" s="43"/>
    </row>
    <row r="445" spans="1:52" ht="75">
      <c r="A445" s="251" t="s">
        <v>1892</v>
      </c>
      <c r="B445" s="83" t="s">
        <v>1893</v>
      </c>
      <c r="C445" s="284" t="s">
        <v>1894</v>
      </c>
      <c r="D445" s="284" t="s">
        <v>1895</v>
      </c>
      <c r="E445" s="84" t="s">
        <v>34</v>
      </c>
      <c r="F445" s="85"/>
      <c r="G445" s="33" t="s">
        <v>78</v>
      </c>
      <c r="H445" s="33" t="s">
        <v>1896</v>
      </c>
      <c r="I445" s="100" t="s">
        <v>141</v>
      </c>
      <c r="J445" s="127"/>
      <c r="K445" s="88"/>
      <c r="L445" s="167">
        <v>42894</v>
      </c>
      <c r="M445" s="144"/>
      <c r="N445" s="42"/>
      <c r="O445" s="43"/>
      <c r="P445" s="43"/>
      <c r="Q445" s="43"/>
      <c r="R445" s="43"/>
      <c r="S445" s="43"/>
      <c r="T445" s="43"/>
      <c r="U445" s="43"/>
      <c r="V445" s="43"/>
      <c r="W445" s="43"/>
    </row>
    <row r="446" spans="1:52" ht="43.5">
      <c r="A446" s="252" t="s">
        <v>1897</v>
      </c>
      <c r="B446" s="91" t="s">
        <v>50</v>
      </c>
      <c r="C446" s="64" t="s">
        <v>2166</v>
      </c>
      <c r="D446" s="78"/>
      <c r="E446" s="93" t="s">
        <v>1118</v>
      </c>
      <c r="F446" s="94"/>
      <c r="G446" s="32" t="s">
        <v>78</v>
      </c>
      <c r="H446" s="32" t="s">
        <v>1898</v>
      </c>
      <c r="I446" s="95"/>
      <c r="J446" s="96" t="s">
        <v>1899</v>
      </c>
      <c r="K446" s="97"/>
      <c r="L446" s="103">
        <v>42894</v>
      </c>
      <c r="M446" s="144"/>
      <c r="N446" s="42"/>
      <c r="O446" s="43"/>
      <c r="P446" s="43"/>
      <c r="Q446" s="43"/>
      <c r="R446" s="43"/>
      <c r="S446" s="43"/>
      <c r="T446" s="43"/>
      <c r="U446" s="43"/>
      <c r="V446" s="43"/>
      <c r="W446" s="43"/>
    </row>
    <row r="447" spans="1:52" ht="75">
      <c r="A447" s="251" t="s">
        <v>1900</v>
      </c>
      <c r="B447" s="83" t="s">
        <v>50</v>
      </c>
      <c r="C447" s="284" t="s">
        <v>2288</v>
      </c>
      <c r="D447" s="124"/>
      <c r="E447" s="84" t="s">
        <v>34</v>
      </c>
      <c r="F447" s="85"/>
      <c r="G447" s="33" t="s">
        <v>78</v>
      </c>
      <c r="H447" s="33" t="s">
        <v>116</v>
      </c>
      <c r="I447" s="86"/>
      <c r="J447" s="127"/>
      <c r="K447" s="88"/>
      <c r="L447" s="167">
        <v>42894</v>
      </c>
      <c r="M447" s="144"/>
      <c r="N447" s="42"/>
      <c r="O447" s="43"/>
      <c r="P447" s="43"/>
      <c r="Q447" s="43"/>
      <c r="R447" s="43"/>
      <c r="S447" s="43"/>
      <c r="T447" s="43"/>
      <c r="U447" s="43"/>
      <c r="V447" s="43"/>
      <c r="W447" s="43"/>
    </row>
    <row r="448" spans="1:52" ht="29">
      <c r="A448" s="252" t="s">
        <v>1901</v>
      </c>
      <c r="B448" s="91" t="s">
        <v>50</v>
      </c>
      <c r="C448" s="64" t="s">
        <v>1902</v>
      </c>
      <c r="D448" s="77"/>
      <c r="E448" s="93" t="s">
        <v>34</v>
      </c>
      <c r="F448" s="94"/>
      <c r="G448" s="32" t="s">
        <v>78</v>
      </c>
      <c r="H448" s="32" t="s">
        <v>1903</v>
      </c>
      <c r="I448" s="95"/>
      <c r="J448" s="125"/>
      <c r="K448" s="97"/>
      <c r="L448" s="103">
        <v>42894</v>
      </c>
      <c r="M448" s="144"/>
      <c r="N448" s="42"/>
      <c r="O448" s="43"/>
      <c r="P448" s="43"/>
      <c r="Q448" s="43"/>
      <c r="R448" s="43"/>
      <c r="S448" s="43"/>
      <c r="T448" s="43"/>
      <c r="U448" s="43"/>
      <c r="V448" s="43"/>
      <c r="W448" s="43"/>
    </row>
    <row r="449" spans="1:23" ht="43.5">
      <c r="A449" s="251" t="s">
        <v>1904</v>
      </c>
      <c r="B449" s="83" t="s">
        <v>50</v>
      </c>
      <c r="C449" s="284" t="s">
        <v>1905</v>
      </c>
      <c r="D449" s="214"/>
      <c r="E449" s="84" t="s">
        <v>1150</v>
      </c>
      <c r="F449" s="85"/>
      <c r="G449" s="33" t="s">
        <v>78</v>
      </c>
      <c r="H449" s="33" t="s">
        <v>116</v>
      </c>
      <c r="I449" s="86"/>
      <c r="J449" s="87" t="s">
        <v>1906</v>
      </c>
      <c r="K449" s="88"/>
      <c r="L449" s="167">
        <v>42894</v>
      </c>
      <c r="M449" s="144"/>
      <c r="N449" s="42"/>
      <c r="O449" s="43"/>
      <c r="P449" s="43"/>
      <c r="Q449" s="43"/>
      <c r="R449" s="43"/>
      <c r="S449" s="43"/>
      <c r="T449" s="43"/>
      <c r="U449" s="43"/>
      <c r="V449" s="43"/>
      <c r="W449" s="43"/>
    </row>
    <row r="450" spans="1:23" ht="30">
      <c r="A450" s="252" t="s">
        <v>1907</v>
      </c>
      <c r="B450" s="91" t="s">
        <v>50</v>
      </c>
      <c r="C450" s="64" t="str">
        <f>HYPERLINK("http://data.worldbank.org/climate-change%23","http://data.worldbank.org/climate-change")</f>
        <v>http://data.worldbank.org/climate-change</v>
      </c>
      <c r="D450" s="64" t="s">
        <v>1875</v>
      </c>
      <c r="E450" s="93" t="s">
        <v>34</v>
      </c>
      <c r="F450" s="94"/>
      <c r="G450" s="32" t="s">
        <v>78</v>
      </c>
      <c r="H450" s="32" t="s">
        <v>1908</v>
      </c>
      <c r="I450" s="106" t="s">
        <v>141</v>
      </c>
      <c r="J450" s="125"/>
      <c r="K450" s="97"/>
      <c r="L450" s="103">
        <v>42894</v>
      </c>
      <c r="M450" s="144"/>
      <c r="N450" s="42"/>
      <c r="O450" s="43"/>
      <c r="P450" s="43"/>
      <c r="Q450" s="43"/>
      <c r="R450" s="43"/>
      <c r="S450" s="43"/>
      <c r="T450" s="43"/>
      <c r="U450" s="43"/>
      <c r="V450" s="43"/>
      <c r="W450" s="43"/>
    </row>
    <row r="451" spans="1:23" ht="87">
      <c r="A451" s="251" t="s">
        <v>1909</v>
      </c>
      <c r="B451" s="83" t="s">
        <v>50</v>
      </c>
      <c r="C451" s="284" t="s">
        <v>1910</v>
      </c>
      <c r="D451" s="124"/>
      <c r="E451" s="84" t="s">
        <v>34</v>
      </c>
      <c r="F451" s="85"/>
      <c r="G451" s="33" t="s">
        <v>78</v>
      </c>
      <c r="H451" s="33" t="s">
        <v>989</v>
      </c>
      <c r="I451" s="100" t="s">
        <v>141</v>
      </c>
      <c r="J451" s="87" t="s">
        <v>1911</v>
      </c>
      <c r="K451" s="88"/>
      <c r="L451" s="167">
        <v>42894</v>
      </c>
      <c r="M451" s="144"/>
      <c r="N451" s="42"/>
      <c r="O451" s="43"/>
      <c r="P451" s="43"/>
      <c r="Q451" s="43"/>
      <c r="R451" s="43"/>
      <c r="S451" s="43"/>
      <c r="T451" s="43"/>
      <c r="U451" s="43"/>
      <c r="V451" s="43"/>
      <c r="W451" s="43"/>
    </row>
    <row r="452" spans="1:23" ht="30">
      <c r="A452" s="252" t="s">
        <v>1912</v>
      </c>
      <c r="B452" s="91" t="s">
        <v>1913</v>
      </c>
      <c r="C452" s="64" t="s">
        <v>1914</v>
      </c>
      <c r="D452" s="241"/>
      <c r="E452" s="93" t="s">
        <v>34</v>
      </c>
      <c r="F452" s="94"/>
      <c r="G452" s="32" t="s">
        <v>78</v>
      </c>
      <c r="H452" s="32" t="s">
        <v>116</v>
      </c>
      <c r="I452" s="95"/>
      <c r="J452" s="96" t="s">
        <v>788</v>
      </c>
      <c r="K452" s="97"/>
      <c r="L452" s="103">
        <v>42894</v>
      </c>
      <c r="M452" s="144"/>
      <c r="N452" s="42"/>
      <c r="O452" s="43"/>
      <c r="P452" s="43"/>
      <c r="Q452" s="43"/>
      <c r="R452" s="43"/>
      <c r="S452" s="43"/>
      <c r="T452" s="43"/>
      <c r="U452" s="43"/>
      <c r="V452" s="43"/>
      <c r="W452" s="43"/>
    </row>
    <row r="453" spans="1:23" ht="60">
      <c r="A453" s="251" t="s">
        <v>1912</v>
      </c>
      <c r="B453" s="83" t="s">
        <v>1915</v>
      </c>
      <c r="C453" s="308" t="s">
        <v>2167</v>
      </c>
      <c r="D453" s="308" t="s">
        <v>2168</v>
      </c>
      <c r="E453" s="84" t="s">
        <v>34</v>
      </c>
      <c r="F453" s="85"/>
      <c r="G453" s="33" t="s">
        <v>78</v>
      </c>
      <c r="H453" s="33" t="s">
        <v>116</v>
      </c>
      <c r="I453" s="86"/>
      <c r="J453" s="87" t="s">
        <v>1916</v>
      </c>
      <c r="K453" s="88"/>
      <c r="L453" s="167">
        <v>42894</v>
      </c>
      <c r="M453" s="144"/>
      <c r="N453" s="42"/>
      <c r="O453" s="43"/>
      <c r="P453" s="43"/>
      <c r="Q453" s="43"/>
      <c r="R453" s="43"/>
      <c r="S453" s="43"/>
      <c r="T453" s="43"/>
      <c r="U453" s="43"/>
      <c r="V453" s="43"/>
      <c r="W453" s="43"/>
    </row>
    <row r="454" spans="1:23" ht="60">
      <c r="A454" s="251" t="s">
        <v>1969</v>
      </c>
      <c r="B454" s="83"/>
      <c r="C454" s="64" t="s">
        <v>1970</v>
      </c>
      <c r="D454" s="64" t="s">
        <v>1972</v>
      </c>
      <c r="E454" s="84" t="s">
        <v>34</v>
      </c>
      <c r="F454" s="85"/>
      <c r="G454" s="33" t="s">
        <v>78</v>
      </c>
      <c r="H454" s="33" t="s">
        <v>116</v>
      </c>
      <c r="I454" s="86"/>
      <c r="J454" s="87" t="s">
        <v>1971</v>
      </c>
      <c r="K454" s="88"/>
      <c r="L454" s="167">
        <v>42894</v>
      </c>
      <c r="M454" s="144"/>
      <c r="N454" s="42"/>
      <c r="O454" s="43"/>
      <c r="P454" s="43"/>
      <c r="Q454" s="43"/>
      <c r="R454" s="43"/>
      <c r="S454" s="43"/>
      <c r="T454" s="43"/>
      <c r="U454" s="43"/>
      <c r="V454" s="43"/>
      <c r="W454" s="43"/>
    </row>
    <row r="455" spans="1:23" ht="87">
      <c r="A455" s="252" t="s">
        <v>1917</v>
      </c>
      <c r="B455" s="91" t="s">
        <v>987</v>
      </c>
      <c r="C455" s="284" t="s">
        <v>1918</v>
      </c>
      <c r="D455" s="284" t="s">
        <v>1919</v>
      </c>
      <c r="E455" s="108"/>
      <c r="F455" s="94"/>
      <c r="G455" s="32" t="s">
        <v>78</v>
      </c>
      <c r="H455" s="32" t="s">
        <v>1920</v>
      </c>
      <c r="I455" s="95"/>
      <c r="J455" s="96" t="s">
        <v>1921</v>
      </c>
      <c r="K455" s="97"/>
      <c r="L455" s="103">
        <v>42894</v>
      </c>
      <c r="M455" s="144"/>
      <c r="N455" s="42"/>
      <c r="O455" s="43"/>
      <c r="P455" s="43"/>
      <c r="Q455" s="43"/>
      <c r="R455" s="43"/>
      <c r="S455" s="43"/>
      <c r="T455" s="43"/>
      <c r="U455" s="43"/>
      <c r="V455" s="43"/>
      <c r="W455" s="43"/>
    </row>
    <row r="456" spans="1:23" ht="45">
      <c r="A456" s="252" t="s">
        <v>2169</v>
      </c>
      <c r="B456" s="91" t="s">
        <v>1977</v>
      </c>
      <c r="C456" s="64" t="s">
        <v>1979</v>
      </c>
      <c r="D456" s="64" t="s">
        <v>1978</v>
      </c>
      <c r="E456" s="108"/>
      <c r="F456" s="94"/>
      <c r="G456" s="32"/>
      <c r="H456" s="32"/>
      <c r="I456" s="95"/>
      <c r="J456" s="96"/>
      <c r="K456" s="97"/>
      <c r="L456" s="103">
        <v>42894</v>
      </c>
      <c r="M456" s="144"/>
      <c r="N456" s="42"/>
      <c r="O456" s="43"/>
      <c r="P456" s="43"/>
      <c r="Q456" s="43"/>
      <c r="R456" s="43"/>
      <c r="S456" s="43"/>
      <c r="T456" s="43"/>
      <c r="U456" s="43"/>
      <c r="V456" s="43"/>
      <c r="W456" s="43"/>
    </row>
    <row r="457" spans="1:23" ht="43.5">
      <c r="A457" s="251" t="s">
        <v>1922</v>
      </c>
      <c r="B457" s="88"/>
      <c r="C457" s="284" t="s">
        <v>1923</v>
      </c>
      <c r="D457" s="124"/>
      <c r="E457" s="84" t="s">
        <v>34</v>
      </c>
      <c r="F457" s="85"/>
      <c r="G457" s="33" t="s">
        <v>78</v>
      </c>
      <c r="H457" s="33" t="s">
        <v>1924</v>
      </c>
      <c r="I457" s="86"/>
      <c r="J457" s="87" t="s">
        <v>1925</v>
      </c>
      <c r="K457" s="88"/>
      <c r="L457" s="167">
        <v>42894</v>
      </c>
      <c r="M457" s="144"/>
      <c r="N457" s="42"/>
      <c r="O457" s="43"/>
      <c r="P457" s="43"/>
      <c r="Q457" s="43"/>
      <c r="R457" s="43"/>
      <c r="S457" s="43"/>
      <c r="T457" s="43"/>
      <c r="U457" s="43"/>
      <c r="V457" s="43"/>
      <c r="W457" s="43"/>
    </row>
    <row r="458" spans="1:23" ht="58">
      <c r="A458" s="251" t="s">
        <v>1973</v>
      </c>
      <c r="B458" s="194"/>
      <c r="C458" s="284" t="s">
        <v>1974</v>
      </c>
      <c r="D458" s="124"/>
      <c r="E458" s="84" t="s">
        <v>34</v>
      </c>
      <c r="F458" s="85"/>
      <c r="G458" s="33" t="s">
        <v>78</v>
      </c>
      <c r="H458" s="33" t="s">
        <v>1976</v>
      </c>
      <c r="I458" s="86"/>
      <c r="J458" s="87" t="s">
        <v>1975</v>
      </c>
      <c r="K458" s="88"/>
      <c r="L458" s="167">
        <v>42894</v>
      </c>
      <c r="M458" s="144"/>
      <c r="N458" s="42"/>
      <c r="O458" s="43"/>
      <c r="P458" s="43"/>
      <c r="Q458" s="43"/>
      <c r="R458" s="43"/>
      <c r="S458" s="43"/>
      <c r="T458" s="43"/>
      <c r="U458" s="43"/>
      <c r="V458" s="43"/>
      <c r="W458" s="43"/>
    </row>
    <row r="459" spans="1:23" ht="30">
      <c r="A459" s="252" t="s">
        <v>1926</v>
      </c>
      <c r="B459" s="91" t="s">
        <v>1927</v>
      </c>
      <c r="C459" s="64" t="s">
        <v>1928</v>
      </c>
      <c r="D459" s="64" t="s">
        <v>1929</v>
      </c>
      <c r="E459" s="93" t="s">
        <v>1930</v>
      </c>
      <c r="F459" s="94"/>
      <c r="G459" s="32" t="s">
        <v>137</v>
      </c>
      <c r="H459" s="32" t="s">
        <v>578</v>
      </c>
      <c r="I459" s="95"/>
      <c r="J459" s="96" t="s">
        <v>1931</v>
      </c>
      <c r="K459" s="97"/>
      <c r="L459" s="103">
        <v>42894</v>
      </c>
      <c r="M459" s="144"/>
      <c r="N459" s="42"/>
      <c r="O459" s="43"/>
      <c r="P459" s="43"/>
      <c r="Q459" s="43"/>
      <c r="R459" s="43"/>
      <c r="S459" s="43"/>
      <c r="T459" s="43"/>
      <c r="U459" s="43"/>
      <c r="V459" s="43"/>
      <c r="W459" s="43"/>
    </row>
    <row r="460" spans="1:23" ht="43.5">
      <c r="A460" s="251" t="s">
        <v>1932</v>
      </c>
      <c r="B460" s="83" t="s">
        <v>1933</v>
      </c>
      <c r="C460" s="284" t="s">
        <v>1934</v>
      </c>
      <c r="D460" s="124"/>
      <c r="E460" s="84" t="s">
        <v>1935</v>
      </c>
      <c r="F460" s="85"/>
      <c r="G460" s="33" t="s">
        <v>137</v>
      </c>
      <c r="H460" s="33" t="s">
        <v>116</v>
      </c>
      <c r="I460" s="86"/>
      <c r="J460" s="87" t="s">
        <v>1936</v>
      </c>
      <c r="K460" s="88"/>
      <c r="L460" s="167">
        <v>42894</v>
      </c>
      <c r="M460" s="144"/>
      <c r="N460" s="42"/>
      <c r="O460" s="43"/>
      <c r="P460" s="43"/>
      <c r="Q460" s="43"/>
      <c r="R460" s="43"/>
      <c r="S460" s="43"/>
      <c r="T460" s="43"/>
      <c r="U460" s="43"/>
      <c r="V460" s="43"/>
      <c r="W460" s="43"/>
    </row>
    <row r="461" spans="1:23" ht="60">
      <c r="A461" s="252" t="s">
        <v>1937</v>
      </c>
      <c r="B461" s="97"/>
      <c r="C461" s="64" t="s">
        <v>1938</v>
      </c>
      <c r="D461" s="77"/>
      <c r="E461" s="93" t="s">
        <v>34</v>
      </c>
      <c r="F461" s="94"/>
      <c r="G461" s="32" t="s">
        <v>137</v>
      </c>
      <c r="H461" s="32" t="s">
        <v>1939</v>
      </c>
      <c r="I461" s="95"/>
      <c r="J461" s="96" t="s">
        <v>1940</v>
      </c>
      <c r="K461" s="97"/>
      <c r="L461" s="103">
        <v>42894</v>
      </c>
      <c r="M461" s="195"/>
      <c r="N461" s="42"/>
      <c r="O461" s="43"/>
      <c r="P461" s="43"/>
      <c r="Q461" s="43"/>
      <c r="R461" s="43"/>
      <c r="S461" s="43"/>
      <c r="T461" s="43"/>
      <c r="U461" s="43"/>
      <c r="V461" s="43"/>
      <c r="W461" s="43"/>
    </row>
    <row r="462" spans="1:23">
      <c r="A462" s="69"/>
      <c r="B462" s="69"/>
      <c r="E462" s="69"/>
      <c r="F462" s="69"/>
      <c r="G462" s="69"/>
      <c r="H462" s="69"/>
      <c r="I462" s="69"/>
      <c r="J462" s="69"/>
      <c r="K462" s="69"/>
      <c r="L462" s="196"/>
      <c r="M462" s="69"/>
      <c r="N462" s="197"/>
      <c r="O462" s="43"/>
      <c r="P462" s="43"/>
      <c r="Q462" s="43"/>
      <c r="R462" s="43"/>
      <c r="S462" s="43"/>
      <c r="T462" s="43"/>
      <c r="U462" s="43"/>
      <c r="V462" s="43"/>
      <c r="W462" s="43"/>
    </row>
    <row r="463" spans="1:23">
      <c r="A463" s="69"/>
      <c r="B463" s="69"/>
      <c r="E463" s="69"/>
      <c r="F463" s="69"/>
      <c r="G463" s="69"/>
      <c r="H463" s="69"/>
      <c r="I463" s="69"/>
      <c r="J463" s="69"/>
      <c r="K463" s="69"/>
      <c r="L463" s="196"/>
      <c r="M463" s="69"/>
      <c r="N463" s="197"/>
      <c r="O463" s="43"/>
      <c r="P463" s="43"/>
      <c r="Q463" s="43"/>
      <c r="R463" s="43"/>
      <c r="S463" s="43"/>
      <c r="T463" s="43"/>
      <c r="U463" s="43"/>
      <c r="V463" s="43"/>
      <c r="W463" s="43"/>
    </row>
    <row r="464" spans="1:23">
      <c r="A464" s="69"/>
      <c r="B464" s="69"/>
      <c r="E464" s="69"/>
      <c r="F464" s="69"/>
      <c r="G464" s="69"/>
      <c r="H464" s="69"/>
      <c r="I464" s="69"/>
      <c r="J464" s="69"/>
      <c r="K464" s="69"/>
      <c r="L464" s="196"/>
      <c r="M464" s="69"/>
      <c r="N464" s="197"/>
      <c r="O464" s="43"/>
      <c r="P464" s="43"/>
      <c r="Q464" s="43"/>
      <c r="R464" s="43"/>
      <c r="S464" s="43"/>
      <c r="T464" s="43"/>
      <c r="U464" s="43"/>
      <c r="V464" s="43"/>
      <c r="W464" s="43"/>
    </row>
    <row r="465" spans="1:52">
      <c r="A465" s="69"/>
      <c r="B465" s="69"/>
      <c r="E465" s="69"/>
      <c r="F465" s="69"/>
      <c r="G465" s="69"/>
      <c r="H465" s="69"/>
      <c r="I465" s="69"/>
      <c r="J465" s="69"/>
      <c r="K465" s="69"/>
      <c r="L465" s="196"/>
      <c r="M465" s="69"/>
      <c r="N465" s="197"/>
      <c r="O465" s="43"/>
      <c r="P465" s="43"/>
      <c r="Q465" s="43"/>
      <c r="R465" s="43"/>
      <c r="S465" s="43"/>
      <c r="T465" s="43"/>
      <c r="U465" s="43"/>
      <c r="V465" s="43"/>
      <c r="W465" s="43"/>
    </row>
    <row r="466" spans="1:52">
      <c r="A466" s="69"/>
      <c r="B466" s="69"/>
      <c r="E466" s="69"/>
      <c r="F466" s="69"/>
      <c r="G466" s="69"/>
      <c r="H466" s="69"/>
      <c r="I466" s="69"/>
      <c r="J466" s="69"/>
      <c r="K466" s="69"/>
      <c r="L466" s="196"/>
      <c r="M466" s="69"/>
      <c r="N466" s="197"/>
      <c r="O466" s="43"/>
      <c r="P466" s="43"/>
      <c r="Q466" s="43"/>
      <c r="R466" s="43"/>
      <c r="S466" s="43"/>
      <c r="T466" s="43"/>
      <c r="U466" s="43"/>
      <c r="V466" s="43"/>
      <c r="W466" s="43"/>
    </row>
    <row r="467" spans="1:52">
      <c r="A467" s="69"/>
      <c r="B467" s="69"/>
      <c r="E467" s="69"/>
      <c r="F467" s="69"/>
      <c r="G467" s="69"/>
      <c r="H467" s="69"/>
      <c r="I467" s="69"/>
      <c r="J467" s="69"/>
      <c r="K467" s="69"/>
      <c r="L467" s="196"/>
      <c r="M467" s="69"/>
      <c r="N467" s="197"/>
      <c r="O467" s="43"/>
      <c r="P467" s="43"/>
      <c r="Q467" s="43"/>
      <c r="R467" s="43"/>
      <c r="S467" s="43"/>
      <c r="T467" s="43"/>
      <c r="U467" s="43"/>
      <c r="V467" s="43"/>
      <c r="W467" s="43"/>
    </row>
    <row r="468" spans="1:52">
      <c r="A468" s="69"/>
      <c r="B468" s="69"/>
      <c r="E468" s="69"/>
      <c r="F468" s="69"/>
      <c r="G468" s="69"/>
      <c r="H468" s="69"/>
      <c r="I468" s="69"/>
      <c r="J468" s="69"/>
      <c r="K468" s="69"/>
      <c r="L468" s="196"/>
      <c r="M468" s="69"/>
      <c r="N468" s="197"/>
      <c r="O468" s="43"/>
      <c r="P468" s="43"/>
      <c r="Q468" s="43"/>
      <c r="R468" s="43"/>
      <c r="S468" s="43"/>
      <c r="T468" s="43"/>
      <c r="U468" s="43"/>
      <c r="V468" s="43"/>
      <c r="W468" s="43"/>
    </row>
    <row r="469" spans="1:52">
      <c r="A469" s="69"/>
      <c r="B469" s="69"/>
      <c r="E469" s="69"/>
      <c r="F469" s="69"/>
      <c r="G469" s="69"/>
      <c r="H469" s="69"/>
      <c r="I469" s="69"/>
      <c r="J469" s="69"/>
      <c r="K469" s="69"/>
      <c r="L469" s="196"/>
      <c r="M469" s="69"/>
      <c r="N469" s="197"/>
      <c r="O469" s="43"/>
      <c r="P469" s="43"/>
      <c r="Q469" s="43"/>
      <c r="R469" s="43"/>
      <c r="S469" s="43"/>
      <c r="T469" s="43"/>
      <c r="U469" s="43"/>
      <c r="V469" s="43"/>
      <c r="W469" s="43"/>
    </row>
    <row r="470" spans="1:52">
      <c r="A470" s="69"/>
      <c r="B470" s="69"/>
      <c r="E470" s="69"/>
      <c r="F470" s="69"/>
      <c r="G470" s="69"/>
      <c r="H470" s="69"/>
      <c r="I470" s="69"/>
      <c r="J470" s="69"/>
      <c r="K470" s="69"/>
      <c r="L470" s="196"/>
      <c r="M470" s="69"/>
      <c r="N470" s="197"/>
      <c r="O470" s="43"/>
      <c r="P470" s="43"/>
      <c r="Q470" s="43"/>
      <c r="R470" s="43"/>
      <c r="S470" s="43"/>
      <c r="T470" s="43"/>
      <c r="U470" s="43"/>
      <c r="V470" s="43"/>
      <c r="W470" s="43"/>
    </row>
    <row r="471" spans="1:52">
      <c r="A471" s="69"/>
      <c r="B471" s="69"/>
      <c r="E471" s="69"/>
      <c r="F471" s="69"/>
      <c r="G471" s="69"/>
      <c r="H471" s="69"/>
      <c r="I471" s="69"/>
      <c r="J471" s="69"/>
      <c r="K471" s="69"/>
      <c r="L471" s="196"/>
      <c r="M471" s="69"/>
      <c r="N471" s="197"/>
      <c r="O471" s="43"/>
      <c r="P471" s="43"/>
      <c r="Q471" s="43"/>
      <c r="R471" s="43"/>
      <c r="S471" s="43"/>
      <c r="T471" s="43"/>
      <c r="U471" s="43"/>
      <c r="V471" s="43"/>
      <c r="W471" s="43"/>
      <c r="X471" s="70"/>
      <c r="Y471" s="70"/>
      <c r="Z471" s="70"/>
      <c r="AA471" s="70"/>
      <c r="AB471" s="70"/>
      <c r="AC471" s="70"/>
      <c r="AD471" s="70"/>
      <c r="AE471" s="70"/>
      <c r="AF471" s="70"/>
      <c r="AG471" s="70"/>
      <c r="AH471" s="70"/>
      <c r="AI471" s="70"/>
      <c r="AJ471" s="70"/>
      <c r="AK471" s="70"/>
      <c r="AL471" s="70"/>
      <c r="AM471" s="70"/>
      <c r="AN471" s="70"/>
      <c r="AO471" s="70"/>
      <c r="AP471" s="70"/>
      <c r="AQ471" s="70"/>
      <c r="AR471" s="70"/>
      <c r="AS471" s="70"/>
      <c r="AT471" s="70"/>
      <c r="AU471" s="70"/>
      <c r="AV471" s="70"/>
      <c r="AW471" s="70"/>
      <c r="AX471" s="70"/>
      <c r="AY471" s="70"/>
      <c r="AZ471" s="70"/>
    </row>
    <row r="472" spans="1:52">
      <c r="A472" s="69"/>
      <c r="B472" s="69"/>
      <c r="E472" s="69"/>
      <c r="F472" s="69"/>
      <c r="G472" s="69"/>
      <c r="H472" s="69"/>
      <c r="I472" s="69"/>
      <c r="J472" s="69"/>
      <c r="K472" s="69"/>
      <c r="L472" s="196"/>
      <c r="M472" s="69"/>
      <c r="N472" s="197"/>
      <c r="O472" s="43"/>
      <c r="P472" s="43"/>
      <c r="Q472" s="43"/>
      <c r="R472" s="43"/>
      <c r="S472" s="43"/>
      <c r="T472" s="43"/>
      <c r="U472" s="43"/>
      <c r="V472" s="43"/>
      <c r="W472" s="43"/>
      <c r="X472" s="70"/>
      <c r="Y472" s="70"/>
      <c r="Z472" s="70"/>
      <c r="AA472" s="70"/>
      <c r="AB472" s="70"/>
      <c r="AC472" s="70"/>
      <c r="AD472" s="70"/>
      <c r="AE472" s="70"/>
      <c r="AF472" s="70"/>
      <c r="AG472" s="70"/>
      <c r="AH472" s="70"/>
      <c r="AI472" s="70"/>
      <c r="AJ472" s="70"/>
      <c r="AK472" s="70"/>
      <c r="AL472" s="70"/>
      <c r="AM472" s="70"/>
      <c r="AN472" s="70"/>
      <c r="AO472" s="70"/>
      <c r="AP472" s="70"/>
      <c r="AQ472" s="70"/>
      <c r="AR472" s="70"/>
      <c r="AS472" s="70"/>
      <c r="AT472" s="70"/>
      <c r="AU472" s="70"/>
      <c r="AV472" s="70"/>
      <c r="AW472" s="70"/>
      <c r="AX472" s="70"/>
      <c r="AY472" s="70"/>
      <c r="AZ472" s="70"/>
    </row>
    <row r="473" spans="1:52">
      <c r="A473" s="69"/>
      <c r="B473" s="69"/>
      <c r="E473" s="69"/>
      <c r="F473" s="69"/>
      <c r="G473" s="69"/>
      <c r="H473" s="69"/>
      <c r="I473" s="69"/>
      <c r="J473" s="69"/>
      <c r="K473" s="69"/>
      <c r="L473" s="196"/>
      <c r="M473" s="69"/>
      <c r="N473" s="197"/>
      <c r="O473" s="43"/>
      <c r="P473" s="43"/>
      <c r="Q473" s="43"/>
      <c r="R473" s="43"/>
      <c r="S473" s="43"/>
      <c r="T473" s="43"/>
      <c r="U473" s="43"/>
      <c r="V473" s="43"/>
      <c r="W473" s="43"/>
      <c r="X473" s="70"/>
      <c r="Y473" s="70"/>
      <c r="Z473" s="70"/>
      <c r="AA473" s="70"/>
      <c r="AB473" s="70"/>
      <c r="AC473" s="70"/>
      <c r="AD473" s="70"/>
      <c r="AE473" s="70"/>
      <c r="AF473" s="70"/>
      <c r="AG473" s="70"/>
      <c r="AH473" s="70"/>
      <c r="AI473" s="70"/>
      <c r="AJ473" s="70"/>
      <c r="AK473" s="70"/>
      <c r="AL473" s="70"/>
      <c r="AM473" s="70"/>
      <c r="AN473" s="70"/>
      <c r="AO473" s="70"/>
      <c r="AP473" s="70"/>
      <c r="AQ473" s="70"/>
      <c r="AR473" s="70"/>
      <c r="AS473" s="70"/>
      <c r="AT473" s="70"/>
      <c r="AU473" s="70"/>
      <c r="AV473" s="70"/>
      <c r="AW473" s="70"/>
      <c r="AX473" s="70"/>
      <c r="AY473" s="70"/>
      <c r="AZ473" s="70"/>
    </row>
    <row r="474" spans="1:52">
      <c r="A474" s="69"/>
      <c r="B474" s="69"/>
      <c r="E474" s="69"/>
      <c r="F474" s="69"/>
      <c r="G474" s="69"/>
      <c r="H474" s="69"/>
      <c r="I474" s="69"/>
      <c r="J474" s="69"/>
      <c r="K474" s="69"/>
      <c r="L474" s="196"/>
      <c r="M474" s="69"/>
      <c r="N474" s="197"/>
      <c r="O474" s="43"/>
      <c r="P474" s="43"/>
      <c r="Q474" s="43"/>
      <c r="R474" s="43"/>
      <c r="S474" s="43"/>
      <c r="T474" s="43"/>
      <c r="U474" s="43"/>
      <c r="V474" s="43"/>
      <c r="W474" s="43"/>
      <c r="X474" s="70"/>
      <c r="Y474" s="70"/>
      <c r="Z474" s="70"/>
      <c r="AA474" s="70"/>
      <c r="AB474" s="70"/>
      <c r="AC474" s="70"/>
      <c r="AD474" s="70"/>
      <c r="AE474" s="70"/>
      <c r="AF474" s="70"/>
      <c r="AG474" s="70"/>
      <c r="AH474" s="70"/>
      <c r="AI474" s="70"/>
      <c r="AJ474" s="70"/>
      <c r="AK474" s="70"/>
      <c r="AL474" s="70"/>
      <c r="AM474" s="70"/>
      <c r="AN474" s="70"/>
      <c r="AO474" s="70"/>
      <c r="AP474" s="70"/>
      <c r="AQ474" s="70"/>
      <c r="AR474" s="70"/>
      <c r="AS474" s="70"/>
      <c r="AT474" s="70"/>
      <c r="AU474" s="70"/>
      <c r="AV474" s="70"/>
      <c r="AW474" s="70"/>
      <c r="AX474" s="70"/>
      <c r="AY474" s="70"/>
      <c r="AZ474" s="70"/>
    </row>
    <row r="475" spans="1:52">
      <c r="A475" s="69"/>
      <c r="B475" s="69"/>
      <c r="E475" s="69"/>
      <c r="F475" s="69"/>
      <c r="G475" s="69"/>
      <c r="H475" s="69"/>
      <c r="I475" s="69"/>
      <c r="J475" s="69"/>
      <c r="K475" s="69"/>
      <c r="L475" s="196"/>
      <c r="M475" s="69"/>
      <c r="N475" s="197"/>
      <c r="O475" s="43"/>
      <c r="P475" s="43"/>
      <c r="Q475" s="43"/>
      <c r="R475" s="43"/>
      <c r="S475" s="43"/>
      <c r="T475" s="43"/>
      <c r="U475" s="43"/>
      <c r="V475" s="43"/>
      <c r="W475" s="43"/>
      <c r="X475" s="70"/>
      <c r="Y475" s="70"/>
      <c r="Z475" s="70"/>
      <c r="AA475" s="70"/>
      <c r="AB475" s="70"/>
      <c r="AC475" s="70"/>
      <c r="AD475" s="70"/>
      <c r="AE475" s="70"/>
      <c r="AF475" s="70"/>
      <c r="AG475" s="70"/>
      <c r="AH475" s="70"/>
      <c r="AI475" s="70"/>
      <c r="AJ475" s="70"/>
      <c r="AK475" s="70"/>
      <c r="AL475" s="70"/>
      <c r="AM475" s="70"/>
      <c r="AN475" s="70"/>
      <c r="AO475" s="70"/>
      <c r="AP475" s="70"/>
      <c r="AQ475" s="70"/>
      <c r="AR475" s="70"/>
      <c r="AS475" s="70"/>
      <c r="AT475" s="70"/>
      <c r="AU475" s="70"/>
      <c r="AV475" s="70"/>
      <c r="AW475" s="70"/>
      <c r="AX475" s="70"/>
      <c r="AY475" s="70"/>
      <c r="AZ475" s="70"/>
    </row>
    <row r="476" spans="1:52">
      <c r="A476" s="69"/>
      <c r="B476" s="69"/>
      <c r="E476" s="69"/>
      <c r="F476" s="69"/>
      <c r="G476" s="69"/>
      <c r="H476" s="69"/>
      <c r="I476" s="69"/>
      <c r="J476" s="69"/>
      <c r="K476" s="69"/>
      <c r="L476" s="196"/>
      <c r="M476" s="69"/>
      <c r="N476" s="197"/>
      <c r="O476" s="43"/>
      <c r="P476" s="43"/>
      <c r="Q476" s="43"/>
      <c r="R476" s="43"/>
      <c r="S476" s="43"/>
      <c r="T476" s="43"/>
      <c r="U476" s="43"/>
      <c r="V476" s="43"/>
      <c r="W476" s="43"/>
      <c r="X476" s="70"/>
      <c r="Y476" s="70"/>
      <c r="Z476" s="70"/>
      <c r="AA476" s="70"/>
      <c r="AB476" s="70"/>
      <c r="AC476" s="70"/>
      <c r="AD476" s="70"/>
      <c r="AE476" s="70"/>
      <c r="AF476" s="70"/>
      <c r="AG476" s="70"/>
      <c r="AH476" s="70"/>
      <c r="AI476" s="70"/>
      <c r="AJ476" s="70"/>
      <c r="AK476" s="70"/>
      <c r="AL476" s="70"/>
      <c r="AM476" s="70"/>
      <c r="AN476" s="70"/>
      <c r="AO476" s="70"/>
      <c r="AP476" s="70"/>
      <c r="AQ476" s="70"/>
      <c r="AR476" s="70"/>
      <c r="AS476" s="70"/>
      <c r="AT476" s="70"/>
      <c r="AU476" s="70"/>
      <c r="AV476" s="70"/>
      <c r="AW476" s="70"/>
      <c r="AX476" s="70"/>
      <c r="AY476" s="70"/>
      <c r="AZ476" s="70"/>
    </row>
    <row r="477" spans="1:52">
      <c r="A477" s="69"/>
      <c r="B477" s="69"/>
      <c r="E477" s="69"/>
      <c r="F477" s="69"/>
      <c r="G477" s="69"/>
      <c r="H477" s="69"/>
      <c r="I477" s="69"/>
      <c r="J477" s="69"/>
      <c r="K477" s="69"/>
      <c r="L477" s="196"/>
      <c r="M477" s="69"/>
      <c r="N477" s="197"/>
      <c r="O477" s="43"/>
      <c r="P477" s="43"/>
      <c r="Q477" s="43"/>
      <c r="R477" s="43"/>
      <c r="S477" s="43"/>
      <c r="T477" s="43"/>
      <c r="U477" s="43"/>
      <c r="V477" s="43"/>
      <c r="W477" s="43"/>
      <c r="X477" s="70"/>
      <c r="Y477" s="70"/>
      <c r="Z477" s="70"/>
      <c r="AA477" s="70"/>
      <c r="AB477" s="70"/>
      <c r="AC477" s="70"/>
      <c r="AD477" s="70"/>
      <c r="AE477" s="70"/>
      <c r="AF477" s="70"/>
      <c r="AG477" s="70"/>
      <c r="AH477" s="70"/>
      <c r="AI477" s="70"/>
      <c r="AJ477" s="70"/>
      <c r="AK477" s="70"/>
      <c r="AL477" s="70"/>
      <c r="AM477" s="70"/>
      <c r="AN477" s="70"/>
      <c r="AO477" s="70"/>
      <c r="AP477" s="70"/>
      <c r="AQ477" s="70"/>
      <c r="AR477" s="70"/>
      <c r="AS477" s="70"/>
      <c r="AT477" s="70"/>
      <c r="AU477" s="70"/>
      <c r="AV477" s="70"/>
      <c r="AW477" s="70"/>
      <c r="AX477" s="70"/>
      <c r="AY477" s="70"/>
      <c r="AZ477" s="70"/>
    </row>
    <row r="478" spans="1:52">
      <c r="A478" s="69"/>
      <c r="B478" s="69"/>
      <c r="E478" s="69"/>
      <c r="F478" s="69"/>
      <c r="G478" s="69"/>
      <c r="H478" s="69"/>
      <c r="I478" s="69"/>
      <c r="J478" s="69"/>
      <c r="K478" s="69"/>
      <c r="L478" s="196"/>
      <c r="M478" s="69"/>
      <c r="N478" s="197"/>
      <c r="O478" s="43"/>
      <c r="P478" s="43"/>
      <c r="Q478" s="43"/>
      <c r="R478" s="43"/>
      <c r="S478" s="43"/>
      <c r="T478" s="43"/>
      <c r="U478" s="43"/>
      <c r="V478" s="43"/>
      <c r="W478" s="43"/>
      <c r="X478" s="70"/>
      <c r="Y478" s="70"/>
      <c r="Z478" s="70"/>
      <c r="AA478" s="70"/>
      <c r="AB478" s="70"/>
      <c r="AC478" s="70"/>
      <c r="AD478" s="70"/>
      <c r="AE478" s="70"/>
      <c r="AF478" s="70"/>
      <c r="AG478" s="70"/>
      <c r="AH478" s="70"/>
      <c r="AI478" s="70"/>
      <c r="AJ478" s="70"/>
      <c r="AK478" s="70"/>
      <c r="AL478" s="70"/>
      <c r="AM478" s="70"/>
      <c r="AN478" s="70"/>
      <c r="AO478" s="70"/>
      <c r="AP478" s="70"/>
      <c r="AQ478" s="70"/>
      <c r="AR478" s="70"/>
      <c r="AS478" s="70"/>
      <c r="AT478" s="70"/>
      <c r="AU478" s="70"/>
      <c r="AV478" s="70"/>
      <c r="AW478" s="70"/>
      <c r="AX478" s="70"/>
      <c r="AY478" s="70"/>
      <c r="AZ478" s="70"/>
    </row>
    <row r="479" spans="1:52">
      <c r="A479" s="69"/>
      <c r="B479" s="69"/>
      <c r="E479" s="69"/>
      <c r="F479" s="69"/>
      <c r="G479" s="69"/>
      <c r="H479" s="69"/>
      <c r="I479" s="69"/>
      <c r="J479" s="69"/>
      <c r="K479" s="69"/>
      <c r="L479" s="196"/>
      <c r="M479" s="69"/>
      <c r="N479" s="197"/>
      <c r="O479" s="43"/>
      <c r="P479" s="43"/>
      <c r="Q479" s="43"/>
      <c r="R479" s="43"/>
      <c r="S479" s="43"/>
      <c r="T479" s="43"/>
      <c r="U479" s="43"/>
      <c r="V479" s="43"/>
      <c r="W479" s="43"/>
      <c r="X479" s="70"/>
      <c r="Y479" s="70"/>
      <c r="Z479" s="70"/>
      <c r="AA479" s="70"/>
      <c r="AB479" s="70"/>
      <c r="AC479" s="70"/>
      <c r="AD479" s="70"/>
      <c r="AE479" s="70"/>
      <c r="AF479" s="70"/>
      <c r="AG479" s="70"/>
      <c r="AH479" s="70"/>
      <c r="AI479" s="70"/>
      <c r="AJ479" s="70"/>
      <c r="AK479" s="70"/>
      <c r="AL479" s="70"/>
      <c r="AM479" s="70"/>
      <c r="AN479" s="70"/>
      <c r="AO479" s="70"/>
      <c r="AP479" s="70"/>
      <c r="AQ479" s="70"/>
      <c r="AR479" s="70"/>
      <c r="AS479" s="70"/>
      <c r="AT479" s="70"/>
      <c r="AU479" s="70"/>
      <c r="AV479" s="70"/>
      <c r="AW479" s="70"/>
      <c r="AX479" s="70"/>
      <c r="AY479" s="70"/>
      <c r="AZ479" s="70"/>
    </row>
    <row r="480" spans="1:52">
      <c r="A480" s="69"/>
      <c r="B480" s="69"/>
      <c r="E480" s="69"/>
      <c r="F480" s="69"/>
      <c r="G480" s="69"/>
      <c r="H480" s="69"/>
      <c r="I480" s="69"/>
      <c r="J480" s="69"/>
      <c r="K480" s="69"/>
      <c r="L480" s="196"/>
      <c r="M480" s="69"/>
      <c r="N480" s="197"/>
      <c r="O480" s="43"/>
      <c r="P480" s="43"/>
      <c r="Q480" s="43"/>
      <c r="R480" s="43"/>
      <c r="S480" s="43"/>
      <c r="T480" s="43"/>
      <c r="U480" s="43"/>
      <c r="V480" s="43"/>
      <c r="W480" s="43"/>
      <c r="X480" s="70"/>
      <c r="Y480" s="70"/>
      <c r="Z480" s="70"/>
      <c r="AA480" s="70"/>
      <c r="AB480" s="70"/>
      <c r="AC480" s="70"/>
      <c r="AD480" s="70"/>
      <c r="AE480" s="70"/>
      <c r="AF480" s="70"/>
      <c r="AG480" s="70"/>
      <c r="AH480" s="70"/>
      <c r="AI480" s="70"/>
      <c r="AJ480" s="70"/>
      <c r="AK480" s="70"/>
      <c r="AL480" s="70"/>
      <c r="AM480" s="70"/>
      <c r="AN480" s="70"/>
      <c r="AO480" s="70"/>
      <c r="AP480" s="70"/>
      <c r="AQ480" s="70"/>
      <c r="AR480" s="70"/>
      <c r="AS480" s="70"/>
      <c r="AT480" s="70"/>
      <c r="AU480" s="70"/>
      <c r="AV480" s="70"/>
      <c r="AW480" s="70"/>
      <c r="AX480" s="70"/>
      <c r="AY480" s="70"/>
      <c r="AZ480" s="70"/>
    </row>
    <row r="481" spans="1:52">
      <c r="A481" s="69"/>
      <c r="B481" s="69"/>
      <c r="E481" s="69"/>
      <c r="F481" s="69"/>
      <c r="G481" s="69"/>
      <c r="H481" s="69"/>
      <c r="I481" s="69"/>
      <c r="J481" s="69"/>
      <c r="K481" s="69"/>
      <c r="L481" s="196"/>
      <c r="M481" s="69"/>
      <c r="N481" s="197"/>
      <c r="O481" s="43"/>
      <c r="P481" s="43"/>
      <c r="Q481" s="43"/>
      <c r="R481" s="43"/>
      <c r="S481" s="43"/>
      <c r="T481" s="43"/>
      <c r="U481" s="43"/>
      <c r="V481" s="43"/>
      <c r="W481" s="43"/>
      <c r="X481" s="70"/>
      <c r="Y481" s="70"/>
      <c r="Z481" s="70"/>
      <c r="AA481" s="70"/>
      <c r="AB481" s="70"/>
      <c r="AC481" s="70"/>
      <c r="AD481" s="70"/>
      <c r="AE481" s="70"/>
      <c r="AF481" s="70"/>
      <c r="AG481" s="70"/>
      <c r="AH481" s="70"/>
      <c r="AI481" s="70"/>
      <c r="AJ481" s="70"/>
      <c r="AK481" s="70"/>
      <c r="AL481" s="70"/>
      <c r="AM481" s="70"/>
      <c r="AN481" s="70"/>
      <c r="AO481" s="70"/>
      <c r="AP481" s="70"/>
      <c r="AQ481" s="70"/>
      <c r="AR481" s="70"/>
      <c r="AS481" s="70"/>
      <c r="AT481" s="70"/>
      <c r="AU481" s="70"/>
      <c r="AV481" s="70"/>
      <c r="AW481" s="70"/>
      <c r="AX481" s="70"/>
      <c r="AY481" s="70"/>
      <c r="AZ481" s="70"/>
    </row>
    <row r="482" spans="1:52">
      <c r="A482" s="69"/>
      <c r="B482" s="69"/>
      <c r="E482" s="69"/>
      <c r="F482" s="69"/>
      <c r="G482" s="69"/>
      <c r="H482" s="69"/>
      <c r="I482" s="69"/>
      <c r="J482" s="69"/>
      <c r="K482" s="69"/>
      <c r="L482" s="196"/>
      <c r="M482" s="69"/>
      <c r="N482" s="197"/>
      <c r="O482" s="43"/>
      <c r="P482" s="43"/>
      <c r="Q482" s="43"/>
      <c r="R482" s="43"/>
      <c r="S482" s="43"/>
      <c r="T482" s="43"/>
      <c r="U482" s="43"/>
      <c r="V482" s="43"/>
      <c r="W482" s="43"/>
      <c r="X482" s="70"/>
      <c r="Y482" s="70"/>
      <c r="Z482" s="70"/>
      <c r="AA482" s="70"/>
      <c r="AB482" s="70"/>
      <c r="AC482" s="70"/>
      <c r="AD482" s="70"/>
      <c r="AE482" s="70"/>
      <c r="AF482" s="70"/>
      <c r="AG482" s="70"/>
      <c r="AH482" s="70"/>
      <c r="AI482" s="70"/>
      <c r="AJ482" s="70"/>
      <c r="AK482" s="70"/>
      <c r="AL482" s="70"/>
      <c r="AM482" s="70"/>
      <c r="AN482" s="70"/>
      <c r="AO482" s="70"/>
      <c r="AP482" s="70"/>
      <c r="AQ482" s="70"/>
      <c r="AR482" s="70"/>
      <c r="AS482" s="70"/>
      <c r="AT482" s="70"/>
      <c r="AU482" s="70"/>
      <c r="AV482" s="70"/>
      <c r="AW482" s="70"/>
      <c r="AX482" s="70"/>
      <c r="AY482" s="70"/>
      <c r="AZ482" s="70"/>
    </row>
    <row r="483" spans="1:52">
      <c r="A483" s="69"/>
      <c r="B483" s="69"/>
      <c r="E483" s="69"/>
      <c r="F483" s="69"/>
      <c r="G483" s="69"/>
      <c r="H483" s="69"/>
      <c r="I483" s="69"/>
      <c r="J483" s="69"/>
      <c r="K483" s="69"/>
      <c r="L483" s="196"/>
      <c r="M483" s="69"/>
      <c r="N483" s="197"/>
      <c r="O483" s="43"/>
      <c r="P483" s="43"/>
      <c r="Q483" s="43"/>
      <c r="R483" s="43"/>
      <c r="S483" s="43"/>
      <c r="T483" s="43"/>
      <c r="U483" s="43"/>
      <c r="V483" s="43"/>
      <c r="W483" s="43"/>
      <c r="X483" s="70"/>
      <c r="Y483" s="70"/>
      <c r="Z483" s="70"/>
      <c r="AA483" s="70"/>
      <c r="AB483" s="70"/>
      <c r="AC483" s="70"/>
      <c r="AD483" s="70"/>
      <c r="AE483" s="70"/>
      <c r="AF483" s="70"/>
      <c r="AG483" s="70"/>
      <c r="AH483" s="70"/>
      <c r="AI483" s="70"/>
      <c r="AJ483" s="70"/>
      <c r="AK483" s="70"/>
      <c r="AL483" s="70"/>
      <c r="AM483" s="70"/>
      <c r="AN483" s="70"/>
      <c r="AO483" s="70"/>
      <c r="AP483" s="70"/>
      <c r="AQ483" s="70"/>
      <c r="AR483" s="70"/>
      <c r="AS483" s="70"/>
      <c r="AT483" s="70"/>
      <c r="AU483" s="70"/>
      <c r="AV483" s="70"/>
      <c r="AW483" s="70"/>
      <c r="AX483" s="70"/>
      <c r="AY483" s="70"/>
      <c r="AZ483" s="70"/>
    </row>
    <row r="484" spans="1:52">
      <c r="A484" s="69"/>
      <c r="B484" s="69"/>
      <c r="E484" s="69"/>
      <c r="F484" s="69"/>
      <c r="G484" s="69"/>
      <c r="H484" s="69"/>
      <c r="I484" s="69"/>
      <c r="J484" s="69"/>
      <c r="K484" s="69"/>
      <c r="L484" s="196"/>
      <c r="M484" s="69"/>
      <c r="N484" s="197"/>
      <c r="O484" s="43"/>
      <c r="P484" s="43"/>
      <c r="Q484" s="43"/>
      <c r="R484" s="43"/>
      <c r="S484" s="43"/>
      <c r="T484" s="43"/>
      <c r="U484" s="43"/>
      <c r="V484" s="43"/>
      <c r="W484" s="43"/>
      <c r="X484" s="70"/>
      <c r="Y484" s="70"/>
      <c r="Z484" s="70"/>
      <c r="AA484" s="70"/>
      <c r="AB484" s="70"/>
      <c r="AC484" s="70"/>
      <c r="AD484" s="70"/>
      <c r="AE484" s="70"/>
      <c r="AF484" s="70"/>
      <c r="AG484" s="70"/>
      <c r="AH484" s="70"/>
      <c r="AI484" s="70"/>
      <c r="AJ484" s="70"/>
      <c r="AK484" s="70"/>
      <c r="AL484" s="70"/>
      <c r="AM484" s="70"/>
      <c r="AN484" s="70"/>
      <c r="AO484" s="70"/>
      <c r="AP484" s="70"/>
      <c r="AQ484" s="70"/>
      <c r="AR484" s="70"/>
      <c r="AS484" s="70"/>
      <c r="AT484" s="70"/>
      <c r="AU484" s="70"/>
      <c r="AV484" s="70"/>
      <c r="AW484" s="70"/>
      <c r="AX484" s="70"/>
      <c r="AY484" s="70"/>
      <c r="AZ484" s="70"/>
    </row>
    <row r="485" spans="1:52">
      <c r="A485" s="69"/>
      <c r="B485" s="69"/>
      <c r="E485" s="69"/>
      <c r="F485" s="69"/>
      <c r="G485" s="69"/>
      <c r="H485" s="69"/>
      <c r="I485" s="69"/>
      <c r="J485" s="69"/>
      <c r="K485" s="69"/>
      <c r="L485" s="196"/>
      <c r="M485" s="69"/>
      <c r="N485" s="197"/>
      <c r="O485" s="43"/>
      <c r="P485" s="43"/>
      <c r="Q485" s="43"/>
      <c r="R485" s="43"/>
      <c r="S485" s="43"/>
      <c r="T485" s="43"/>
      <c r="U485" s="43"/>
      <c r="V485" s="43"/>
      <c r="W485" s="43"/>
      <c r="X485" s="70"/>
      <c r="Y485" s="70"/>
      <c r="Z485" s="70"/>
      <c r="AA485" s="70"/>
      <c r="AB485" s="70"/>
      <c r="AC485" s="70"/>
      <c r="AD485" s="70"/>
      <c r="AE485" s="70"/>
      <c r="AF485" s="70"/>
      <c r="AG485" s="70"/>
      <c r="AH485" s="70"/>
      <c r="AI485" s="70"/>
      <c r="AJ485" s="70"/>
      <c r="AK485" s="70"/>
      <c r="AL485" s="70"/>
      <c r="AM485" s="70"/>
      <c r="AN485" s="70"/>
      <c r="AO485" s="70"/>
      <c r="AP485" s="70"/>
      <c r="AQ485" s="70"/>
      <c r="AR485" s="70"/>
      <c r="AS485" s="70"/>
      <c r="AT485" s="70"/>
      <c r="AU485" s="70"/>
      <c r="AV485" s="70"/>
      <c r="AW485" s="70"/>
      <c r="AX485" s="70"/>
      <c r="AY485" s="70"/>
      <c r="AZ485" s="70"/>
    </row>
    <row r="486" spans="1:52">
      <c r="A486" s="69"/>
      <c r="B486" s="69"/>
      <c r="E486" s="69"/>
      <c r="F486" s="69"/>
      <c r="G486" s="69"/>
      <c r="H486" s="69"/>
      <c r="I486" s="69"/>
      <c r="J486" s="69"/>
      <c r="K486" s="69"/>
      <c r="L486" s="196"/>
      <c r="M486" s="69"/>
      <c r="N486" s="197"/>
      <c r="O486" s="43"/>
      <c r="P486" s="43"/>
      <c r="Q486" s="43"/>
      <c r="R486" s="43"/>
      <c r="S486" s="43"/>
      <c r="T486" s="43"/>
      <c r="U486" s="43"/>
      <c r="V486" s="43"/>
      <c r="W486" s="43"/>
      <c r="X486" s="70"/>
      <c r="Y486" s="70"/>
      <c r="Z486" s="70"/>
      <c r="AA486" s="70"/>
      <c r="AB486" s="70"/>
      <c r="AC486" s="70"/>
      <c r="AD486" s="70"/>
      <c r="AE486" s="70"/>
      <c r="AF486" s="70"/>
      <c r="AG486" s="70"/>
      <c r="AH486" s="70"/>
      <c r="AI486" s="70"/>
      <c r="AJ486" s="70"/>
      <c r="AK486" s="70"/>
      <c r="AL486" s="70"/>
      <c r="AM486" s="70"/>
      <c r="AN486" s="70"/>
      <c r="AO486" s="70"/>
      <c r="AP486" s="70"/>
      <c r="AQ486" s="70"/>
      <c r="AR486" s="70"/>
      <c r="AS486" s="70"/>
      <c r="AT486" s="70"/>
      <c r="AU486" s="70"/>
      <c r="AV486" s="70"/>
      <c r="AW486" s="70"/>
      <c r="AX486" s="70"/>
      <c r="AY486" s="70"/>
      <c r="AZ486" s="70"/>
    </row>
    <row r="487" spans="1:52">
      <c r="A487" s="69"/>
      <c r="B487" s="69"/>
      <c r="E487" s="69"/>
      <c r="F487" s="69"/>
      <c r="G487" s="69"/>
      <c r="H487" s="69"/>
      <c r="I487" s="69"/>
      <c r="J487" s="69"/>
      <c r="K487" s="69"/>
      <c r="L487" s="196"/>
      <c r="M487" s="69"/>
      <c r="N487" s="197"/>
      <c r="O487" s="43"/>
      <c r="P487" s="43"/>
      <c r="Q487" s="43"/>
      <c r="R487" s="43"/>
      <c r="S487" s="43"/>
      <c r="T487" s="43"/>
      <c r="U487" s="43"/>
      <c r="V487" s="43"/>
      <c r="W487" s="43"/>
      <c r="X487" s="70"/>
      <c r="Y487" s="70"/>
      <c r="Z487" s="70"/>
      <c r="AA487" s="70"/>
      <c r="AB487" s="70"/>
      <c r="AC487" s="70"/>
      <c r="AD487" s="70"/>
      <c r="AE487" s="70"/>
      <c r="AF487" s="70"/>
      <c r="AG487" s="70"/>
      <c r="AH487" s="70"/>
      <c r="AI487" s="70"/>
      <c r="AJ487" s="70"/>
      <c r="AK487" s="70"/>
      <c r="AL487" s="70"/>
      <c r="AM487" s="70"/>
      <c r="AN487" s="70"/>
      <c r="AO487" s="70"/>
      <c r="AP487" s="70"/>
      <c r="AQ487" s="70"/>
      <c r="AR487" s="70"/>
      <c r="AS487" s="70"/>
      <c r="AT487" s="70"/>
      <c r="AU487" s="70"/>
      <c r="AV487" s="70"/>
      <c r="AW487" s="70"/>
      <c r="AX487" s="70"/>
      <c r="AY487" s="70"/>
      <c r="AZ487" s="70"/>
    </row>
    <row r="488" spans="1:52">
      <c r="A488" s="69"/>
      <c r="B488" s="69"/>
      <c r="E488" s="69"/>
      <c r="F488" s="69"/>
      <c r="G488" s="69"/>
      <c r="H488" s="69"/>
      <c r="I488" s="69"/>
      <c r="J488" s="69"/>
      <c r="K488" s="69"/>
      <c r="L488" s="196"/>
      <c r="M488" s="69"/>
      <c r="N488" s="197"/>
      <c r="O488" s="43"/>
      <c r="P488" s="43"/>
      <c r="Q488" s="43"/>
      <c r="R488" s="43"/>
      <c r="S488" s="43"/>
      <c r="T488" s="43"/>
      <c r="U488" s="43"/>
      <c r="V488" s="43"/>
      <c r="W488" s="43"/>
      <c r="X488" s="70"/>
      <c r="Y488" s="70"/>
      <c r="Z488" s="70"/>
      <c r="AA488" s="70"/>
      <c r="AB488" s="70"/>
      <c r="AC488" s="70"/>
      <c r="AD488" s="70"/>
      <c r="AE488" s="70"/>
      <c r="AF488" s="70"/>
      <c r="AG488" s="70"/>
      <c r="AH488" s="70"/>
      <c r="AI488" s="70"/>
      <c r="AJ488" s="70"/>
      <c r="AK488" s="70"/>
      <c r="AL488" s="70"/>
      <c r="AM488" s="70"/>
      <c r="AN488" s="70"/>
      <c r="AO488" s="70"/>
      <c r="AP488" s="70"/>
      <c r="AQ488" s="70"/>
      <c r="AR488" s="70"/>
      <c r="AS488" s="70"/>
      <c r="AT488" s="70"/>
      <c r="AU488" s="70"/>
      <c r="AV488" s="70"/>
      <c r="AW488" s="70"/>
      <c r="AX488" s="70"/>
      <c r="AY488" s="70"/>
      <c r="AZ488" s="70"/>
    </row>
    <row r="489" spans="1:52">
      <c r="A489" s="69"/>
      <c r="B489" s="69"/>
      <c r="E489" s="69"/>
      <c r="F489" s="69"/>
      <c r="G489" s="69"/>
      <c r="H489" s="69"/>
      <c r="I489" s="69"/>
      <c r="J489" s="69"/>
      <c r="K489" s="69"/>
      <c r="L489" s="196"/>
      <c r="M489" s="69"/>
      <c r="N489" s="197"/>
      <c r="O489" s="43"/>
      <c r="P489" s="43"/>
      <c r="Q489" s="43"/>
      <c r="R489" s="43"/>
      <c r="S489" s="43"/>
      <c r="T489" s="43"/>
      <c r="U489" s="43"/>
      <c r="V489" s="43"/>
      <c r="W489" s="43"/>
      <c r="X489" s="70"/>
      <c r="Y489" s="70"/>
      <c r="Z489" s="70"/>
      <c r="AA489" s="70"/>
      <c r="AB489" s="70"/>
      <c r="AC489" s="70"/>
      <c r="AD489" s="70"/>
      <c r="AE489" s="70"/>
      <c r="AF489" s="70"/>
      <c r="AG489" s="70"/>
      <c r="AH489" s="70"/>
      <c r="AI489" s="70"/>
      <c r="AJ489" s="70"/>
      <c r="AK489" s="70"/>
      <c r="AL489" s="70"/>
      <c r="AM489" s="70"/>
      <c r="AN489" s="70"/>
      <c r="AO489" s="70"/>
      <c r="AP489" s="70"/>
      <c r="AQ489" s="70"/>
      <c r="AR489" s="70"/>
      <c r="AS489" s="70"/>
      <c r="AT489" s="70"/>
      <c r="AU489" s="70"/>
      <c r="AV489" s="70"/>
      <c r="AW489" s="70"/>
      <c r="AX489" s="70"/>
      <c r="AY489" s="70"/>
      <c r="AZ489" s="70"/>
    </row>
    <row r="490" spans="1:52">
      <c r="A490" s="69"/>
      <c r="B490" s="69"/>
      <c r="E490" s="69"/>
      <c r="F490" s="69"/>
      <c r="G490" s="69"/>
      <c r="H490" s="69"/>
      <c r="I490" s="69"/>
      <c r="J490" s="69"/>
      <c r="K490" s="69"/>
      <c r="L490" s="196"/>
      <c r="M490" s="69"/>
      <c r="N490" s="197"/>
      <c r="O490" s="43"/>
      <c r="P490" s="43"/>
      <c r="Q490" s="43"/>
      <c r="R490" s="43"/>
      <c r="S490" s="43"/>
      <c r="T490" s="43"/>
      <c r="U490" s="43"/>
      <c r="V490" s="43"/>
      <c r="W490" s="43"/>
      <c r="X490" s="70"/>
      <c r="Y490" s="70"/>
      <c r="Z490" s="70"/>
      <c r="AA490" s="70"/>
      <c r="AB490" s="70"/>
      <c r="AC490" s="70"/>
      <c r="AD490" s="70"/>
      <c r="AE490" s="70"/>
      <c r="AF490" s="70"/>
      <c r="AG490" s="70"/>
      <c r="AH490" s="70"/>
      <c r="AI490" s="70"/>
      <c r="AJ490" s="70"/>
      <c r="AK490" s="70"/>
      <c r="AL490" s="70"/>
      <c r="AM490" s="70"/>
      <c r="AN490" s="70"/>
      <c r="AO490" s="70"/>
      <c r="AP490" s="70"/>
      <c r="AQ490" s="70"/>
      <c r="AR490" s="70"/>
      <c r="AS490" s="70"/>
      <c r="AT490" s="70"/>
      <c r="AU490" s="70"/>
      <c r="AV490" s="70"/>
      <c r="AW490" s="70"/>
      <c r="AX490" s="70"/>
      <c r="AY490" s="70"/>
      <c r="AZ490" s="70"/>
    </row>
    <row r="491" spans="1:52">
      <c r="A491" s="69"/>
      <c r="B491" s="69"/>
      <c r="E491" s="69"/>
      <c r="F491" s="69"/>
      <c r="G491" s="69"/>
      <c r="H491" s="69"/>
      <c r="I491" s="69"/>
      <c r="J491" s="69"/>
      <c r="K491" s="69"/>
      <c r="L491" s="196"/>
      <c r="M491" s="69"/>
      <c r="N491" s="197"/>
      <c r="O491" s="43"/>
      <c r="P491" s="43"/>
      <c r="Q491" s="43"/>
      <c r="R491" s="43"/>
      <c r="S491" s="43"/>
      <c r="T491" s="43"/>
      <c r="U491" s="43"/>
      <c r="V491" s="43"/>
      <c r="W491" s="43"/>
      <c r="X491" s="70"/>
      <c r="Y491" s="70"/>
      <c r="Z491" s="70"/>
      <c r="AA491" s="70"/>
      <c r="AB491" s="70"/>
      <c r="AC491" s="70"/>
      <c r="AD491" s="70"/>
      <c r="AE491" s="70"/>
      <c r="AF491" s="70"/>
      <c r="AG491" s="70"/>
      <c r="AH491" s="70"/>
      <c r="AI491" s="70"/>
      <c r="AJ491" s="70"/>
      <c r="AK491" s="70"/>
      <c r="AL491" s="70"/>
      <c r="AM491" s="70"/>
      <c r="AN491" s="70"/>
      <c r="AO491" s="70"/>
      <c r="AP491" s="70"/>
      <c r="AQ491" s="70"/>
      <c r="AR491" s="70"/>
      <c r="AS491" s="70"/>
      <c r="AT491" s="70"/>
      <c r="AU491" s="70"/>
      <c r="AV491" s="70"/>
      <c r="AW491" s="70"/>
      <c r="AX491" s="70"/>
      <c r="AY491" s="70"/>
      <c r="AZ491" s="70"/>
    </row>
    <row r="492" spans="1:52">
      <c r="A492" s="69"/>
      <c r="B492" s="69"/>
      <c r="E492" s="69"/>
      <c r="F492" s="69"/>
      <c r="G492" s="69"/>
      <c r="H492" s="69"/>
      <c r="I492" s="69"/>
      <c r="J492" s="69"/>
      <c r="K492" s="69"/>
      <c r="L492" s="196"/>
      <c r="M492" s="69"/>
      <c r="N492" s="197"/>
      <c r="O492" s="43"/>
      <c r="P492" s="43"/>
      <c r="Q492" s="43"/>
      <c r="R492" s="43"/>
      <c r="S492" s="43"/>
      <c r="T492" s="43"/>
      <c r="U492" s="43"/>
      <c r="V492" s="43"/>
      <c r="W492" s="43"/>
      <c r="X492" s="70"/>
      <c r="Y492" s="70"/>
      <c r="Z492" s="70"/>
      <c r="AA492" s="70"/>
      <c r="AB492" s="70"/>
      <c r="AC492" s="70"/>
      <c r="AD492" s="70"/>
      <c r="AE492" s="70"/>
      <c r="AF492" s="70"/>
      <c r="AG492" s="70"/>
      <c r="AH492" s="70"/>
      <c r="AI492" s="70"/>
      <c r="AJ492" s="70"/>
      <c r="AK492" s="70"/>
      <c r="AL492" s="70"/>
      <c r="AM492" s="70"/>
      <c r="AN492" s="70"/>
      <c r="AO492" s="70"/>
      <c r="AP492" s="70"/>
      <c r="AQ492" s="70"/>
      <c r="AR492" s="70"/>
      <c r="AS492" s="70"/>
      <c r="AT492" s="70"/>
      <c r="AU492" s="70"/>
      <c r="AV492" s="70"/>
      <c r="AW492" s="70"/>
      <c r="AX492" s="70"/>
      <c r="AY492" s="70"/>
      <c r="AZ492" s="70"/>
    </row>
    <row r="493" spans="1:52">
      <c r="A493" s="69"/>
      <c r="B493" s="69"/>
      <c r="E493" s="69"/>
      <c r="F493" s="69"/>
      <c r="G493" s="69"/>
      <c r="H493" s="69"/>
      <c r="I493" s="69"/>
      <c r="J493" s="69"/>
      <c r="K493" s="69"/>
      <c r="L493" s="196"/>
      <c r="M493" s="69"/>
      <c r="N493" s="197"/>
      <c r="O493" s="43"/>
      <c r="P493" s="43"/>
      <c r="Q493" s="43"/>
      <c r="R493" s="43"/>
      <c r="S493" s="43"/>
      <c r="T493" s="43"/>
      <c r="U493" s="43"/>
      <c r="V493" s="43"/>
      <c r="W493" s="43"/>
      <c r="X493" s="70"/>
      <c r="Y493" s="70"/>
      <c r="Z493" s="70"/>
      <c r="AA493" s="70"/>
      <c r="AB493" s="70"/>
      <c r="AC493" s="70"/>
      <c r="AD493" s="70"/>
      <c r="AE493" s="70"/>
      <c r="AF493" s="70"/>
      <c r="AG493" s="70"/>
      <c r="AH493" s="70"/>
      <c r="AI493" s="70"/>
      <c r="AJ493" s="70"/>
      <c r="AK493" s="70"/>
      <c r="AL493" s="70"/>
      <c r="AM493" s="70"/>
      <c r="AN493" s="70"/>
      <c r="AO493" s="70"/>
      <c r="AP493" s="70"/>
      <c r="AQ493" s="70"/>
      <c r="AR493" s="70"/>
      <c r="AS493" s="70"/>
      <c r="AT493" s="70"/>
      <c r="AU493" s="70"/>
      <c r="AV493" s="70"/>
      <c r="AW493" s="70"/>
      <c r="AX493" s="70"/>
      <c r="AY493" s="70"/>
      <c r="AZ493" s="70"/>
    </row>
    <row r="494" spans="1:52">
      <c r="A494" s="69"/>
      <c r="B494" s="69"/>
      <c r="E494" s="69"/>
      <c r="F494" s="69"/>
      <c r="G494" s="69"/>
      <c r="H494" s="69"/>
      <c r="I494" s="69"/>
      <c r="J494" s="69"/>
      <c r="K494" s="69"/>
      <c r="L494" s="196"/>
      <c r="M494" s="69"/>
      <c r="N494" s="197"/>
      <c r="O494" s="43"/>
      <c r="P494" s="43"/>
      <c r="Q494" s="43"/>
      <c r="R494" s="43"/>
      <c r="S494" s="43"/>
      <c r="T494" s="43"/>
      <c r="U494" s="43"/>
      <c r="V494" s="43"/>
      <c r="W494" s="43"/>
      <c r="X494" s="70"/>
      <c r="Y494" s="70"/>
      <c r="Z494" s="70"/>
      <c r="AA494" s="70"/>
      <c r="AB494" s="70"/>
      <c r="AC494" s="70"/>
      <c r="AD494" s="70"/>
      <c r="AE494" s="70"/>
      <c r="AF494" s="70"/>
      <c r="AG494" s="70"/>
      <c r="AH494" s="70"/>
      <c r="AI494" s="70"/>
      <c r="AJ494" s="70"/>
      <c r="AK494" s="70"/>
      <c r="AL494" s="70"/>
      <c r="AM494" s="70"/>
      <c r="AN494" s="70"/>
      <c r="AO494" s="70"/>
      <c r="AP494" s="70"/>
      <c r="AQ494" s="70"/>
      <c r="AR494" s="70"/>
      <c r="AS494" s="70"/>
      <c r="AT494" s="70"/>
      <c r="AU494" s="70"/>
      <c r="AV494" s="70"/>
      <c r="AW494" s="70"/>
      <c r="AX494" s="70"/>
      <c r="AY494" s="70"/>
      <c r="AZ494" s="70"/>
    </row>
    <row r="495" spans="1:52">
      <c r="A495" s="69"/>
      <c r="B495" s="69"/>
      <c r="E495" s="69"/>
      <c r="F495" s="69"/>
      <c r="G495" s="69"/>
      <c r="H495" s="69"/>
      <c r="I495" s="69"/>
      <c r="J495" s="69"/>
      <c r="K495" s="69"/>
      <c r="L495" s="196"/>
      <c r="M495" s="69"/>
      <c r="N495" s="197"/>
      <c r="O495" s="43"/>
      <c r="P495" s="43"/>
      <c r="Q495" s="43"/>
      <c r="R495" s="43"/>
      <c r="S495" s="43"/>
      <c r="T495" s="43"/>
      <c r="U495" s="43"/>
      <c r="V495" s="43"/>
      <c r="W495" s="43"/>
      <c r="X495" s="70"/>
      <c r="Y495" s="70"/>
      <c r="Z495" s="70"/>
      <c r="AA495" s="70"/>
      <c r="AB495" s="70"/>
      <c r="AC495" s="70"/>
      <c r="AD495" s="70"/>
      <c r="AE495" s="70"/>
      <c r="AF495" s="70"/>
      <c r="AG495" s="70"/>
      <c r="AH495" s="70"/>
      <c r="AI495" s="70"/>
      <c r="AJ495" s="70"/>
      <c r="AK495" s="70"/>
      <c r="AL495" s="70"/>
      <c r="AM495" s="70"/>
      <c r="AN495" s="70"/>
      <c r="AO495" s="70"/>
      <c r="AP495" s="70"/>
      <c r="AQ495" s="70"/>
      <c r="AR495" s="70"/>
      <c r="AS495" s="70"/>
      <c r="AT495" s="70"/>
      <c r="AU495" s="70"/>
      <c r="AV495" s="70"/>
      <c r="AW495" s="70"/>
      <c r="AX495" s="70"/>
      <c r="AY495" s="70"/>
      <c r="AZ495" s="70"/>
    </row>
    <row r="496" spans="1:52">
      <c r="A496" s="69"/>
      <c r="B496" s="69"/>
      <c r="E496" s="69"/>
      <c r="F496" s="69"/>
      <c r="G496" s="69"/>
      <c r="H496" s="69"/>
      <c r="I496" s="69"/>
      <c r="J496" s="69"/>
      <c r="K496" s="69"/>
      <c r="L496" s="196"/>
      <c r="M496" s="69"/>
      <c r="N496" s="197"/>
      <c r="O496" s="43"/>
      <c r="P496" s="43"/>
      <c r="Q496" s="43"/>
      <c r="R496" s="43"/>
      <c r="S496" s="43"/>
      <c r="T496" s="43"/>
      <c r="U496" s="43"/>
      <c r="V496" s="43"/>
      <c r="W496" s="43"/>
      <c r="X496" s="70"/>
      <c r="Y496" s="70"/>
      <c r="Z496" s="70"/>
      <c r="AA496" s="70"/>
      <c r="AB496" s="70"/>
      <c r="AC496" s="70"/>
      <c r="AD496" s="70"/>
      <c r="AE496" s="70"/>
      <c r="AF496" s="70"/>
      <c r="AG496" s="70"/>
      <c r="AH496" s="70"/>
      <c r="AI496" s="70"/>
      <c r="AJ496" s="70"/>
      <c r="AK496" s="70"/>
      <c r="AL496" s="70"/>
      <c r="AM496" s="70"/>
      <c r="AN496" s="70"/>
      <c r="AO496" s="70"/>
      <c r="AP496" s="70"/>
      <c r="AQ496" s="70"/>
      <c r="AR496" s="70"/>
      <c r="AS496" s="70"/>
      <c r="AT496" s="70"/>
      <c r="AU496" s="70"/>
      <c r="AV496" s="70"/>
      <c r="AW496" s="70"/>
      <c r="AX496" s="70"/>
      <c r="AY496" s="70"/>
      <c r="AZ496" s="70"/>
    </row>
    <row r="497" spans="1:52">
      <c r="A497" s="69"/>
      <c r="B497" s="69"/>
      <c r="E497" s="69"/>
      <c r="F497" s="69"/>
      <c r="G497" s="69"/>
      <c r="H497" s="69"/>
      <c r="I497" s="69"/>
      <c r="J497" s="69"/>
      <c r="K497" s="69"/>
      <c r="L497" s="196"/>
      <c r="M497" s="69"/>
      <c r="N497" s="197"/>
      <c r="O497" s="43"/>
      <c r="P497" s="43"/>
      <c r="Q497" s="43"/>
      <c r="R497" s="43"/>
      <c r="S497" s="43"/>
      <c r="T497" s="43"/>
      <c r="U497" s="43"/>
      <c r="V497" s="43"/>
      <c r="W497" s="43"/>
      <c r="X497" s="70"/>
      <c r="Y497" s="70"/>
      <c r="Z497" s="70"/>
      <c r="AA497" s="70"/>
      <c r="AB497" s="70"/>
      <c r="AC497" s="70"/>
      <c r="AD497" s="70"/>
      <c r="AE497" s="70"/>
      <c r="AF497" s="70"/>
      <c r="AG497" s="70"/>
      <c r="AH497" s="70"/>
      <c r="AI497" s="70"/>
      <c r="AJ497" s="70"/>
      <c r="AK497" s="70"/>
      <c r="AL497" s="70"/>
      <c r="AM497" s="70"/>
      <c r="AN497" s="70"/>
      <c r="AO497" s="70"/>
      <c r="AP497" s="70"/>
      <c r="AQ497" s="70"/>
      <c r="AR497" s="70"/>
      <c r="AS497" s="70"/>
      <c r="AT497" s="70"/>
      <c r="AU497" s="70"/>
      <c r="AV497" s="70"/>
      <c r="AW497" s="70"/>
      <c r="AX497" s="70"/>
      <c r="AY497" s="70"/>
      <c r="AZ497" s="70"/>
    </row>
    <row r="498" spans="1:52">
      <c r="A498" s="69"/>
      <c r="B498" s="69"/>
      <c r="E498" s="69"/>
      <c r="F498" s="69"/>
      <c r="G498" s="69"/>
      <c r="H498" s="69"/>
      <c r="I498" s="69"/>
      <c r="J498" s="69"/>
      <c r="K498" s="69"/>
      <c r="L498" s="196"/>
      <c r="M498" s="69"/>
      <c r="N498" s="197"/>
      <c r="O498" s="43"/>
      <c r="P498" s="43"/>
      <c r="Q498" s="43"/>
      <c r="R498" s="43"/>
      <c r="S498" s="43"/>
      <c r="T498" s="43"/>
      <c r="U498" s="43"/>
      <c r="V498" s="43"/>
      <c r="W498" s="43"/>
      <c r="X498" s="70"/>
      <c r="Y498" s="70"/>
      <c r="Z498" s="70"/>
      <c r="AA498" s="70"/>
      <c r="AB498" s="70"/>
      <c r="AC498" s="70"/>
      <c r="AD498" s="70"/>
      <c r="AE498" s="70"/>
      <c r="AF498" s="70"/>
      <c r="AG498" s="70"/>
      <c r="AH498" s="70"/>
      <c r="AI498" s="70"/>
      <c r="AJ498" s="70"/>
      <c r="AK498" s="70"/>
      <c r="AL498" s="70"/>
      <c r="AM498" s="70"/>
      <c r="AN498" s="70"/>
      <c r="AO498" s="70"/>
      <c r="AP498" s="70"/>
      <c r="AQ498" s="70"/>
      <c r="AR498" s="70"/>
      <c r="AS498" s="70"/>
      <c r="AT498" s="70"/>
      <c r="AU498" s="70"/>
      <c r="AV498" s="70"/>
      <c r="AW498" s="70"/>
      <c r="AX498" s="70"/>
      <c r="AY498" s="70"/>
      <c r="AZ498" s="70"/>
    </row>
    <row r="499" spans="1:52">
      <c r="A499" s="69"/>
      <c r="B499" s="69"/>
      <c r="E499" s="69"/>
      <c r="F499" s="69"/>
      <c r="G499" s="69"/>
      <c r="H499" s="69"/>
      <c r="I499" s="69"/>
      <c r="J499" s="69"/>
      <c r="K499" s="69"/>
      <c r="L499" s="196"/>
      <c r="M499" s="69"/>
      <c r="N499" s="197"/>
      <c r="O499" s="43"/>
      <c r="P499" s="43"/>
      <c r="Q499" s="43"/>
      <c r="R499" s="43"/>
      <c r="S499" s="43"/>
      <c r="T499" s="43"/>
      <c r="U499" s="43"/>
      <c r="V499" s="43"/>
      <c r="W499" s="43"/>
      <c r="X499" s="70"/>
      <c r="Y499" s="70"/>
      <c r="Z499" s="70"/>
      <c r="AA499" s="70"/>
      <c r="AB499" s="70"/>
      <c r="AC499" s="70"/>
      <c r="AD499" s="70"/>
      <c r="AE499" s="70"/>
      <c r="AF499" s="70"/>
      <c r="AG499" s="70"/>
      <c r="AH499" s="70"/>
      <c r="AI499" s="70"/>
      <c r="AJ499" s="70"/>
      <c r="AK499" s="70"/>
      <c r="AL499" s="70"/>
      <c r="AM499" s="70"/>
      <c r="AN499" s="70"/>
      <c r="AO499" s="70"/>
      <c r="AP499" s="70"/>
      <c r="AQ499" s="70"/>
      <c r="AR499" s="70"/>
      <c r="AS499" s="70"/>
      <c r="AT499" s="70"/>
      <c r="AU499" s="70"/>
      <c r="AV499" s="70"/>
      <c r="AW499" s="70"/>
      <c r="AX499" s="70"/>
      <c r="AY499" s="70"/>
      <c r="AZ499" s="70"/>
    </row>
    <row r="500" spans="1:52">
      <c r="A500" s="69"/>
      <c r="B500" s="69"/>
      <c r="E500" s="69"/>
      <c r="F500" s="69"/>
      <c r="G500" s="69"/>
      <c r="H500" s="69"/>
      <c r="I500" s="69"/>
      <c r="J500" s="69"/>
      <c r="K500" s="69"/>
      <c r="L500" s="196"/>
      <c r="M500" s="69"/>
      <c r="N500" s="197"/>
      <c r="O500" s="43"/>
      <c r="P500" s="43"/>
      <c r="Q500" s="43"/>
      <c r="R500" s="43"/>
      <c r="S500" s="43"/>
      <c r="T500" s="43"/>
      <c r="U500" s="43"/>
      <c r="V500" s="43"/>
      <c r="W500" s="43"/>
      <c r="X500" s="70"/>
      <c r="Y500" s="70"/>
      <c r="Z500" s="70"/>
      <c r="AA500" s="70"/>
      <c r="AB500" s="70"/>
      <c r="AC500" s="70"/>
      <c r="AD500" s="70"/>
      <c r="AE500" s="70"/>
      <c r="AF500" s="70"/>
      <c r="AG500" s="70"/>
      <c r="AH500" s="70"/>
      <c r="AI500" s="70"/>
      <c r="AJ500" s="70"/>
      <c r="AK500" s="70"/>
      <c r="AL500" s="70"/>
      <c r="AM500" s="70"/>
      <c r="AN500" s="70"/>
      <c r="AO500" s="70"/>
      <c r="AP500" s="70"/>
      <c r="AQ500" s="70"/>
      <c r="AR500" s="70"/>
      <c r="AS500" s="70"/>
      <c r="AT500" s="70"/>
      <c r="AU500" s="70"/>
      <c r="AV500" s="70"/>
      <c r="AW500" s="70"/>
      <c r="AX500" s="70"/>
      <c r="AY500" s="70"/>
      <c r="AZ500" s="70"/>
    </row>
    <row r="501" spans="1:52">
      <c r="A501" s="69"/>
      <c r="B501" s="69"/>
      <c r="E501" s="69"/>
      <c r="F501" s="69"/>
      <c r="G501" s="69"/>
      <c r="H501" s="69"/>
      <c r="I501" s="69"/>
      <c r="J501" s="69"/>
      <c r="K501" s="69"/>
      <c r="L501" s="196"/>
      <c r="M501" s="69"/>
      <c r="N501" s="197"/>
      <c r="O501" s="43"/>
      <c r="P501" s="43"/>
      <c r="Q501" s="43"/>
      <c r="R501" s="43"/>
      <c r="S501" s="43"/>
      <c r="T501" s="43"/>
      <c r="U501" s="43"/>
      <c r="V501" s="43"/>
      <c r="W501" s="43"/>
      <c r="X501" s="70"/>
      <c r="Y501" s="70"/>
      <c r="Z501" s="70"/>
      <c r="AA501" s="70"/>
      <c r="AB501" s="70"/>
      <c r="AC501" s="70"/>
      <c r="AD501" s="70"/>
      <c r="AE501" s="70"/>
      <c r="AF501" s="70"/>
      <c r="AG501" s="70"/>
      <c r="AH501" s="70"/>
      <c r="AI501" s="70"/>
      <c r="AJ501" s="70"/>
      <c r="AK501" s="70"/>
      <c r="AL501" s="70"/>
      <c r="AM501" s="70"/>
      <c r="AN501" s="70"/>
      <c r="AO501" s="70"/>
      <c r="AP501" s="70"/>
      <c r="AQ501" s="70"/>
      <c r="AR501" s="70"/>
      <c r="AS501" s="70"/>
      <c r="AT501" s="70"/>
      <c r="AU501" s="70"/>
      <c r="AV501" s="70"/>
      <c r="AW501" s="70"/>
      <c r="AX501" s="70"/>
      <c r="AY501" s="70"/>
      <c r="AZ501" s="70"/>
    </row>
    <row r="502" spans="1:52">
      <c r="A502" s="69"/>
      <c r="B502" s="69"/>
      <c r="E502" s="69"/>
      <c r="F502" s="69"/>
      <c r="G502" s="69"/>
      <c r="H502" s="69"/>
      <c r="I502" s="69"/>
      <c r="J502" s="69"/>
      <c r="K502" s="69"/>
      <c r="L502" s="196"/>
      <c r="M502" s="69"/>
      <c r="N502" s="197"/>
      <c r="O502" s="43"/>
      <c r="P502" s="43"/>
      <c r="Q502" s="43"/>
      <c r="R502" s="43"/>
      <c r="S502" s="43"/>
      <c r="T502" s="43"/>
      <c r="U502" s="43"/>
      <c r="V502" s="43"/>
      <c r="W502" s="43"/>
      <c r="X502" s="70"/>
      <c r="Y502" s="70"/>
      <c r="Z502" s="70"/>
      <c r="AA502" s="70"/>
      <c r="AB502" s="70"/>
      <c r="AC502" s="70"/>
      <c r="AD502" s="70"/>
      <c r="AE502" s="70"/>
      <c r="AF502" s="70"/>
      <c r="AG502" s="70"/>
      <c r="AH502" s="70"/>
      <c r="AI502" s="70"/>
      <c r="AJ502" s="70"/>
      <c r="AK502" s="70"/>
      <c r="AL502" s="70"/>
      <c r="AM502" s="70"/>
      <c r="AN502" s="70"/>
      <c r="AO502" s="70"/>
      <c r="AP502" s="70"/>
      <c r="AQ502" s="70"/>
      <c r="AR502" s="70"/>
      <c r="AS502" s="70"/>
      <c r="AT502" s="70"/>
      <c r="AU502" s="70"/>
      <c r="AV502" s="70"/>
      <c r="AW502" s="70"/>
      <c r="AX502" s="70"/>
      <c r="AY502" s="70"/>
      <c r="AZ502" s="70"/>
    </row>
    <row r="503" spans="1:52">
      <c r="A503" s="69"/>
      <c r="B503" s="69"/>
      <c r="E503" s="69"/>
      <c r="F503" s="69"/>
      <c r="G503" s="69"/>
      <c r="H503" s="69"/>
      <c r="I503" s="69"/>
      <c r="J503" s="69"/>
      <c r="K503" s="69"/>
      <c r="L503" s="196"/>
      <c r="M503" s="69"/>
      <c r="N503" s="197"/>
      <c r="O503" s="43"/>
      <c r="P503" s="43"/>
      <c r="Q503" s="43"/>
      <c r="R503" s="43"/>
      <c r="S503" s="43"/>
      <c r="T503" s="43"/>
      <c r="U503" s="43"/>
      <c r="V503" s="43"/>
      <c r="W503" s="43"/>
      <c r="X503" s="70"/>
      <c r="Y503" s="70"/>
      <c r="Z503" s="70"/>
      <c r="AA503" s="70"/>
      <c r="AB503" s="70"/>
      <c r="AC503" s="70"/>
      <c r="AD503" s="70"/>
      <c r="AE503" s="70"/>
      <c r="AF503" s="70"/>
      <c r="AG503" s="70"/>
      <c r="AH503" s="70"/>
      <c r="AI503" s="70"/>
      <c r="AJ503" s="70"/>
      <c r="AK503" s="70"/>
      <c r="AL503" s="70"/>
      <c r="AM503" s="70"/>
      <c r="AN503" s="70"/>
      <c r="AO503" s="70"/>
      <c r="AP503" s="70"/>
      <c r="AQ503" s="70"/>
      <c r="AR503" s="70"/>
      <c r="AS503" s="70"/>
      <c r="AT503" s="70"/>
      <c r="AU503" s="70"/>
      <c r="AV503" s="70"/>
      <c r="AW503" s="70"/>
      <c r="AX503" s="70"/>
      <c r="AY503" s="70"/>
      <c r="AZ503" s="70"/>
    </row>
    <row r="504" spans="1:52">
      <c r="A504" s="69"/>
      <c r="B504" s="69"/>
      <c r="E504" s="69"/>
      <c r="F504" s="69"/>
      <c r="G504" s="69"/>
      <c r="H504" s="69"/>
      <c r="I504" s="69"/>
      <c r="J504" s="69"/>
      <c r="K504" s="69"/>
      <c r="L504" s="196"/>
      <c r="M504" s="69"/>
      <c r="N504" s="197"/>
      <c r="O504" s="43"/>
      <c r="P504" s="43"/>
      <c r="Q504" s="43"/>
      <c r="R504" s="43"/>
      <c r="S504" s="43"/>
      <c r="T504" s="43"/>
      <c r="U504" s="43"/>
      <c r="V504" s="43"/>
      <c r="W504" s="43"/>
      <c r="X504" s="70"/>
      <c r="Y504" s="70"/>
      <c r="Z504" s="70"/>
      <c r="AA504" s="70"/>
      <c r="AB504" s="70"/>
      <c r="AC504" s="70"/>
      <c r="AD504" s="70"/>
      <c r="AE504" s="70"/>
      <c r="AF504" s="70"/>
      <c r="AG504" s="70"/>
      <c r="AH504" s="70"/>
      <c r="AI504" s="70"/>
      <c r="AJ504" s="70"/>
      <c r="AK504" s="70"/>
      <c r="AL504" s="70"/>
      <c r="AM504" s="70"/>
      <c r="AN504" s="70"/>
      <c r="AO504" s="70"/>
      <c r="AP504" s="70"/>
      <c r="AQ504" s="70"/>
      <c r="AR504" s="70"/>
      <c r="AS504" s="70"/>
      <c r="AT504" s="70"/>
      <c r="AU504" s="70"/>
      <c r="AV504" s="70"/>
      <c r="AW504" s="70"/>
      <c r="AX504" s="70"/>
      <c r="AY504" s="70"/>
      <c r="AZ504" s="70"/>
    </row>
    <row r="505" spans="1:52">
      <c r="A505" s="69"/>
      <c r="B505" s="69"/>
      <c r="E505" s="69"/>
      <c r="F505" s="69"/>
      <c r="G505" s="69"/>
      <c r="H505" s="69"/>
      <c r="I505" s="69"/>
      <c r="J505" s="69"/>
      <c r="K505" s="69"/>
      <c r="L505" s="196"/>
      <c r="M505" s="69"/>
      <c r="N505" s="197"/>
      <c r="O505" s="43"/>
      <c r="P505" s="43"/>
      <c r="Q505" s="43"/>
      <c r="R505" s="43"/>
      <c r="S505" s="43"/>
      <c r="T505" s="43"/>
      <c r="U505" s="43"/>
      <c r="V505" s="43"/>
      <c r="W505" s="43"/>
      <c r="X505" s="70"/>
      <c r="Y505" s="70"/>
      <c r="Z505" s="70"/>
      <c r="AA505" s="70"/>
      <c r="AB505" s="70"/>
      <c r="AC505" s="70"/>
      <c r="AD505" s="70"/>
      <c r="AE505" s="70"/>
      <c r="AF505" s="70"/>
      <c r="AG505" s="70"/>
      <c r="AH505" s="70"/>
      <c r="AI505" s="70"/>
      <c r="AJ505" s="70"/>
      <c r="AK505" s="70"/>
      <c r="AL505" s="70"/>
      <c r="AM505" s="70"/>
      <c r="AN505" s="70"/>
      <c r="AO505" s="70"/>
      <c r="AP505" s="70"/>
      <c r="AQ505" s="70"/>
      <c r="AR505" s="70"/>
      <c r="AS505" s="70"/>
      <c r="AT505" s="70"/>
      <c r="AU505" s="70"/>
      <c r="AV505" s="70"/>
      <c r="AW505" s="70"/>
      <c r="AX505" s="70"/>
      <c r="AY505" s="70"/>
      <c r="AZ505" s="70"/>
    </row>
    <row r="506" spans="1:52">
      <c r="A506" s="69"/>
      <c r="B506" s="69"/>
      <c r="E506" s="69"/>
      <c r="F506" s="69"/>
      <c r="G506" s="69"/>
      <c r="H506" s="69"/>
      <c r="I506" s="69"/>
      <c r="J506" s="69"/>
      <c r="K506" s="69"/>
      <c r="L506" s="196"/>
      <c r="M506" s="69"/>
      <c r="N506" s="197"/>
      <c r="O506" s="43"/>
      <c r="P506" s="43"/>
      <c r="Q506" s="43"/>
      <c r="R506" s="43"/>
      <c r="S506" s="43"/>
      <c r="T506" s="43"/>
      <c r="U506" s="43"/>
      <c r="V506" s="43"/>
      <c r="W506" s="43"/>
      <c r="X506" s="70"/>
      <c r="Y506" s="70"/>
      <c r="Z506" s="70"/>
      <c r="AA506" s="70"/>
      <c r="AB506" s="70"/>
      <c r="AC506" s="70"/>
      <c r="AD506" s="70"/>
      <c r="AE506" s="70"/>
      <c r="AF506" s="70"/>
      <c r="AG506" s="70"/>
      <c r="AH506" s="70"/>
      <c r="AI506" s="70"/>
      <c r="AJ506" s="70"/>
      <c r="AK506" s="70"/>
      <c r="AL506" s="70"/>
      <c r="AM506" s="70"/>
      <c r="AN506" s="70"/>
      <c r="AO506" s="70"/>
      <c r="AP506" s="70"/>
      <c r="AQ506" s="70"/>
      <c r="AR506" s="70"/>
      <c r="AS506" s="70"/>
      <c r="AT506" s="70"/>
      <c r="AU506" s="70"/>
      <c r="AV506" s="70"/>
      <c r="AW506" s="70"/>
      <c r="AX506" s="70"/>
      <c r="AY506" s="70"/>
      <c r="AZ506" s="70"/>
    </row>
    <row r="507" spans="1:52">
      <c r="A507" s="69"/>
      <c r="B507" s="69"/>
      <c r="E507" s="69"/>
      <c r="F507" s="69"/>
      <c r="G507" s="69"/>
      <c r="H507" s="69"/>
      <c r="I507" s="69"/>
      <c r="J507" s="69"/>
      <c r="K507" s="69"/>
      <c r="L507" s="196"/>
      <c r="M507" s="69"/>
      <c r="N507" s="197"/>
      <c r="O507" s="43"/>
      <c r="P507" s="43"/>
      <c r="Q507" s="43"/>
      <c r="R507" s="43"/>
      <c r="S507" s="43"/>
      <c r="T507" s="43"/>
      <c r="U507" s="43"/>
      <c r="V507" s="43"/>
      <c r="W507" s="43"/>
      <c r="X507" s="70"/>
      <c r="Y507" s="70"/>
      <c r="Z507" s="70"/>
      <c r="AA507" s="70"/>
      <c r="AB507" s="70"/>
      <c r="AC507" s="70"/>
      <c r="AD507" s="70"/>
      <c r="AE507" s="70"/>
      <c r="AF507" s="70"/>
      <c r="AG507" s="70"/>
      <c r="AH507" s="70"/>
      <c r="AI507" s="70"/>
      <c r="AJ507" s="70"/>
      <c r="AK507" s="70"/>
      <c r="AL507" s="70"/>
      <c r="AM507" s="70"/>
      <c r="AN507" s="70"/>
      <c r="AO507" s="70"/>
      <c r="AP507" s="70"/>
      <c r="AQ507" s="70"/>
      <c r="AR507" s="70"/>
      <c r="AS507" s="70"/>
      <c r="AT507" s="70"/>
      <c r="AU507" s="70"/>
      <c r="AV507" s="70"/>
      <c r="AW507" s="70"/>
      <c r="AX507" s="70"/>
      <c r="AY507" s="70"/>
      <c r="AZ507" s="70"/>
    </row>
    <row r="508" spans="1:52">
      <c r="A508" s="69"/>
      <c r="B508" s="69"/>
      <c r="E508" s="69"/>
      <c r="F508" s="69"/>
      <c r="G508" s="69"/>
      <c r="H508" s="69"/>
      <c r="I508" s="69"/>
      <c r="J508" s="69"/>
      <c r="K508" s="69"/>
      <c r="L508" s="196"/>
      <c r="M508" s="69"/>
      <c r="N508" s="197"/>
      <c r="O508" s="43"/>
      <c r="P508" s="43"/>
      <c r="Q508" s="43"/>
      <c r="R508" s="43"/>
      <c r="S508" s="43"/>
      <c r="T508" s="43"/>
      <c r="U508" s="43"/>
      <c r="V508" s="43"/>
      <c r="W508" s="43"/>
      <c r="X508" s="70"/>
      <c r="Y508" s="70"/>
      <c r="Z508" s="70"/>
      <c r="AA508" s="70"/>
      <c r="AB508" s="70"/>
      <c r="AC508" s="70"/>
      <c r="AD508" s="70"/>
      <c r="AE508" s="70"/>
      <c r="AF508" s="70"/>
      <c r="AG508" s="70"/>
      <c r="AH508" s="70"/>
      <c r="AI508" s="70"/>
      <c r="AJ508" s="70"/>
      <c r="AK508" s="70"/>
      <c r="AL508" s="70"/>
      <c r="AM508" s="70"/>
      <c r="AN508" s="70"/>
      <c r="AO508" s="70"/>
      <c r="AP508" s="70"/>
      <c r="AQ508" s="70"/>
      <c r="AR508" s="70"/>
      <c r="AS508" s="70"/>
      <c r="AT508" s="70"/>
      <c r="AU508" s="70"/>
      <c r="AV508" s="70"/>
      <c r="AW508" s="70"/>
      <c r="AX508" s="70"/>
      <c r="AY508" s="70"/>
      <c r="AZ508" s="70"/>
    </row>
    <row r="509" spans="1:52">
      <c r="A509" s="69"/>
      <c r="B509" s="69"/>
      <c r="E509" s="69"/>
      <c r="F509" s="69"/>
      <c r="G509" s="69"/>
      <c r="H509" s="69"/>
      <c r="I509" s="69"/>
      <c r="J509" s="69"/>
      <c r="K509" s="69"/>
      <c r="L509" s="196"/>
      <c r="M509" s="69"/>
      <c r="N509" s="197"/>
      <c r="O509" s="43"/>
      <c r="P509" s="43"/>
      <c r="Q509" s="43"/>
      <c r="R509" s="43"/>
      <c r="S509" s="43"/>
      <c r="T509" s="43"/>
      <c r="U509" s="43"/>
      <c r="V509" s="43"/>
      <c r="W509" s="43"/>
      <c r="X509" s="70"/>
      <c r="Y509" s="70"/>
      <c r="Z509" s="70"/>
      <c r="AA509" s="70"/>
      <c r="AB509" s="70"/>
      <c r="AC509" s="70"/>
      <c r="AD509" s="70"/>
      <c r="AE509" s="70"/>
      <c r="AF509" s="70"/>
      <c r="AG509" s="70"/>
      <c r="AH509" s="70"/>
      <c r="AI509" s="70"/>
      <c r="AJ509" s="70"/>
      <c r="AK509" s="70"/>
      <c r="AL509" s="70"/>
      <c r="AM509" s="70"/>
      <c r="AN509" s="70"/>
      <c r="AO509" s="70"/>
      <c r="AP509" s="70"/>
      <c r="AQ509" s="70"/>
      <c r="AR509" s="70"/>
      <c r="AS509" s="70"/>
      <c r="AT509" s="70"/>
      <c r="AU509" s="70"/>
      <c r="AV509" s="70"/>
      <c r="AW509" s="70"/>
      <c r="AX509" s="70"/>
      <c r="AY509" s="70"/>
      <c r="AZ509" s="70"/>
    </row>
    <row r="510" spans="1:52">
      <c r="A510" s="69"/>
      <c r="B510" s="69"/>
      <c r="E510" s="69"/>
      <c r="F510" s="69"/>
      <c r="G510" s="69"/>
      <c r="H510" s="69"/>
      <c r="I510" s="69"/>
      <c r="J510" s="69"/>
      <c r="K510" s="69"/>
      <c r="L510" s="196"/>
      <c r="M510" s="69"/>
      <c r="N510" s="197"/>
      <c r="O510" s="43"/>
      <c r="P510" s="43"/>
      <c r="Q510" s="43"/>
      <c r="R510" s="43"/>
      <c r="S510" s="43"/>
      <c r="T510" s="43"/>
      <c r="U510" s="43"/>
      <c r="V510" s="43"/>
      <c r="W510" s="43"/>
      <c r="X510" s="70"/>
      <c r="Y510" s="70"/>
      <c r="Z510" s="70"/>
      <c r="AA510" s="70"/>
      <c r="AB510" s="70"/>
      <c r="AC510" s="70"/>
      <c r="AD510" s="70"/>
      <c r="AE510" s="70"/>
      <c r="AF510" s="70"/>
      <c r="AG510" s="70"/>
      <c r="AH510" s="70"/>
      <c r="AI510" s="70"/>
      <c r="AJ510" s="70"/>
      <c r="AK510" s="70"/>
      <c r="AL510" s="70"/>
      <c r="AM510" s="70"/>
      <c r="AN510" s="70"/>
      <c r="AO510" s="70"/>
      <c r="AP510" s="70"/>
      <c r="AQ510" s="70"/>
      <c r="AR510" s="70"/>
      <c r="AS510" s="70"/>
      <c r="AT510" s="70"/>
      <c r="AU510" s="70"/>
      <c r="AV510" s="70"/>
      <c r="AW510" s="70"/>
      <c r="AX510" s="70"/>
      <c r="AY510" s="70"/>
      <c r="AZ510" s="70"/>
    </row>
    <row r="511" spans="1:52">
      <c r="A511" s="69"/>
      <c r="B511" s="69"/>
      <c r="E511" s="69"/>
      <c r="F511" s="69"/>
      <c r="G511" s="69"/>
      <c r="H511" s="69"/>
      <c r="I511" s="69"/>
      <c r="J511" s="69"/>
      <c r="K511" s="69"/>
      <c r="L511" s="196"/>
      <c r="M511" s="69"/>
      <c r="N511" s="197"/>
      <c r="O511" s="43"/>
      <c r="P511" s="43"/>
      <c r="Q511" s="43"/>
      <c r="R511" s="43"/>
      <c r="S511" s="43"/>
      <c r="T511" s="43"/>
      <c r="U511" s="43"/>
      <c r="V511" s="43"/>
      <c r="W511" s="43"/>
      <c r="X511" s="70"/>
      <c r="Y511" s="70"/>
      <c r="Z511" s="70"/>
      <c r="AA511" s="70"/>
      <c r="AB511" s="70"/>
      <c r="AC511" s="70"/>
      <c r="AD511" s="70"/>
      <c r="AE511" s="70"/>
      <c r="AF511" s="70"/>
      <c r="AG511" s="70"/>
      <c r="AH511" s="70"/>
      <c r="AI511" s="70"/>
      <c r="AJ511" s="70"/>
      <c r="AK511" s="70"/>
      <c r="AL511" s="70"/>
      <c r="AM511" s="70"/>
      <c r="AN511" s="70"/>
      <c r="AO511" s="70"/>
      <c r="AP511" s="70"/>
      <c r="AQ511" s="70"/>
      <c r="AR511" s="70"/>
      <c r="AS511" s="70"/>
      <c r="AT511" s="70"/>
      <c r="AU511" s="70"/>
      <c r="AV511" s="70"/>
      <c r="AW511" s="70"/>
      <c r="AX511" s="70"/>
      <c r="AY511" s="70"/>
      <c r="AZ511" s="70"/>
    </row>
    <row r="512" spans="1:52">
      <c r="A512" s="69"/>
      <c r="B512" s="69"/>
      <c r="E512" s="69"/>
      <c r="F512" s="69"/>
      <c r="G512" s="69"/>
      <c r="H512" s="69"/>
      <c r="I512" s="69"/>
      <c r="J512" s="69"/>
      <c r="K512" s="69"/>
      <c r="L512" s="196"/>
      <c r="M512" s="69"/>
      <c r="N512" s="197"/>
      <c r="O512" s="43"/>
      <c r="P512" s="43"/>
      <c r="Q512" s="43"/>
      <c r="R512" s="43"/>
      <c r="S512" s="43"/>
      <c r="T512" s="43"/>
      <c r="U512" s="43"/>
      <c r="V512" s="43"/>
      <c r="W512" s="43"/>
      <c r="X512" s="70"/>
      <c r="Y512" s="70"/>
      <c r="Z512" s="70"/>
      <c r="AA512" s="70"/>
      <c r="AB512" s="70"/>
      <c r="AC512" s="70"/>
      <c r="AD512" s="70"/>
      <c r="AE512" s="70"/>
      <c r="AF512" s="70"/>
      <c r="AG512" s="70"/>
      <c r="AH512" s="70"/>
      <c r="AI512" s="70"/>
      <c r="AJ512" s="70"/>
      <c r="AK512" s="70"/>
      <c r="AL512" s="70"/>
      <c r="AM512" s="70"/>
      <c r="AN512" s="70"/>
      <c r="AO512" s="70"/>
      <c r="AP512" s="70"/>
      <c r="AQ512" s="70"/>
      <c r="AR512" s="70"/>
      <c r="AS512" s="70"/>
      <c r="AT512" s="70"/>
      <c r="AU512" s="70"/>
      <c r="AV512" s="70"/>
      <c r="AW512" s="70"/>
      <c r="AX512" s="70"/>
      <c r="AY512" s="70"/>
      <c r="AZ512" s="70"/>
    </row>
    <row r="513" spans="1:52">
      <c r="A513" s="69"/>
      <c r="B513" s="69"/>
      <c r="E513" s="69"/>
      <c r="F513" s="69"/>
      <c r="G513" s="69"/>
      <c r="H513" s="69"/>
      <c r="I513" s="69"/>
      <c r="J513" s="69"/>
      <c r="K513" s="69"/>
      <c r="L513" s="196"/>
      <c r="M513" s="69"/>
      <c r="N513" s="197"/>
      <c r="O513" s="43"/>
      <c r="P513" s="43"/>
      <c r="Q513" s="43"/>
      <c r="R513" s="43"/>
      <c r="S513" s="43"/>
      <c r="T513" s="43"/>
      <c r="U513" s="43"/>
      <c r="V513" s="43"/>
      <c r="W513" s="43"/>
      <c r="X513" s="70"/>
      <c r="Y513" s="70"/>
      <c r="Z513" s="70"/>
      <c r="AA513" s="70"/>
      <c r="AB513" s="70"/>
      <c r="AC513" s="70"/>
      <c r="AD513" s="70"/>
      <c r="AE513" s="70"/>
      <c r="AF513" s="70"/>
      <c r="AG513" s="70"/>
      <c r="AH513" s="70"/>
      <c r="AI513" s="70"/>
      <c r="AJ513" s="70"/>
      <c r="AK513" s="70"/>
      <c r="AL513" s="70"/>
      <c r="AM513" s="70"/>
      <c r="AN513" s="70"/>
      <c r="AO513" s="70"/>
      <c r="AP513" s="70"/>
      <c r="AQ513" s="70"/>
      <c r="AR513" s="70"/>
      <c r="AS513" s="70"/>
      <c r="AT513" s="70"/>
      <c r="AU513" s="70"/>
      <c r="AV513" s="70"/>
      <c r="AW513" s="70"/>
      <c r="AX513" s="70"/>
      <c r="AY513" s="70"/>
      <c r="AZ513" s="70"/>
    </row>
    <row r="514" spans="1:52">
      <c r="A514" s="69"/>
      <c r="B514" s="69"/>
      <c r="E514" s="69"/>
      <c r="F514" s="69"/>
      <c r="G514" s="69"/>
      <c r="H514" s="69"/>
      <c r="I514" s="69"/>
      <c r="J514" s="69"/>
      <c r="K514" s="69"/>
      <c r="L514" s="196"/>
      <c r="M514" s="69"/>
      <c r="N514" s="197"/>
      <c r="O514" s="43"/>
      <c r="P514" s="43"/>
      <c r="Q514" s="43"/>
      <c r="R514" s="43"/>
      <c r="S514" s="43"/>
      <c r="T514" s="43"/>
      <c r="U514" s="43"/>
      <c r="V514" s="43"/>
      <c r="W514" s="43"/>
      <c r="X514" s="70"/>
      <c r="Y514" s="70"/>
      <c r="Z514" s="70"/>
      <c r="AA514" s="70"/>
      <c r="AB514" s="70"/>
      <c r="AC514" s="70"/>
      <c r="AD514" s="70"/>
      <c r="AE514" s="70"/>
      <c r="AF514" s="70"/>
      <c r="AG514" s="70"/>
      <c r="AH514" s="70"/>
      <c r="AI514" s="70"/>
      <c r="AJ514" s="70"/>
      <c r="AK514" s="70"/>
      <c r="AL514" s="70"/>
      <c r="AM514" s="70"/>
      <c r="AN514" s="70"/>
      <c r="AO514" s="70"/>
      <c r="AP514" s="70"/>
      <c r="AQ514" s="70"/>
      <c r="AR514" s="70"/>
      <c r="AS514" s="70"/>
      <c r="AT514" s="70"/>
      <c r="AU514" s="70"/>
      <c r="AV514" s="70"/>
      <c r="AW514" s="70"/>
      <c r="AX514" s="70"/>
      <c r="AY514" s="70"/>
      <c r="AZ514" s="70"/>
    </row>
    <row r="515" spans="1:52">
      <c r="A515" s="69"/>
      <c r="B515" s="69"/>
      <c r="E515" s="69"/>
      <c r="F515" s="69"/>
      <c r="G515" s="69"/>
      <c r="H515" s="69"/>
      <c r="I515" s="69"/>
      <c r="J515" s="69"/>
      <c r="K515" s="69"/>
      <c r="L515" s="196"/>
      <c r="M515" s="69"/>
      <c r="N515" s="197"/>
      <c r="O515" s="43"/>
      <c r="P515" s="43"/>
      <c r="Q515" s="43"/>
      <c r="R515" s="43"/>
      <c r="S515" s="43"/>
      <c r="T515" s="43"/>
      <c r="U515" s="43"/>
      <c r="V515" s="43"/>
      <c r="W515" s="43"/>
      <c r="X515" s="70"/>
      <c r="Y515" s="70"/>
      <c r="Z515" s="70"/>
      <c r="AA515" s="70"/>
      <c r="AB515" s="70"/>
      <c r="AC515" s="70"/>
      <c r="AD515" s="70"/>
      <c r="AE515" s="70"/>
      <c r="AF515" s="70"/>
      <c r="AG515" s="70"/>
      <c r="AH515" s="70"/>
      <c r="AI515" s="70"/>
      <c r="AJ515" s="70"/>
      <c r="AK515" s="70"/>
      <c r="AL515" s="70"/>
      <c r="AM515" s="70"/>
      <c r="AN515" s="70"/>
      <c r="AO515" s="70"/>
      <c r="AP515" s="70"/>
      <c r="AQ515" s="70"/>
      <c r="AR515" s="70"/>
      <c r="AS515" s="70"/>
      <c r="AT515" s="70"/>
      <c r="AU515" s="70"/>
      <c r="AV515" s="70"/>
      <c r="AW515" s="70"/>
      <c r="AX515" s="70"/>
      <c r="AY515" s="70"/>
      <c r="AZ515" s="70"/>
    </row>
    <row r="516" spans="1:52">
      <c r="A516" s="69"/>
      <c r="B516" s="69"/>
      <c r="E516" s="69"/>
      <c r="F516" s="69"/>
      <c r="G516" s="69"/>
      <c r="H516" s="69"/>
      <c r="I516" s="69"/>
      <c r="J516" s="69"/>
      <c r="K516" s="69"/>
      <c r="L516" s="196"/>
      <c r="M516" s="69"/>
      <c r="N516" s="197"/>
      <c r="O516" s="43"/>
      <c r="P516" s="43"/>
      <c r="Q516" s="43"/>
      <c r="R516" s="43"/>
      <c r="S516" s="43"/>
      <c r="T516" s="43"/>
      <c r="U516" s="43"/>
      <c r="V516" s="43"/>
      <c r="W516" s="43"/>
      <c r="X516" s="70"/>
      <c r="Y516" s="70"/>
      <c r="Z516" s="70"/>
      <c r="AA516" s="70"/>
      <c r="AB516" s="70"/>
      <c r="AC516" s="70"/>
      <c r="AD516" s="70"/>
      <c r="AE516" s="70"/>
      <c r="AF516" s="70"/>
      <c r="AG516" s="70"/>
      <c r="AH516" s="70"/>
      <c r="AI516" s="70"/>
      <c r="AJ516" s="70"/>
      <c r="AK516" s="70"/>
      <c r="AL516" s="70"/>
      <c r="AM516" s="70"/>
      <c r="AN516" s="70"/>
      <c r="AO516" s="70"/>
      <c r="AP516" s="70"/>
      <c r="AQ516" s="70"/>
      <c r="AR516" s="70"/>
      <c r="AS516" s="70"/>
      <c r="AT516" s="70"/>
      <c r="AU516" s="70"/>
      <c r="AV516" s="70"/>
      <c r="AW516" s="70"/>
      <c r="AX516" s="70"/>
      <c r="AY516" s="70"/>
      <c r="AZ516" s="70"/>
    </row>
    <row r="517" spans="1:52">
      <c r="A517" s="69"/>
      <c r="B517" s="69"/>
      <c r="E517" s="69"/>
      <c r="F517" s="69"/>
      <c r="G517" s="69"/>
      <c r="H517" s="69"/>
      <c r="I517" s="69"/>
      <c r="J517" s="69"/>
      <c r="K517" s="69"/>
      <c r="L517" s="196"/>
      <c r="M517" s="69"/>
      <c r="N517" s="197"/>
      <c r="O517" s="43"/>
      <c r="P517" s="43"/>
      <c r="Q517" s="43"/>
      <c r="R517" s="43"/>
      <c r="S517" s="43"/>
      <c r="T517" s="43"/>
      <c r="U517" s="43"/>
      <c r="V517" s="43"/>
      <c r="W517" s="43"/>
      <c r="X517" s="70"/>
      <c r="Y517" s="70"/>
      <c r="Z517" s="70"/>
      <c r="AA517" s="70"/>
      <c r="AB517" s="70"/>
      <c r="AC517" s="70"/>
      <c r="AD517" s="70"/>
      <c r="AE517" s="70"/>
      <c r="AF517" s="70"/>
      <c r="AG517" s="70"/>
      <c r="AH517" s="70"/>
      <c r="AI517" s="70"/>
      <c r="AJ517" s="70"/>
      <c r="AK517" s="70"/>
      <c r="AL517" s="70"/>
      <c r="AM517" s="70"/>
      <c r="AN517" s="70"/>
      <c r="AO517" s="70"/>
      <c r="AP517" s="70"/>
      <c r="AQ517" s="70"/>
      <c r="AR517" s="70"/>
      <c r="AS517" s="70"/>
      <c r="AT517" s="70"/>
      <c r="AU517" s="70"/>
      <c r="AV517" s="70"/>
      <c r="AW517" s="70"/>
      <c r="AX517" s="70"/>
      <c r="AY517" s="70"/>
      <c r="AZ517" s="70"/>
    </row>
    <row r="518" spans="1:52">
      <c r="A518" s="69"/>
      <c r="B518" s="69"/>
      <c r="E518" s="69"/>
      <c r="F518" s="69"/>
      <c r="G518" s="69"/>
      <c r="H518" s="69"/>
      <c r="I518" s="69"/>
      <c r="J518" s="69"/>
      <c r="K518" s="69"/>
      <c r="L518" s="196"/>
      <c r="M518" s="69"/>
      <c r="N518" s="197"/>
      <c r="O518" s="43"/>
      <c r="P518" s="43"/>
      <c r="Q518" s="43"/>
      <c r="R518" s="43"/>
      <c r="S518" s="43"/>
      <c r="T518" s="43"/>
      <c r="U518" s="43"/>
      <c r="V518" s="43"/>
      <c r="W518" s="43"/>
      <c r="X518" s="70"/>
      <c r="Y518" s="70"/>
      <c r="Z518" s="70"/>
      <c r="AA518" s="70"/>
      <c r="AB518" s="70"/>
      <c r="AC518" s="70"/>
      <c r="AD518" s="70"/>
      <c r="AE518" s="70"/>
      <c r="AF518" s="70"/>
      <c r="AG518" s="70"/>
      <c r="AH518" s="70"/>
      <c r="AI518" s="70"/>
      <c r="AJ518" s="70"/>
      <c r="AK518" s="70"/>
      <c r="AL518" s="70"/>
      <c r="AM518" s="70"/>
      <c r="AN518" s="70"/>
      <c r="AO518" s="70"/>
      <c r="AP518" s="70"/>
      <c r="AQ518" s="70"/>
      <c r="AR518" s="70"/>
      <c r="AS518" s="70"/>
      <c r="AT518" s="70"/>
      <c r="AU518" s="70"/>
      <c r="AV518" s="70"/>
      <c r="AW518" s="70"/>
      <c r="AX518" s="70"/>
      <c r="AY518" s="70"/>
      <c r="AZ518" s="70"/>
    </row>
    <row r="519" spans="1:52">
      <c r="A519" s="69"/>
      <c r="B519" s="69"/>
      <c r="E519" s="69"/>
      <c r="F519" s="69"/>
      <c r="G519" s="69"/>
      <c r="H519" s="69"/>
      <c r="I519" s="69"/>
      <c r="J519" s="69"/>
      <c r="K519" s="69"/>
      <c r="L519" s="196"/>
      <c r="M519" s="69"/>
      <c r="N519" s="197"/>
      <c r="O519" s="43"/>
      <c r="P519" s="43"/>
      <c r="Q519" s="43"/>
      <c r="R519" s="43"/>
      <c r="S519" s="43"/>
      <c r="T519" s="43"/>
      <c r="U519" s="43"/>
      <c r="V519" s="43"/>
      <c r="W519" s="43"/>
      <c r="X519" s="70"/>
      <c r="Y519" s="70"/>
      <c r="Z519" s="70"/>
      <c r="AA519" s="70"/>
      <c r="AB519" s="70"/>
      <c r="AC519" s="70"/>
      <c r="AD519" s="70"/>
      <c r="AE519" s="70"/>
      <c r="AF519" s="70"/>
      <c r="AG519" s="70"/>
      <c r="AH519" s="70"/>
      <c r="AI519" s="70"/>
      <c r="AJ519" s="70"/>
      <c r="AK519" s="70"/>
      <c r="AL519" s="70"/>
      <c r="AM519" s="70"/>
      <c r="AN519" s="70"/>
      <c r="AO519" s="70"/>
      <c r="AP519" s="70"/>
      <c r="AQ519" s="70"/>
      <c r="AR519" s="70"/>
      <c r="AS519" s="70"/>
      <c r="AT519" s="70"/>
      <c r="AU519" s="70"/>
      <c r="AV519" s="70"/>
      <c r="AW519" s="70"/>
      <c r="AX519" s="70"/>
      <c r="AY519" s="70"/>
      <c r="AZ519" s="70"/>
    </row>
    <row r="520" spans="1:52">
      <c r="A520" s="69"/>
      <c r="B520" s="69"/>
      <c r="E520" s="69"/>
      <c r="F520" s="69"/>
      <c r="G520" s="69"/>
      <c r="H520" s="69"/>
      <c r="I520" s="69"/>
      <c r="J520" s="69"/>
      <c r="K520" s="69"/>
      <c r="L520" s="196"/>
      <c r="M520" s="69"/>
      <c r="N520" s="197"/>
      <c r="O520" s="43"/>
      <c r="P520" s="43"/>
      <c r="Q520" s="43"/>
      <c r="R520" s="43"/>
      <c r="S520" s="43"/>
      <c r="T520" s="43"/>
      <c r="U520" s="43"/>
      <c r="V520" s="43"/>
      <c r="W520" s="43"/>
      <c r="X520" s="70"/>
      <c r="Y520" s="70"/>
      <c r="Z520" s="70"/>
      <c r="AA520" s="70"/>
      <c r="AB520" s="70"/>
      <c r="AC520" s="70"/>
      <c r="AD520" s="70"/>
      <c r="AE520" s="70"/>
      <c r="AF520" s="70"/>
      <c r="AG520" s="70"/>
      <c r="AH520" s="70"/>
      <c r="AI520" s="70"/>
      <c r="AJ520" s="70"/>
      <c r="AK520" s="70"/>
      <c r="AL520" s="70"/>
      <c r="AM520" s="70"/>
      <c r="AN520" s="70"/>
      <c r="AO520" s="70"/>
      <c r="AP520" s="70"/>
      <c r="AQ520" s="70"/>
      <c r="AR520" s="70"/>
      <c r="AS520" s="70"/>
      <c r="AT520" s="70"/>
      <c r="AU520" s="70"/>
      <c r="AV520" s="70"/>
      <c r="AW520" s="70"/>
      <c r="AX520" s="70"/>
      <c r="AY520" s="70"/>
      <c r="AZ520" s="70"/>
    </row>
    <row r="521" spans="1:52">
      <c r="A521" s="69"/>
      <c r="B521" s="69"/>
      <c r="E521" s="69"/>
      <c r="F521" s="69"/>
      <c r="G521" s="69"/>
      <c r="H521" s="69"/>
      <c r="I521" s="69"/>
      <c r="J521" s="69"/>
      <c r="K521" s="69"/>
      <c r="L521" s="196"/>
      <c r="M521" s="69"/>
      <c r="N521" s="197"/>
      <c r="O521" s="43"/>
      <c r="P521" s="43"/>
      <c r="Q521" s="43"/>
      <c r="R521" s="43"/>
      <c r="S521" s="43"/>
      <c r="T521" s="43"/>
      <c r="U521" s="43"/>
      <c r="V521" s="43"/>
      <c r="W521" s="43"/>
      <c r="X521" s="70"/>
      <c r="Y521" s="70"/>
      <c r="Z521" s="70"/>
      <c r="AA521" s="70"/>
      <c r="AB521" s="70"/>
      <c r="AC521" s="70"/>
      <c r="AD521" s="70"/>
      <c r="AE521" s="70"/>
      <c r="AF521" s="70"/>
      <c r="AG521" s="70"/>
      <c r="AH521" s="70"/>
      <c r="AI521" s="70"/>
      <c r="AJ521" s="70"/>
      <c r="AK521" s="70"/>
      <c r="AL521" s="70"/>
      <c r="AM521" s="70"/>
      <c r="AN521" s="70"/>
      <c r="AO521" s="70"/>
      <c r="AP521" s="70"/>
      <c r="AQ521" s="70"/>
      <c r="AR521" s="70"/>
      <c r="AS521" s="70"/>
      <c r="AT521" s="70"/>
      <c r="AU521" s="70"/>
      <c r="AV521" s="70"/>
      <c r="AW521" s="70"/>
      <c r="AX521" s="70"/>
      <c r="AY521" s="70"/>
      <c r="AZ521" s="70"/>
    </row>
    <row r="522" spans="1:52">
      <c r="A522" s="69"/>
      <c r="B522" s="69"/>
      <c r="E522" s="69"/>
      <c r="F522" s="69"/>
      <c r="G522" s="69"/>
      <c r="H522" s="69"/>
      <c r="I522" s="69"/>
      <c r="J522" s="69"/>
      <c r="K522" s="69"/>
      <c r="L522" s="196"/>
      <c r="M522" s="69"/>
      <c r="N522" s="197"/>
      <c r="O522" s="43"/>
      <c r="P522" s="43"/>
      <c r="Q522" s="43"/>
      <c r="R522" s="43"/>
      <c r="S522" s="43"/>
      <c r="T522" s="43"/>
      <c r="U522" s="43"/>
      <c r="V522" s="43"/>
      <c r="W522" s="43"/>
      <c r="X522" s="70"/>
      <c r="Y522" s="70"/>
      <c r="Z522" s="70"/>
      <c r="AA522" s="70"/>
      <c r="AB522" s="70"/>
      <c r="AC522" s="70"/>
      <c r="AD522" s="70"/>
      <c r="AE522" s="70"/>
      <c r="AF522" s="70"/>
      <c r="AG522" s="70"/>
      <c r="AH522" s="70"/>
      <c r="AI522" s="70"/>
      <c r="AJ522" s="70"/>
      <c r="AK522" s="70"/>
      <c r="AL522" s="70"/>
      <c r="AM522" s="70"/>
      <c r="AN522" s="70"/>
      <c r="AO522" s="70"/>
      <c r="AP522" s="70"/>
      <c r="AQ522" s="70"/>
      <c r="AR522" s="70"/>
      <c r="AS522" s="70"/>
      <c r="AT522" s="70"/>
      <c r="AU522" s="70"/>
      <c r="AV522" s="70"/>
      <c r="AW522" s="70"/>
      <c r="AX522" s="70"/>
      <c r="AY522" s="70"/>
      <c r="AZ522" s="70"/>
    </row>
    <row r="523" spans="1:52">
      <c r="A523" s="69"/>
      <c r="B523" s="69"/>
      <c r="E523" s="69"/>
      <c r="F523" s="69"/>
      <c r="G523" s="69"/>
      <c r="H523" s="69"/>
      <c r="I523" s="69"/>
      <c r="J523" s="69"/>
      <c r="K523" s="69"/>
      <c r="L523" s="196"/>
      <c r="M523" s="69"/>
      <c r="N523" s="197"/>
      <c r="O523" s="43"/>
      <c r="P523" s="43"/>
      <c r="Q523" s="43"/>
      <c r="R523" s="43"/>
      <c r="S523" s="43"/>
      <c r="T523" s="43"/>
      <c r="U523" s="43"/>
      <c r="V523" s="43"/>
      <c r="W523" s="43"/>
      <c r="X523" s="70"/>
      <c r="Y523" s="70"/>
      <c r="Z523" s="70"/>
      <c r="AA523" s="70"/>
      <c r="AB523" s="70"/>
      <c r="AC523" s="70"/>
      <c r="AD523" s="70"/>
      <c r="AE523" s="70"/>
      <c r="AF523" s="70"/>
      <c r="AG523" s="70"/>
      <c r="AH523" s="70"/>
      <c r="AI523" s="70"/>
      <c r="AJ523" s="70"/>
      <c r="AK523" s="70"/>
      <c r="AL523" s="70"/>
      <c r="AM523" s="70"/>
      <c r="AN523" s="70"/>
      <c r="AO523" s="70"/>
      <c r="AP523" s="70"/>
      <c r="AQ523" s="70"/>
      <c r="AR523" s="70"/>
      <c r="AS523" s="70"/>
      <c r="AT523" s="70"/>
      <c r="AU523" s="70"/>
      <c r="AV523" s="70"/>
      <c r="AW523" s="70"/>
      <c r="AX523" s="70"/>
      <c r="AY523" s="70"/>
      <c r="AZ523" s="70"/>
    </row>
    <row r="524" spans="1:52">
      <c r="A524" s="69"/>
      <c r="B524" s="69"/>
      <c r="E524" s="69"/>
      <c r="F524" s="69"/>
      <c r="G524" s="69"/>
      <c r="H524" s="69"/>
      <c r="I524" s="69"/>
      <c r="J524" s="69"/>
      <c r="K524" s="69"/>
      <c r="L524" s="196"/>
      <c r="M524" s="69"/>
      <c r="N524" s="197"/>
      <c r="O524" s="43"/>
      <c r="P524" s="43"/>
      <c r="Q524" s="43"/>
      <c r="R524" s="43"/>
      <c r="S524" s="43"/>
      <c r="T524" s="43"/>
      <c r="U524" s="43"/>
      <c r="V524" s="43"/>
      <c r="W524" s="43"/>
      <c r="X524" s="70"/>
      <c r="Y524" s="70"/>
      <c r="Z524" s="70"/>
      <c r="AA524" s="70"/>
      <c r="AB524" s="70"/>
      <c r="AC524" s="70"/>
      <c r="AD524" s="70"/>
      <c r="AE524" s="70"/>
      <c r="AF524" s="70"/>
      <c r="AG524" s="70"/>
      <c r="AH524" s="70"/>
      <c r="AI524" s="70"/>
      <c r="AJ524" s="70"/>
      <c r="AK524" s="70"/>
      <c r="AL524" s="70"/>
      <c r="AM524" s="70"/>
      <c r="AN524" s="70"/>
      <c r="AO524" s="70"/>
      <c r="AP524" s="70"/>
      <c r="AQ524" s="70"/>
      <c r="AR524" s="70"/>
      <c r="AS524" s="70"/>
      <c r="AT524" s="70"/>
      <c r="AU524" s="70"/>
      <c r="AV524" s="70"/>
      <c r="AW524" s="70"/>
      <c r="AX524" s="70"/>
      <c r="AY524" s="70"/>
      <c r="AZ524" s="70"/>
    </row>
    <row r="525" spans="1:52">
      <c r="A525" s="69"/>
      <c r="B525" s="69"/>
      <c r="E525" s="69"/>
      <c r="F525" s="69"/>
      <c r="G525" s="69"/>
      <c r="H525" s="69"/>
      <c r="I525" s="69"/>
      <c r="J525" s="69"/>
      <c r="K525" s="69"/>
      <c r="L525" s="196"/>
      <c r="M525" s="69"/>
      <c r="N525" s="197"/>
      <c r="O525" s="43"/>
      <c r="P525" s="43"/>
      <c r="Q525" s="43"/>
      <c r="R525" s="43"/>
      <c r="S525" s="43"/>
      <c r="T525" s="43"/>
      <c r="U525" s="43"/>
      <c r="V525" s="43"/>
      <c r="W525" s="43"/>
      <c r="X525" s="70"/>
      <c r="Y525" s="70"/>
      <c r="Z525" s="70"/>
      <c r="AA525" s="70"/>
      <c r="AB525" s="70"/>
      <c r="AC525" s="70"/>
      <c r="AD525" s="70"/>
      <c r="AE525" s="70"/>
      <c r="AF525" s="70"/>
      <c r="AG525" s="70"/>
      <c r="AH525" s="70"/>
      <c r="AI525" s="70"/>
      <c r="AJ525" s="70"/>
      <c r="AK525" s="70"/>
      <c r="AL525" s="70"/>
      <c r="AM525" s="70"/>
      <c r="AN525" s="70"/>
      <c r="AO525" s="70"/>
      <c r="AP525" s="70"/>
      <c r="AQ525" s="70"/>
      <c r="AR525" s="70"/>
      <c r="AS525" s="70"/>
      <c r="AT525" s="70"/>
      <c r="AU525" s="70"/>
      <c r="AV525" s="70"/>
      <c r="AW525" s="70"/>
      <c r="AX525" s="70"/>
      <c r="AY525" s="70"/>
      <c r="AZ525" s="70"/>
    </row>
    <row r="526" spans="1:52">
      <c r="A526" s="69"/>
      <c r="B526" s="69"/>
      <c r="E526" s="69"/>
      <c r="F526" s="69"/>
      <c r="G526" s="69"/>
      <c r="H526" s="69"/>
      <c r="I526" s="69"/>
      <c r="J526" s="69"/>
      <c r="K526" s="69"/>
      <c r="L526" s="196"/>
      <c r="M526" s="69"/>
      <c r="N526" s="197"/>
      <c r="O526" s="43"/>
      <c r="P526" s="43"/>
      <c r="Q526" s="43"/>
      <c r="R526" s="43"/>
      <c r="S526" s="43"/>
      <c r="T526" s="43"/>
      <c r="U526" s="43"/>
      <c r="V526" s="43"/>
      <c r="W526" s="43"/>
      <c r="X526" s="70"/>
      <c r="Y526" s="70"/>
      <c r="Z526" s="70"/>
      <c r="AA526" s="70"/>
      <c r="AB526" s="70"/>
      <c r="AC526" s="70"/>
      <c r="AD526" s="70"/>
      <c r="AE526" s="70"/>
      <c r="AF526" s="70"/>
      <c r="AG526" s="70"/>
      <c r="AH526" s="70"/>
      <c r="AI526" s="70"/>
      <c r="AJ526" s="70"/>
      <c r="AK526" s="70"/>
      <c r="AL526" s="70"/>
      <c r="AM526" s="70"/>
      <c r="AN526" s="70"/>
      <c r="AO526" s="70"/>
      <c r="AP526" s="70"/>
      <c r="AQ526" s="70"/>
      <c r="AR526" s="70"/>
      <c r="AS526" s="70"/>
      <c r="AT526" s="70"/>
      <c r="AU526" s="70"/>
      <c r="AV526" s="70"/>
      <c r="AW526" s="70"/>
      <c r="AX526" s="70"/>
      <c r="AY526" s="70"/>
      <c r="AZ526" s="70"/>
    </row>
    <row r="527" spans="1:52">
      <c r="A527" s="69"/>
      <c r="B527" s="69"/>
      <c r="E527" s="69"/>
      <c r="F527" s="69"/>
      <c r="G527" s="69"/>
      <c r="H527" s="69"/>
      <c r="I527" s="69"/>
      <c r="J527" s="69"/>
      <c r="K527" s="69"/>
      <c r="L527" s="196"/>
      <c r="M527" s="69"/>
      <c r="N527" s="197"/>
      <c r="O527" s="43"/>
      <c r="P527" s="43"/>
      <c r="Q527" s="43"/>
      <c r="R527" s="43"/>
      <c r="S527" s="43"/>
      <c r="T527" s="43"/>
      <c r="U527" s="43"/>
      <c r="V527" s="43"/>
      <c r="W527" s="43"/>
      <c r="X527" s="70"/>
      <c r="Y527" s="70"/>
      <c r="Z527" s="70"/>
      <c r="AA527" s="70"/>
      <c r="AB527" s="70"/>
      <c r="AC527" s="70"/>
      <c r="AD527" s="70"/>
      <c r="AE527" s="70"/>
      <c r="AF527" s="70"/>
      <c r="AG527" s="70"/>
      <c r="AH527" s="70"/>
      <c r="AI527" s="70"/>
      <c r="AJ527" s="70"/>
      <c r="AK527" s="70"/>
      <c r="AL527" s="70"/>
      <c r="AM527" s="70"/>
      <c r="AN527" s="70"/>
      <c r="AO527" s="70"/>
      <c r="AP527" s="70"/>
      <c r="AQ527" s="70"/>
      <c r="AR527" s="70"/>
      <c r="AS527" s="70"/>
      <c r="AT527" s="70"/>
      <c r="AU527" s="70"/>
      <c r="AV527" s="70"/>
      <c r="AW527" s="70"/>
      <c r="AX527" s="70"/>
      <c r="AY527" s="70"/>
      <c r="AZ527" s="70"/>
    </row>
    <row r="528" spans="1:52">
      <c r="A528" s="69"/>
      <c r="B528" s="69"/>
      <c r="E528" s="69"/>
      <c r="F528" s="69"/>
      <c r="G528" s="69"/>
      <c r="H528" s="69"/>
      <c r="I528" s="69"/>
      <c r="J528" s="69"/>
      <c r="K528" s="69"/>
      <c r="L528" s="196"/>
      <c r="M528" s="69"/>
      <c r="N528" s="197"/>
      <c r="O528" s="43"/>
      <c r="P528" s="43"/>
      <c r="Q528" s="43"/>
      <c r="R528" s="43"/>
      <c r="S528" s="43"/>
      <c r="T528" s="43"/>
      <c r="U528" s="43"/>
      <c r="V528" s="43"/>
      <c r="W528" s="43"/>
      <c r="X528" s="70"/>
      <c r="Y528" s="70"/>
      <c r="Z528" s="70"/>
      <c r="AA528" s="70"/>
      <c r="AB528" s="70"/>
      <c r="AC528" s="70"/>
      <c r="AD528" s="70"/>
      <c r="AE528" s="70"/>
      <c r="AF528" s="70"/>
      <c r="AG528" s="70"/>
      <c r="AH528" s="70"/>
      <c r="AI528" s="70"/>
      <c r="AJ528" s="70"/>
      <c r="AK528" s="70"/>
      <c r="AL528" s="70"/>
      <c r="AM528" s="70"/>
      <c r="AN528" s="70"/>
      <c r="AO528" s="70"/>
      <c r="AP528" s="70"/>
      <c r="AQ528" s="70"/>
      <c r="AR528" s="70"/>
      <c r="AS528" s="70"/>
      <c r="AT528" s="70"/>
      <c r="AU528" s="70"/>
      <c r="AV528" s="70"/>
      <c r="AW528" s="70"/>
      <c r="AX528" s="70"/>
      <c r="AY528" s="70"/>
      <c r="AZ528" s="70"/>
    </row>
    <row r="529" spans="1:52">
      <c r="A529" s="69"/>
      <c r="B529" s="69"/>
      <c r="E529" s="69"/>
      <c r="F529" s="69"/>
      <c r="G529" s="69"/>
      <c r="H529" s="69"/>
      <c r="I529" s="69"/>
      <c r="J529" s="69"/>
      <c r="K529" s="69"/>
      <c r="L529" s="196"/>
      <c r="M529" s="69"/>
      <c r="N529" s="197"/>
      <c r="O529" s="43"/>
      <c r="P529" s="43"/>
      <c r="Q529" s="43"/>
      <c r="R529" s="43"/>
      <c r="S529" s="43"/>
      <c r="T529" s="43"/>
      <c r="U529" s="43"/>
      <c r="V529" s="43"/>
      <c r="W529" s="43"/>
      <c r="X529" s="70"/>
      <c r="Y529" s="70"/>
      <c r="Z529" s="70"/>
      <c r="AA529" s="70"/>
      <c r="AB529" s="70"/>
      <c r="AC529" s="70"/>
      <c r="AD529" s="70"/>
      <c r="AE529" s="70"/>
      <c r="AF529" s="70"/>
      <c r="AG529" s="70"/>
      <c r="AH529" s="70"/>
      <c r="AI529" s="70"/>
      <c r="AJ529" s="70"/>
      <c r="AK529" s="70"/>
      <c r="AL529" s="70"/>
      <c r="AM529" s="70"/>
      <c r="AN529" s="70"/>
      <c r="AO529" s="70"/>
      <c r="AP529" s="70"/>
      <c r="AQ529" s="70"/>
      <c r="AR529" s="70"/>
      <c r="AS529" s="70"/>
      <c r="AT529" s="70"/>
      <c r="AU529" s="70"/>
      <c r="AV529" s="70"/>
      <c r="AW529" s="70"/>
      <c r="AX529" s="70"/>
      <c r="AY529" s="70"/>
      <c r="AZ529" s="70"/>
    </row>
    <row r="530" spans="1:52">
      <c r="A530" s="69"/>
      <c r="B530" s="69"/>
      <c r="E530" s="69"/>
      <c r="F530" s="69"/>
      <c r="G530" s="69"/>
      <c r="H530" s="69"/>
      <c r="I530" s="69"/>
      <c r="J530" s="69"/>
      <c r="K530" s="69"/>
      <c r="L530" s="196"/>
      <c r="M530" s="69"/>
      <c r="N530" s="197"/>
      <c r="O530" s="43"/>
      <c r="P530" s="43"/>
      <c r="Q530" s="43"/>
      <c r="R530" s="43"/>
      <c r="S530" s="43"/>
      <c r="T530" s="43"/>
      <c r="U530" s="43"/>
      <c r="V530" s="43"/>
      <c r="W530" s="43"/>
      <c r="X530" s="70"/>
      <c r="Y530" s="70"/>
      <c r="Z530" s="70"/>
      <c r="AA530" s="70"/>
      <c r="AB530" s="70"/>
      <c r="AC530" s="70"/>
      <c r="AD530" s="70"/>
      <c r="AE530" s="70"/>
      <c r="AF530" s="70"/>
      <c r="AG530" s="70"/>
      <c r="AH530" s="70"/>
      <c r="AI530" s="70"/>
      <c r="AJ530" s="70"/>
      <c r="AK530" s="70"/>
      <c r="AL530" s="70"/>
      <c r="AM530" s="70"/>
      <c r="AN530" s="70"/>
      <c r="AO530" s="70"/>
      <c r="AP530" s="70"/>
      <c r="AQ530" s="70"/>
      <c r="AR530" s="70"/>
      <c r="AS530" s="70"/>
      <c r="AT530" s="70"/>
      <c r="AU530" s="70"/>
      <c r="AV530" s="70"/>
      <c r="AW530" s="70"/>
      <c r="AX530" s="70"/>
      <c r="AY530" s="70"/>
      <c r="AZ530" s="70"/>
    </row>
    <row r="531" spans="1:52">
      <c r="A531" s="69"/>
      <c r="B531" s="69"/>
      <c r="E531" s="69"/>
      <c r="F531" s="69"/>
      <c r="G531" s="69"/>
      <c r="H531" s="69"/>
      <c r="I531" s="69"/>
      <c r="J531" s="69"/>
      <c r="K531" s="69"/>
      <c r="L531" s="196"/>
      <c r="M531" s="69"/>
      <c r="N531" s="197"/>
      <c r="O531" s="43"/>
      <c r="P531" s="43"/>
      <c r="Q531" s="43"/>
      <c r="R531" s="43"/>
      <c r="S531" s="43"/>
      <c r="T531" s="43"/>
      <c r="U531" s="43"/>
      <c r="V531" s="43"/>
      <c r="W531" s="43"/>
      <c r="X531" s="70"/>
      <c r="Y531" s="70"/>
      <c r="Z531" s="70"/>
      <c r="AA531" s="70"/>
      <c r="AB531" s="70"/>
      <c r="AC531" s="70"/>
      <c r="AD531" s="70"/>
      <c r="AE531" s="70"/>
      <c r="AF531" s="70"/>
      <c r="AG531" s="70"/>
      <c r="AH531" s="70"/>
      <c r="AI531" s="70"/>
      <c r="AJ531" s="70"/>
      <c r="AK531" s="70"/>
      <c r="AL531" s="70"/>
      <c r="AM531" s="70"/>
      <c r="AN531" s="70"/>
      <c r="AO531" s="70"/>
      <c r="AP531" s="70"/>
      <c r="AQ531" s="70"/>
      <c r="AR531" s="70"/>
      <c r="AS531" s="70"/>
      <c r="AT531" s="70"/>
      <c r="AU531" s="70"/>
      <c r="AV531" s="70"/>
      <c r="AW531" s="70"/>
      <c r="AX531" s="70"/>
      <c r="AY531" s="70"/>
      <c r="AZ531" s="70"/>
    </row>
    <row r="532" spans="1:52">
      <c r="A532" s="69"/>
      <c r="B532" s="69"/>
      <c r="E532" s="69"/>
      <c r="F532" s="69"/>
      <c r="G532" s="69"/>
      <c r="H532" s="69"/>
      <c r="I532" s="69"/>
      <c r="J532" s="69"/>
      <c r="K532" s="69"/>
      <c r="L532" s="196"/>
      <c r="M532" s="69"/>
      <c r="N532" s="197"/>
      <c r="O532" s="43"/>
      <c r="P532" s="43"/>
      <c r="Q532" s="43"/>
      <c r="R532" s="43"/>
      <c r="S532" s="43"/>
      <c r="T532" s="43"/>
      <c r="U532" s="43"/>
      <c r="V532" s="43"/>
      <c r="W532" s="43"/>
      <c r="X532" s="70"/>
      <c r="Y532" s="70"/>
      <c r="Z532" s="70"/>
      <c r="AA532" s="70"/>
      <c r="AB532" s="70"/>
      <c r="AC532" s="70"/>
      <c r="AD532" s="70"/>
      <c r="AE532" s="70"/>
      <c r="AF532" s="70"/>
      <c r="AG532" s="70"/>
      <c r="AH532" s="70"/>
      <c r="AI532" s="70"/>
      <c r="AJ532" s="70"/>
      <c r="AK532" s="70"/>
      <c r="AL532" s="70"/>
      <c r="AM532" s="70"/>
      <c r="AN532" s="70"/>
      <c r="AO532" s="70"/>
      <c r="AP532" s="70"/>
      <c r="AQ532" s="70"/>
      <c r="AR532" s="70"/>
      <c r="AS532" s="70"/>
      <c r="AT532" s="70"/>
      <c r="AU532" s="70"/>
      <c r="AV532" s="70"/>
      <c r="AW532" s="70"/>
      <c r="AX532" s="70"/>
      <c r="AY532" s="70"/>
      <c r="AZ532" s="70"/>
    </row>
    <row r="533" spans="1:52">
      <c r="A533" s="69"/>
      <c r="B533" s="69"/>
      <c r="E533" s="69"/>
      <c r="F533" s="69"/>
      <c r="G533" s="69"/>
      <c r="H533" s="69"/>
      <c r="I533" s="69"/>
      <c r="J533" s="69"/>
      <c r="K533" s="69"/>
      <c r="L533" s="196"/>
      <c r="M533" s="69"/>
      <c r="N533" s="197"/>
      <c r="O533" s="43"/>
      <c r="P533" s="43"/>
      <c r="Q533" s="43"/>
      <c r="R533" s="43"/>
      <c r="S533" s="43"/>
      <c r="T533" s="43"/>
      <c r="U533" s="43"/>
      <c r="V533" s="43"/>
      <c r="W533" s="43"/>
      <c r="X533" s="70"/>
      <c r="Y533" s="70"/>
      <c r="Z533" s="70"/>
      <c r="AA533" s="70"/>
      <c r="AB533" s="70"/>
      <c r="AC533" s="70"/>
      <c r="AD533" s="70"/>
      <c r="AE533" s="70"/>
      <c r="AF533" s="70"/>
      <c r="AG533" s="70"/>
      <c r="AH533" s="70"/>
      <c r="AI533" s="70"/>
      <c r="AJ533" s="70"/>
      <c r="AK533" s="70"/>
      <c r="AL533" s="70"/>
      <c r="AM533" s="70"/>
      <c r="AN533" s="70"/>
      <c r="AO533" s="70"/>
      <c r="AP533" s="70"/>
      <c r="AQ533" s="70"/>
      <c r="AR533" s="70"/>
      <c r="AS533" s="70"/>
      <c r="AT533" s="70"/>
      <c r="AU533" s="70"/>
      <c r="AV533" s="70"/>
      <c r="AW533" s="70"/>
      <c r="AX533" s="70"/>
      <c r="AY533" s="70"/>
      <c r="AZ533" s="70"/>
    </row>
    <row r="534" spans="1:52">
      <c r="A534" s="69"/>
      <c r="B534" s="69"/>
      <c r="E534" s="69"/>
      <c r="F534" s="69"/>
      <c r="G534" s="69"/>
      <c r="H534" s="69"/>
      <c r="I534" s="69"/>
      <c r="J534" s="69"/>
      <c r="K534" s="69"/>
      <c r="L534" s="196"/>
      <c r="M534" s="69"/>
      <c r="N534" s="197"/>
      <c r="O534" s="43"/>
      <c r="P534" s="43"/>
      <c r="Q534" s="43"/>
      <c r="R534" s="43"/>
      <c r="S534" s="43"/>
      <c r="T534" s="43"/>
      <c r="U534" s="43"/>
      <c r="V534" s="43"/>
      <c r="W534" s="43"/>
      <c r="X534" s="70"/>
      <c r="Y534" s="70"/>
      <c r="Z534" s="70"/>
      <c r="AA534" s="70"/>
      <c r="AB534" s="70"/>
      <c r="AC534" s="70"/>
      <c r="AD534" s="70"/>
      <c r="AE534" s="70"/>
      <c r="AF534" s="70"/>
      <c r="AG534" s="70"/>
      <c r="AH534" s="70"/>
      <c r="AI534" s="70"/>
      <c r="AJ534" s="70"/>
      <c r="AK534" s="70"/>
      <c r="AL534" s="70"/>
      <c r="AM534" s="70"/>
      <c r="AN534" s="70"/>
      <c r="AO534" s="70"/>
      <c r="AP534" s="70"/>
      <c r="AQ534" s="70"/>
      <c r="AR534" s="70"/>
      <c r="AS534" s="70"/>
      <c r="AT534" s="70"/>
      <c r="AU534" s="70"/>
      <c r="AV534" s="70"/>
      <c r="AW534" s="70"/>
      <c r="AX534" s="70"/>
      <c r="AY534" s="70"/>
      <c r="AZ534" s="70"/>
    </row>
    <row r="535" spans="1:52">
      <c r="A535" s="69"/>
      <c r="B535" s="69"/>
      <c r="E535" s="69"/>
      <c r="F535" s="69"/>
      <c r="G535" s="69"/>
      <c r="H535" s="69"/>
      <c r="I535" s="69"/>
      <c r="J535" s="69"/>
      <c r="K535" s="69"/>
      <c r="L535" s="196"/>
      <c r="M535" s="69"/>
      <c r="N535" s="197"/>
      <c r="O535" s="43"/>
      <c r="P535" s="43"/>
      <c r="Q535" s="43"/>
      <c r="R535" s="43"/>
      <c r="S535" s="43"/>
      <c r="T535" s="43"/>
      <c r="U535" s="43"/>
      <c r="V535" s="43"/>
      <c r="W535" s="43"/>
      <c r="X535" s="70"/>
      <c r="Y535" s="70"/>
      <c r="Z535" s="70"/>
      <c r="AA535" s="70"/>
      <c r="AB535" s="70"/>
      <c r="AC535" s="70"/>
      <c r="AD535" s="70"/>
      <c r="AE535" s="70"/>
      <c r="AF535" s="70"/>
      <c r="AG535" s="70"/>
      <c r="AH535" s="70"/>
      <c r="AI535" s="70"/>
      <c r="AJ535" s="70"/>
      <c r="AK535" s="70"/>
      <c r="AL535" s="70"/>
      <c r="AM535" s="70"/>
      <c r="AN535" s="70"/>
      <c r="AO535" s="70"/>
      <c r="AP535" s="70"/>
      <c r="AQ535" s="70"/>
      <c r="AR535" s="70"/>
      <c r="AS535" s="70"/>
      <c r="AT535" s="70"/>
      <c r="AU535" s="70"/>
      <c r="AV535" s="70"/>
      <c r="AW535" s="70"/>
      <c r="AX535" s="70"/>
      <c r="AY535" s="70"/>
      <c r="AZ535" s="70"/>
    </row>
    <row r="536" spans="1:52">
      <c r="A536" s="69"/>
      <c r="B536" s="69"/>
      <c r="E536" s="69"/>
      <c r="F536" s="69"/>
      <c r="G536" s="69"/>
      <c r="H536" s="69"/>
      <c r="I536" s="69"/>
      <c r="J536" s="69"/>
      <c r="K536" s="69"/>
      <c r="L536" s="196"/>
      <c r="M536" s="69"/>
      <c r="N536" s="197"/>
      <c r="O536" s="43"/>
      <c r="P536" s="43"/>
      <c r="Q536" s="43"/>
      <c r="R536" s="43"/>
      <c r="S536" s="43"/>
      <c r="T536" s="43"/>
      <c r="U536" s="43"/>
      <c r="V536" s="43"/>
      <c r="W536" s="43"/>
      <c r="X536" s="70"/>
      <c r="Y536" s="70"/>
      <c r="Z536" s="70"/>
      <c r="AA536" s="70"/>
      <c r="AB536" s="70"/>
      <c r="AC536" s="70"/>
      <c r="AD536" s="70"/>
      <c r="AE536" s="70"/>
      <c r="AF536" s="70"/>
      <c r="AG536" s="70"/>
      <c r="AH536" s="70"/>
      <c r="AI536" s="70"/>
      <c r="AJ536" s="70"/>
      <c r="AK536" s="70"/>
      <c r="AL536" s="70"/>
      <c r="AM536" s="70"/>
      <c r="AN536" s="70"/>
      <c r="AO536" s="70"/>
      <c r="AP536" s="70"/>
      <c r="AQ536" s="70"/>
      <c r="AR536" s="70"/>
      <c r="AS536" s="70"/>
      <c r="AT536" s="70"/>
      <c r="AU536" s="70"/>
      <c r="AV536" s="70"/>
      <c r="AW536" s="70"/>
      <c r="AX536" s="70"/>
      <c r="AY536" s="70"/>
      <c r="AZ536" s="70"/>
    </row>
    <row r="537" spans="1:52">
      <c r="A537" s="69"/>
      <c r="B537" s="69"/>
      <c r="E537" s="69"/>
      <c r="F537" s="69"/>
      <c r="G537" s="69"/>
      <c r="H537" s="69"/>
      <c r="I537" s="69"/>
      <c r="J537" s="69"/>
      <c r="K537" s="69"/>
      <c r="L537" s="196"/>
      <c r="M537" s="69"/>
      <c r="N537" s="197"/>
      <c r="O537" s="43"/>
      <c r="P537" s="43"/>
      <c r="Q537" s="43"/>
      <c r="R537" s="43"/>
      <c r="S537" s="43"/>
      <c r="T537" s="43"/>
      <c r="U537" s="43"/>
      <c r="V537" s="43"/>
      <c r="W537" s="43"/>
      <c r="X537" s="70"/>
      <c r="Y537" s="70"/>
      <c r="Z537" s="70"/>
      <c r="AA537" s="70"/>
      <c r="AB537" s="70"/>
      <c r="AC537" s="70"/>
      <c r="AD537" s="70"/>
      <c r="AE537" s="70"/>
      <c r="AF537" s="70"/>
      <c r="AG537" s="70"/>
      <c r="AH537" s="70"/>
      <c r="AI537" s="70"/>
      <c r="AJ537" s="70"/>
      <c r="AK537" s="70"/>
      <c r="AL537" s="70"/>
      <c r="AM537" s="70"/>
      <c r="AN537" s="70"/>
      <c r="AO537" s="70"/>
      <c r="AP537" s="70"/>
      <c r="AQ537" s="70"/>
      <c r="AR537" s="70"/>
      <c r="AS537" s="70"/>
      <c r="AT537" s="70"/>
      <c r="AU537" s="70"/>
      <c r="AV537" s="70"/>
      <c r="AW537" s="70"/>
      <c r="AX537" s="70"/>
      <c r="AY537" s="70"/>
      <c r="AZ537" s="70"/>
    </row>
    <row r="538" spans="1:52">
      <c r="A538" s="69"/>
      <c r="B538" s="69"/>
      <c r="E538" s="69"/>
      <c r="F538" s="69"/>
      <c r="G538" s="69"/>
      <c r="H538" s="69"/>
      <c r="I538" s="69"/>
      <c r="J538" s="69"/>
      <c r="K538" s="69"/>
      <c r="L538" s="196"/>
      <c r="M538" s="69"/>
      <c r="N538" s="197"/>
      <c r="O538" s="43"/>
      <c r="P538" s="43"/>
      <c r="Q538" s="43"/>
      <c r="R538" s="43"/>
      <c r="S538" s="43"/>
      <c r="T538" s="43"/>
      <c r="U538" s="43"/>
      <c r="V538" s="43"/>
      <c r="W538" s="43"/>
      <c r="X538" s="70"/>
      <c r="Y538" s="70"/>
      <c r="Z538" s="70"/>
      <c r="AA538" s="70"/>
      <c r="AB538" s="70"/>
      <c r="AC538" s="70"/>
      <c r="AD538" s="70"/>
      <c r="AE538" s="70"/>
      <c r="AF538" s="70"/>
      <c r="AG538" s="70"/>
      <c r="AH538" s="70"/>
      <c r="AI538" s="70"/>
      <c r="AJ538" s="70"/>
      <c r="AK538" s="70"/>
      <c r="AL538" s="70"/>
      <c r="AM538" s="70"/>
      <c r="AN538" s="70"/>
      <c r="AO538" s="70"/>
      <c r="AP538" s="70"/>
      <c r="AQ538" s="70"/>
      <c r="AR538" s="70"/>
      <c r="AS538" s="70"/>
      <c r="AT538" s="70"/>
      <c r="AU538" s="70"/>
      <c r="AV538" s="70"/>
      <c r="AW538" s="70"/>
      <c r="AX538" s="70"/>
      <c r="AY538" s="70"/>
      <c r="AZ538" s="70"/>
    </row>
    <row r="539" spans="1:52">
      <c r="A539" s="69"/>
      <c r="B539" s="69"/>
      <c r="E539" s="69"/>
      <c r="F539" s="69"/>
      <c r="G539" s="69"/>
      <c r="H539" s="69"/>
      <c r="I539" s="69"/>
      <c r="J539" s="69"/>
      <c r="K539" s="69"/>
      <c r="L539" s="196"/>
      <c r="M539" s="69"/>
      <c r="N539" s="197"/>
      <c r="O539" s="43"/>
      <c r="P539" s="43"/>
      <c r="Q539" s="43"/>
      <c r="R539" s="43"/>
      <c r="S539" s="43"/>
      <c r="T539" s="43"/>
      <c r="U539" s="43"/>
      <c r="V539" s="43"/>
      <c r="W539" s="43"/>
      <c r="X539" s="70"/>
      <c r="Y539" s="70"/>
      <c r="Z539" s="70"/>
      <c r="AA539" s="70"/>
      <c r="AB539" s="70"/>
      <c r="AC539" s="70"/>
      <c r="AD539" s="70"/>
      <c r="AE539" s="70"/>
      <c r="AF539" s="70"/>
      <c r="AG539" s="70"/>
      <c r="AH539" s="70"/>
      <c r="AI539" s="70"/>
      <c r="AJ539" s="70"/>
      <c r="AK539" s="70"/>
      <c r="AL539" s="70"/>
      <c r="AM539" s="70"/>
      <c r="AN539" s="70"/>
      <c r="AO539" s="70"/>
      <c r="AP539" s="70"/>
      <c r="AQ539" s="70"/>
      <c r="AR539" s="70"/>
      <c r="AS539" s="70"/>
      <c r="AT539" s="70"/>
      <c r="AU539" s="70"/>
      <c r="AV539" s="70"/>
      <c r="AW539" s="70"/>
      <c r="AX539" s="70"/>
      <c r="AY539" s="70"/>
      <c r="AZ539" s="70"/>
    </row>
    <row r="540" spans="1:52">
      <c r="A540" s="69"/>
      <c r="B540" s="69"/>
      <c r="E540" s="69"/>
      <c r="F540" s="69"/>
      <c r="G540" s="69"/>
      <c r="H540" s="69"/>
      <c r="I540" s="69"/>
      <c r="J540" s="69"/>
      <c r="K540" s="69"/>
      <c r="L540" s="196"/>
      <c r="M540" s="69"/>
      <c r="N540" s="197"/>
      <c r="O540" s="43"/>
      <c r="P540" s="43"/>
      <c r="Q540" s="43"/>
      <c r="R540" s="43"/>
      <c r="S540" s="43"/>
      <c r="T540" s="43"/>
      <c r="U540" s="43"/>
      <c r="V540" s="43"/>
      <c r="W540" s="43"/>
      <c r="X540" s="70"/>
      <c r="Y540" s="70"/>
      <c r="Z540" s="70"/>
      <c r="AA540" s="70"/>
      <c r="AB540" s="70"/>
      <c r="AC540" s="70"/>
      <c r="AD540" s="70"/>
      <c r="AE540" s="70"/>
      <c r="AF540" s="70"/>
      <c r="AG540" s="70"/>
      <c r="AH540" s="70"/>
      <c r="AI540" s="70"/>
      <c r="AJ540" s="70"/>
      <c r="AK540" s="70"/>
      <c r="AL540" s="70"/>
      <c r="AM540" s="70"/>
      <c r="AN540" s="70"/>
      <c r="AO540" s="70"/>
      <c r="AP540" s="70"/>
      <c r="AQ540" s="70"/>
      <c r="AR540" s="70"/>
      <c r="AS540" s="70"/>
      <c r="AT540" s="70"/>
      <c r="AU540" s="70"/>
      <c r="AV540" s="70"/>
      <c r="AW540" s="70"/>
      <c r="AX540" s="70"/>
      <c r="AY540" s="70"/>
      <c r="AZ540" s="70"/>
    </row>
    <row r="541" spans="1:52">
      <c r="A541" s="69"/>
      <c r="B541" s="69"/>
      <c r="E541" s="69"/>
      <c r="F541" s="69"/>
      <c r="G541" s="69"/>
      <c r="H541" s="69"/>
      <c r="I541" s="69"/>
      <c r="J541" s="69"/>
      <c r="K541" s="69"/>
      <c r="L541" s="196"/>
      <c r="M541" s="69"/>
      <c r="N541" s="197"/>
      <c r="O541" s="43"/>
      <c r="P541" s="43"/>
      <c r="Q541" s="43"/>
      <c r="R541" s="43"/>
      <c r="S541" s="43"/>
      <c r="T541" s="43"/>
      <c r="U541" s="43"/>
      <c r="V541" s="43"/>
      <c r="W541" s="43"/>
      <c r="X541" s="70"/>
      <c r="Y541" s="70"/>
      <c r="Z541" s="70"/>
      <c r="AA541" s="70"/>
      <c r="AB541" s="70"/>
      <c r="AC541" s="70"/>
      <c r="AD541" s="70"/>
      <c r="AE541" s="70"/>
      <c r="AF541" s="70"/>
      <c r="AG541" s="70"/>
      <c r="AH541" s="70"/>
      <c r="AI541" s="70"/>
      <c r="AJ541" s="70"/>
      <c r="AK541" s="70"/>
      <c r="AL541" s="70"/>
      <c r="AM541" s="70"/>
      <c r="AN541" s="70"/>
      <c r="AO541" s="70"/>
      <c r="AP541" s="70"/>
      <c r="AQ541" s="70"/>
      <c r="AR541" s="70"/>
      <c r="AS541" s="70"/>
      <c r="AT541" s="70"/>
      <c r="AU541" s="70"/>
      <c r="AV541" s="70"/>
      <c r="AW541" s="70"/>
      <c r="AX541" s="70"/>
      <c r="AY541" s="70"/>
      <c r="AZ541" s="70"/>
    </row>
    <row r="542" spans="1:52">
      <c r="A542" s="69"/>
      <c r="B542" s="69"/>
      <c r="E542" s="69"/>
      <c r="F542" s="69"/>
      <c r="G542" s="69"/>
      <c r="H542" s="69"/>
      <c r="I542" s="69"/>
      <c r="J542" s="69"/>
      <c r="K542" s="69"/>
      <c r="L542" s="196"/>
      <c r="M542" s="69"/>
      <c r="N542" s="197"/>
      <c r="O542" s="43"/>
      <c r="P542" s="43"/>
      <c r="Q542" s="43"/>
      <c r="R542" s="43"/>
      <c r="S542" s="43"/>
      <c r="T542" s="43"/>
      <c r="U542" s="43"/>
      <c r="V542" s="43"/>
      <c r="W542" s="43"/>
      <c r="X542" s="70"/>
      <c r="Y542" s="70"/>
      <c r="Z542" s="70"/>
      <c r="AA542" s="70"/>
      <c r="AB542" s="70"/>
      <c r="AC542" s="70"/>
      <c r="AD542" s="70"/>
      <c r="AE542" s="70"/>
      <c r="AF542" s="70"/>
      <c r="AG542" s="70"/>
      <c r="AH542" s="70"/>
      <c r="AI542" s="70"/>
      <c r="AJ542" s="70"/>
      <c r="AK542" s="70"/>
      <c r="AL542" s="70"/>
      <c r="AM542" s="70"/>
      <c r="AN542" s="70"/>
      <c r="AO542" s="70"/>
      <c r="AP542" s="70"/>
      <c r="AQ542" s="70"/>
      <c r="AR542" s="70"/>
      <c r="AS542" s="70"/>
      <c r="AT542" s="70"/>
      <c r="AU542" s="70"/>
      <c r="AV542" s="70"/>
      <c r="AW542" s="70"/>
      <c r="AX542" s="70"/>
      <c r="AY542" s="70"/>
      <c r="AZ542" s="70"/>
    </row>
    <row r="543" spans="1:52">
      <c r="A543" s="69"/>
      <c r="B543" s="69"/>
      <c r="E543" s="69"/>
      <c r="F543" s="69"/>
      <c r="G543" s="69"/>
      <c r="H543" s="69"/>
      <c r="I543" s="69"/>
      <c r="J543" s="69"/>
      <c r="K543" s="69"/>
      <c r="L543" s="196"/>
      <c r="M543" s="69"/>
      <c r="N543" s="197"/>
      <c r="O543" s="43"/>
      <c r="P543" s="43"/>
      <c r="Q543" s="43"/>
      <c r="R543" s="43"/>
      <c r="S543" s="43"/>
      <c r="T543" s="43"/>
      <c r="U543" s="43"/>
      <c r="V543" s="43"/>
      <c r="W543" s="43"/>
      <c r="X543" s="70"/>
      <c r="Y543" s="70"/>
      <c r="Z543" s="70"/>
      <c r="AA543" s="70"/>
      <c r="AB543" s="70"/>
      <c r="AC543" s="70"/>
      <c r="AD543" s="70"/>
      <c r="AE543" s="70"/>
      <c r="AF543" s="70"/>
      <c r="AG543" s="70"/>
      <c r="AH543" s="70"/>
      <c r="AI543" s="70"/>
      <c r="AJ543" s="70"/>
      <c r="AK543" s="70"/>
      <c r="AL543" s="70"/>
      <c r="AM543" s="70"/>
      <c r="AN543" s="70"/>
      <c r="AO543" s="70"/>
      <c r="AP543" s="70"/>
      <c r="AQ543" s="70"/>
      <c r="AR543" s="70"/>
      <c r="AS543" s="70"/>
      <c r="AT543" s="70"/>
      <c r="AU543" s="70"/>
      <c r="AV543" s="70"/>
      <c r="AW543" s="70"/>
      <c r="AX543" s="70"/>
      <c r="AY543" s="70"/>
      <c r="AZ543" s="70"/>
    </row>
    <row r="544" spans="1:52">
      <c r="A544" s="69"/>
      <c r="B544" s="69"/>
      <c r="E544" s="69"/>
      <c r="F544" s="69"/>
      <c r="G544" s="69"/>
      <c r="H544" s="69"/>
      <c r="I544" s="69"/>
      <c r="J544" s="69"/>
      <c r="K544" s="69"/>
      <c r="L544" s="196"/>
      <c r="M544" s="69"/>
      <c r="N544" s="197"/>
      <c r="O544" s="43"/>
      <c r="P544" s="43"/>
      <c r="Q544" s="43"/>
      <c r="R544" s="43"/>
      <c r="S544" s="43"/>
      <c r="T544" s="43"/>
      <c r="U544" s="43"/>
      <c r="V544" s="43"/>
      <c r="W544" s="43"/>
      <c r="X544" s="70"/>
      <c r="Y544" s="70"/>
      <c r="Z544" s="70"/>
      <c r="AA544" s="70"/>
      <c r="AB544" s="70"/>
      <c r="AC544" s="70"/>
      <c r="AD544" s="70"/>
      <c r="AE544" s="70"/>
      <c r="AF544" s="70"/>
      <c r="AG544" s="70"/>
      <c r="AH544" s="70"/>
      <c r="AI544" s="70"/>
      <c r="AJ544" s="70"/>
      <c r="AK544" s="70"/>
      <c r="AL544" s="70"/>
      <c r="AM544" s="70"/>
      <c r="AN544" s="70"/>
      <c r="AO544" s="70"/>
      <c r="AP544" s="70"/>
      <c r="AQ544" s="70"/>
      <c r="AR544" s="70"/>
      <c r="AS544" s="70"/>
      <c r="AT544" s="70"/>
      <c r="AU544" s="70"/>
      <c r="AV544" s="70"/>
      <c r="AW544" s="70"/>
      <c r="AX544" s="70"/>
      <c r="AY544" s="70"/>
      <c r="AZ544" s="70"/>
    </row>
    <row r="545" spans="1:52">
      <c r="A545" s="69"/>
      <c r="B545" s="69"/>
      <c r="E545" s="69"/>
      <c r="F545" s="69"/>
      <c r="G545" s="69"/>
      <c r="H545" s="69"/>
      <c r="I545" s="69"/>
      <c r="J545" s="69"/>
      <c r="K545" s="69"/>
      <c r="L545" s="196"/>
      <c r="M545" s="69"/>
      <c r="N545" s="197"/>
      <c r="O545" s="43"/>
      <c r="P545" s="43"/>
      <c r="Q545" s="43"/>
      <c r="R545" s="43"/>
      <c r="S545" s="43"/>
      <c r="T545" s="43"/>
      <c r="U545" s="43"/>
      <c r="V545" s="43"/>
      <c r="W545" s="43"/>
      <c r="X545" s="70"/>
      <c r="Y545" s="70"/>
      <c r="Z545" s="70"/>
      <c r="AA545" s="70"/>
      <c r="AB545" s="70"/>
      <c r="AC545" s="70"/>
      <c r="AD545" s="70"/>
      <c r="AE545" s="70"/>
      <c r="AF545" s="70"/>
      <c r="AG545" s="70"/>
      <c r="AH545" s="70"/>
      <c r="AI545" s="70"/>
      <c r="AJ545" s="70"/>
      <c r="AK545" s="70"/>
      <c r="AL545" s="70"/>
      <c r="AM545" s="70"/>
      <c r="AN545" s="70"/>
      <c r="AO545" s="70"/>
      <c r="AP545" s="70"/>
      <c r="AQ545" s="70"/>
      <c r="AR545" s="70"/>
      <c r="AS545" s="70"/>
      <c r="AT545" s="70"/>
      <c r="AU545" s="70"/>
      <c r="AV545" s="70"/>
      <c r="AW545" s="70"/>
      <c r="AX545" s="70"/>
      <c r="AY545" s="70"/>
      <c r="AZ545" s="70"/>
    </row>
    <row r="546" spans="1:52">
      <c r="A546" s="69"/>
      <c r="B546" s="69"/>
      <c r="E546" s="69"/>
      <c r="F546" s="69"/>
      <c r="G546" s="69"/>
      <c r="H546" s="69"/>
      <c r="I546" s="69"/>
      <c r="J546" s="69"/>
      <c r="K546" s="69"/>
      <c r="L546" s="196"/>
      <c r="M546" s="69"/>
      <c r="N546" s="197"/>
      <c r="O546" s="43"/>
      <c r="P546" s="43"/>
      <c r="Q546" s="43"/>
      <c r="R546" s="43"/>
      <c r="S546" s="43"/>
      <c r="T546" s="43"/>
      <c r="U546" s="43"/>
      <c r="V546" s="43"/>
      <c r="W546" s="43"/>
      <c r="X546" s="70"/>
      <c r="Y546" s="70"/>
      <c r="Z546" s="70"/>
      <c r="AA546" s="70"/>
      <c r="AB546" s="70"/>
      <c r="AC546" s="70"/>
      <c r="AD546" s="70"/>
      <c r="AE546" s="70"/>
      <c r="AF546" s="70"/>
      <c r="AG546" s="70"/>
      <c r="AH546" s="70"/>
      <c r="AI546" s="70"/>
      <c r="AJ546" s="70"/>
      <c r="AK546" s="70"/>
      <c r="AL546" s="70"/>
      <c r="AM546" s="70"/>
      <c r="AN546" s="70"/>
      <c r="AO546" s="70"/>
      <c r="AP546" s="70"/>
      <c r="AQ546" s="70"/>
      <c r="AR546" s="70"/>
      <c r="AS546" s="70"/>
      <c r="AT546" s="70"/>
      <c r="AU546" s="70"/>
      <c r="AV546" s="70"/>
      <c r="AW546" s="70"/>
      <c r="AX546" s="70"/>
      <c r="AY546" s="70"/>
      <c r="AZ546" s="70"/>
    </row>
    <row r="547" spans="1:52">
      <c r="A547" s="69"/>
      <c r="B547" s="69"/>
      <c r="E547" s="69"/>
      <c r="F547" s="69"/>
      <c r="G547" s="69"/>
      <c r="H547" s="69"/>
      <c r="I547" s="69"/>
      <c r="J547" s="69"/>
      <c r="K547" s="69"/>
      <c r="L547" s="196"/>
      <c r="M547" s="69"/>
      <c r="N547" s="197"/>
      <c r="O547" s="43"/>
      <c r="P547" s="43"/>
      <c r="Q547" s="43"/>
      <c r="R547" s="43"/>
      <c r="S547" s="43"/>
      <c r="T547" s="43"/>
      <c r="U547" s="43"/>
      <c r="V547" s="43"/>
      <c r="W547" s="43"/>
      <c r="X547" s="70"/>
      <c r="Y547" s="70"/>
      <c r="Z547" s="70"/>
      <c r="AA547" s="70"/>
      <c r="AB547" s="70"/>
      <c r="AC547" s="70"/>
      <c r="AD547" s="70"/>
      <c r="AE547" s="70"/>
      <c r="AF547" s="70"/>
      <c r="AG547" s="70"/>
      <c r="AH547" s="70"/>
      <c r="AI547" s="70"/>
      <c r="AJ547" s="70"/>
      <c r="AK547" s="70"/>
      <c r="AL547" s="70"/>
      <c r="AM547" s="70"/>
      <c r="AN547" s="70"/>
      <c r="AO547" s="70"/>
      <c r="AP547" s="70"/>
      <c r="AQ547" s="70"/>
      <c r="AR547" s="70"/>
      <c r="AS547" s="70"/>
      <c r="AT547" s="70"/>
      <c r="AU547" s="70"/>
      <c r="AV547" s="70"/>
      <c r="AW547" s="70"/>
      <c r="AX547" s="70"/>
      <c r="AY547" s="70"/>
      <c r="AZ547" s="70"/>
    </row>
    <row r="548" spans="1:52">
      <c r="A548" s="69"/>
      <c r="B548" s="69"/>
      <c r="E548" s="69"/>
      <c r="F548" s="69"/>
      <c r="G548" s="69"/>
      <c r="H548" s="69"/>
      <c r="I548" s="69"/>
      <c r="J548" s="69"/>
      <c r="K548" s="69"/>
      <c r="L548" s="196"/>
      <c r="M548" s="69"/>
      <c r="N548" s="197"/>
      <c r="O548" s="43"/>
      <c r="P548" s="43"/>
      <c r="Q548" s="43"/>
      <c r="R548" s="43"/>
      <c r="S548" s="43"/>
      <c r="T548" s="43"/>
      <c r="U548" s="43"/>
      <c r="V548" s="43"/>
      <c r="W548" s="43"/>
      <c r="X548" s="70"/>
      <c r="Y548" s="70"/>
      <c r="Z548" s="70"/>
      <c r="AA548" s="70"/>
      <c r="AB548" s="70"/>
      <c r="AC548" s="70"/>
      <c r="AD548" s="70"/>
      <c r="AE548" s="70"/>
      <c r="AF548" s="70"/>
      <c r="AG548" s="70"/>
      <c r="AH548" s="70"/>
      <c r="AI548" s="70"/>
      <c r="AJ548" s="70"/>
      <c r="AK548" s="70"/>
      <c r="AL548" s="70"/>
      <c r="AM548" s="70"/>
      <c r="AN548" s="70"/>
      <c r="AO548" s="70"/>
      <c r="AP548" s="70"/>
      <c r="AQ548" s="70"/>
      <c r="AR548" s="70"/>
      <c r="AS548" s="70"/>
      <c r="AT548" s="70"/>
      <c r="AU548" s="70"/>
      <c r="AV548" s="70"/>
      <c r="AW548" s="70"/>
      <c r="AX548" s="70"/>
      <c r="AY548" s="70"/>
      <c r="AZ548" s="70"/>
    </row>
    <row r="549" spans="1:52">
      <c r="A549" s="69"/>
      <c r="B549" s="69"/>
      <c r="E549" s="69"/>
      <c r="F549" s="69"/>
      <c r="G549" s="69"/>
      <c r="H549" s="69"/>
      <c r="I549" s="69"/>
      <c r="J549" s="69"/>
      <c r="K549" s="69"/>
      <c r="L549" s="196"/>
      <c r="M549" s="69"/>
      <c r="N549" s="197"/>
      <c r="O549" s="43"/>
      <c r="P549" s="43"/>
      <c r="Q549" s="43"/>
      <c r="R549" s="43"/>
      <c r="S549" s="43"/>
      <c r="T549" s="43"/>
      <c r="U549" s="43"/>
      <c r="V549" s="43"/>
      <c r="W549" s="43"/>
      <c r="X549" s="70"/>
      <c r="Y549" s="70"/>
      <c r="Z549" s="70"/>
      <c r="AA549" s="70"/>
      <c r="AB549" s="70"/>
      <c r="AC549" s="70"/>
      <c r="AD549" s="70"/>
      <c r="AE549" s="70"/>
      <c r="AF549" s="70"/>
      <c r="AG549" s="70"/>
      <c r="AH549" s="70"/>
      <c r="AI549" s="70"/>
      <c r="AJ549" s="70"/>
      <c r="AK549" s="70"/>
      <c r="AL549" s="70"/>
      <c r="AM549" s="70"/>
      <c r="AN549" s="70"/>
      <c r="AO549" s="70"/>
      <c r="AP549" s="70"/>
      <c r="AQ549" s="70"/>
      <c r="AR549" s="70"/>
      <c r="AS549" s="70"/>
      <c r="AT549" s="70"/>
      <c r="AU549" s="70"/>
      <c r="AV549" s="70"/>
      <c r="AW549" s="70"/>
      <c r="AX549" s="70"/>
      <c r="AY549" s="70"/>
      <c r="AZ549" s="70"/>
    </row>
    <row r="550" spans="1:52">
      <c r="A550" s="69"/>
      <c r="B550" s="69"/>
      <c r="E550" s="69"/>
      <c r="F550" s="69"/>
      <c r="G550" s="69"/>
      <c r="H550" s="69"/>
      <c r="I550" s="69"/>
      <c r="J550" s="69"/>
      <c r="K550" s="69"/>
      <c r="L550" s="196"/>
      <c r="M550" s="69"/>
      <c r="N550" s="197"/>
      <c r="O550" s="43"/>
      <c r="P550" s="43"/>
      <c r="Q550" s="43"/>
      <c r="R550" s="43"/>
      <c r="S550" s="43"/>
      <c r="T550" s="43"/>
      <c r="U550" s="43"/>
      <c r="V550" s="43"/>
      <c r="W550" s="43"/>
      <c r="X550" s="70"/>
      <c r="Y550" s="70"/>
      <c r="Z550" s="70"/>
      <c r="AA550" s="70"/>
      <c r="AB550" s="70"/>
      <c r="AC550" s="70"/>
      <c r="AD550" s="70"/>
      <c r="AE550" s="70"/>
      <c r="AF550" s="70"/>
      <c r="AG550" s="70"/>
      <c r="AH550" s="70"/>
      <c r="AI550" s="70"/>
      <c r="AJ550" s="70"/>
      <c r="AK550" s="70"/>
      <c r="AL550" s="70"/>
      <c r="AM550" s="70"/>
      <c r="AN550" s="70"/>
      <c r="AO550" s="70"/>
      <c r="AP550" s="70"/>
      <c r="AQ550" s="70"/>
      <c r="AR550" s="70"/>
      <c r="AS550" s="70"/>
      <c r="AT550" s="70"/>
      <c r="AU550" s="70"/>
      <c r="AV550" s="70"/>
      <c r="AW550" s="70"/>
      <c r="AX550" s="70"/>
      <c r="AY550" s="70"/>
      <c r="AZ550" s="70"/>
    </row>
    <row r="551" spans="1:52">
      <c r="A551" s="69"/>
      <c r="B551" s="69"/>
      <c r="E551" s="69"/>
      <c r="F551" s="69"/>
      <c r="G551" s="69"/>
      <c r="H551" s="69"/>
      <c r="I551" s="69"/>
      <c r="J551" s="69"/>
      <c r="K551" s="69"/>
      <c r="L551" s="196"/>
      <c r="M551" s="69"/>
      <c r="N551" s="197"/>
      <c r="O551" s="43"/>
      <c r="P551" s="43"/>
      <c r="Q551" s="43"/>
      <c r="R551" s="43"/>
      <c r="S551" s="43"/>
      <c r="T551" s="43"/>
      <c r="U551" s="43"/>
      <c r="V551" s="43"/>
      <c r="W551" s="43"/>
      <c r="X551" s="70"/>
      <c r="Y551" s="70"/>
      <c r="Z551" s="70"/>
      <c r="AA551" s="70"/>
      <c r="AB551" s="70"/>
      <c r="AC551" s="70"/>
      <c r="AD551" s="70"/>
      <c r="AE551" s="70"/>
      <c r="AF551" s="70"/>
      <c r="AG551" s="70"/>
      <c r="AH551" s="70"/>
      <c r="AI551" s="70"/>
      <c r="AJ551" s="70"/>
      <c r="AK551" s="70"/>
      <c r="AL551" s="70"/>
      <c r="AM551" s="70"/>
      <c r="AN551" s="70"/>
      <c r="AO551" s="70"/>
      <c r="AP551" s="70"/>
      <c r="AQ551" s="70"/>
      <c r="AR551" s="70"/>
      <c r="AS551" s="70"/>
      <c r="AT551" s="70"/>
      <c r="AU551" s="70"/>
      <c r="AV551" s="70"/>
      <c r="AW551" s="70"/>
      <c r="AX551" s="70"/>
      <c r="AY551" s="70"/>
      <c r="AZ551" s="70"/>
    </row>
    <row r="552" spans="1:52">
      <c r="A552" s="69"/>
      <c r="B552" s="69"/>
      <c r="E552" s="69"/>
      <c r="F552" s="69"/>
      <c r="G552" s="69"/>
      <c r="H552" s="69"/>
      <c r="I552" s="69"/>
      <c r="J552" s="69"/>
      <c r="K552" s="69"/>
      <c r="L552" s="196"/>
      <c r="M552" s="69"/>
      <c r="N552" s="197"/>
      <c r="O552" s="43"/>
      <c r="P552" s="43"/>
      <c r="Q552" s="43"/>
      <c r="R552" s="43"/>
      <c r="S552" s="43"/>
      <c r="T552" s="43"/>
      <c r="U552" s="43"/>
      <c r="V552" s="43"/>
      <c r="W552" s="43"/>
      <c r="X552" s="70"/>
      <c r="Y552" s="70"/>
      <c r="Z552" s="70"/>
      <c r="AA552" s="70"/>
      <c r="AB552" s="70"/>
      <c r="AC552" s="70"/>
      <c r="AD552" s="70"/>
      <c r="AE552" s="70"/>
      <c r="AF552" s="70"/>
      <c r="AG552" s="70"/>
      <c r="AH552" s="70"/>
      <c r="AI552" s="70"/>
      <c r="AJ552" s="70"/>
      <c r="AK552" s="70"/>
      <c r="AL552" s="70"/>
      <c r="AM552" s="70"/>
      <c r="AN552" s="70"/>
      <c r="AO552" s="70"/>
      <c r="AP552" s="70"/>
      <c r="AQ552" s="70"/>
      <c r="AR552" s="70"/>
      <c r="AS552" s="70"/>
      <c r="AT552" s="70"/>
      <c r="AU552" s="70"/>
      <c r="AV552" s="70"/>
      <c r="AW552" s="70"/>
      <c r="AX552" s="70"/>
      <c r="AY552" s="70"/>
      <c r="AZ552" s="70"/>
    </row>
    <row r="553" spans="1:52">
      <c r="A553" s="69"/>
      <c r="B553" s="69"/>
      <c r="E553" s="69"/>
      <c r="F553" s="69"/>
      <c r="G553" s="69"/>
      <c r="H553" s="69"/>
      <c r="I553" s="69"/>
      <c r="J553" s="69"/>
      <c r="K553" s="69"/>
      <c r="L553" s="196"/>
      <c r="M553" s="69"/>
      <c r="N553" s="197"/>
      <c r="O553" s="43"/>
      <c r="P553" s="43"/>
      <c r="Q553" s="43"/>
      <c r="R553" s="43"/>
      <c r="S553" s="43"/>
      <c r="T553" s="43"/>
      <c r="U553" s="43"/>
      <c r="V553" s="43"/>
      <c r="W553" s="43"/>
      <c r="X553" s="70"/>
      <c r="Y553" s="70"/>
      <c r="Z553" s="70"/>
      <c r="AA553" s="70"/>
      <c r="AB553" s="70"/>
      <c r="AC553" s="70"/>
      <c r="AD553" s="70"/>
      <c r="AE553" s="70"/>
      <c r="AF553" s="70"/>
      <c r="AG553" s="70"/>
      <c r="AH553" s="70"/>
      <c r="AI553" s="70"/>
      <c r="AJ553" s="70"/>
      <c r="AK553" s="70"/>
      <c r="AL553" s="70"/>
      <c r="AM553" s="70"/>
      <c r="AN553" s="70"/>
      <c r="AO553" s="70"/>
      <c r="AP553" s="70"/>
      <c r="AQ553" s="70"/>
      <c r="AR553" s="70"/>
      <c r="AS553" s="70"/>
      <c r="AT553" s="70"/>
      <c r="AU553" s="70"/>
      <c r="AV553" s="70"/>
      <c r="AW553" s="70"/>
      <c r="AX553" s="70"/>
      <c r="AY553" s="70"/>
      <c r="AZ553" s="70"/>
    </row>
    <row r="554" spans="1:52">
      <c r="A554" s="69"/>
      <c r="B554" s="69"/>
      <c r="E554" s="69"/>
      <c r="F554" s="69"/>
      <c r="G554" s="69"/>
      <c r="H554" s="69"/>
      <c r="I554" s="69"/>
      <c r="J554" s="69"/>
      <c r="K554" s="69"/>
      <c r="L554" s="196"/>
      <c r="M554" s="69"/>
      <c r="N554" s="197"/>
      <c r="O554" s="43"/>
      <c r="P554" s="43"/>
      <c r="Q554" s="43"/>
      <c r="R554" s="43"/>
      <c r="S554" s="43"/>
      <c r="T554" s="43"/>
      <c r="U554" s="43"/>
      <c r="V554" s="43"/>
      <c r="W554" s="43"/>
      <c r="X554" s="70"/>
      <c r="Y554" s="70"/>
      <c r="Z554" s="70"/>
      <c r="AA554" s="70"/>
      <c r="AB554" s="70"/>
      <c r="AC554" s="70"/>
      <c r="AD554" s="70"/>
      <c r="AE554" s="70"/>
      <c r="AF554" s="70"/>
      <c r="AG554" s="70"/>
      <c r="AH554" s="70"/>
      <c r="AI554" s="70"/>
      <c r="AJ554" s="70"/>
      <c r="AK554" s="70"/>
      <c r="AL554" s="70"/>
      <c r="AM554" s="70"/>
      <c r="AN554" s="70"/>
      <c r="AO554" s="70"/>
      <c r="AP554" s="70"/>
      <c r="AQ554" s="70"/>
      <c r="AR554" s="70"/>
      <c r="AS554" s="70"/>
      <c r="AT554" s="70"/>
      <c r="AU554" s="70"/>
      <c r="AV554" s="70"/>
      <c r="AW554" s="70"/>
      <c r="AX554" s="70"/>
      <c r="AY554" s="70"/>
      <c r="AZ554" s="70"/>
    </row>
    <row r="555" spans="1:52">
      <c r="A555" s="69"/>
      <c r="B555" s="69"/>
      <c r="E555" s="69"/>
      <c r="F555" s="69"/>
      <c r="G555" s="69"/>
      <c r="H555" s="69"/>
      <c r="I555" s="69"/>
      <c r="J555" s="69"/>
      <c r="K555" s="69"/>
      <c r="L555" s="196"/>
      <c r="M555" s="69"/>
      <c r="N555" s="197"/>
      <c r="O555" s="43"/>
      <c r="P555" s="43"/>
      <c r="Q555" s="43"/>
      <c r="R555" s="43"/>
      <c r="S555" s="43"/>
      <c r="T555" s="43"/>
      <c r="U555" s="43"/>
      <c r="V555" s="43"/>
      <c r="W555" s="43"/>
      <c r="X555" s="70"/>
      <c r="Y555" s="70"/>
      <c r="Z555" s="70"/>
      <c r="AA555" s="70"/>
      <c r="AB555" s="70"/>
      <c r="AC555" s="70"/>
      <c r="AD555" s="70"/>
      <c r="AE555" s="70"/>
      <c r="AF555" s="70"/>
      <c r="AG555" s="70"/>
      <c r="AH555" s="70"/>
      <c r="AI555" s="70"/>
      <c r="AJ555" s="70"/>
      <c r="AK555" s="70"/>
      <c r="AL555" s="70"/>
      <c r="AM555" s="70"/>
      <c r="AN555" s="70"/>
      <c r="AO555" s="70"/>
      <c r="AP555" s="70"/>
      <c r="AQ555" s="70"/>
      <c r="AR555" s="70"/>
      <c r="AS555" s="70"/>
      <c r="AT555" s="70"/>
      <c r="AU555" s="70"/>
      <c r="AV555" s="70"/>
      <c r="AW555" s="70"/>
      <c r="AX555" s="70"/>
      <c r="AY555" s="70"/>
      <c r="AZ555" s="70"/>
    </row>
    <row r="556" spans="1:52">
      <c r="A556" s="69"/>
      <c r="B556" s="69"/>
      <c r="E556" s="69"/>
      <c r="F556" s="69"/>
      <c r="G556" s="69"/>
      <c r="H556" s="69"/>
      <c r="I556" s="69"/>
      <c r="J556" s="69"/>
      <c r="K556" s="69"/>
      <c r="L556" s="196"/>
      <c r="M556" s="69"/>
      <c r="N556" s="197"/>
      <c r="O556" s="43"/>
      <c r="P556" s="43"/>
      <c r="Q556" s="43"/>
      <c r="R556" s="43"/>
      <c r="S556" s="43"/>
      <c r="T556" s="43"/>
      <c r="U556" s="43"/>
      <c r="V556" s="43"/>
      <c r="W556" s="43"/>
      <c r="X556" s="70"/>
      <c r="Y556" s="70"/>
      <c r="Z556" s="70"/>
      <c r="AA556" s="70"/>
      <c r="AB556" s="70"/>
      <c r="AC556" s="70"/>
      <c r="AD556" s="70"/>
      <c r="AE556" s="70"/>
      <c r="AF556" s="70"/>
      <c r="AG556" s="70"/>
      <c r="AH556" s="70"/>
      <c r="AI556" s="70"/>
      <c r="AJ556" s="70"/>
      <c r="AK556" s="70"/>
      <c r="AL556" s="70"/>
      <c r="AM556" s="70"/>
      <c r="AN556" s="70"/>
      <c r="AO556" s="70"/>
      <c r="AP556" s="70"/>
      <c r="AQ556" s="70"/>
      <c r="AR556" s="70"/>
      <c r="AS556" s="70"/>
      <c r="AT556" s="70"/>
      <c r="AU556" s="70"/>
      <c r="AV556" s="70"/>
      <c r="AW556" s="70"/>
      <c r="AX556" s="70"/>
      <c r="AY556" s="70"/>
      <c r="AZ556" s="70"/>
    </row>
    <row r="557" spans="1:52">
      <c r="A557" s="69"/>
      <c r="B557" s="69"/>
      <c r="E557" s="69"/>
      <c r="F557" s="69"/>
      <c r="G557" s="69"/>
      <c r="H557" s="69"/>
      <c r="I557" s="69"/>
      <c r="J557" s="69"/>
      <c r="K557" s="69"/>
      <c r="L557" s="196"/>
      <c r="M557" s="69"/>
      <c r="N557" s="197"/>
      <c r="O557" s="43"/>
      <c r="P557" s="43"/>
      <c r="Q557" s="43"/>
      <c r="R557" s="43"/>
      <c r="S557" s="43"/>
      <c r="T557" s="43"/>
      <c r="U557" s="43"/>
      <c r="V557" s="43"/>
      <c r="W557" s="43"/>
      <c r="X557" s="70"/>
      <c r="Y557" s="70"/>
      <c r="Z557" s="70"/>
      <c r="AA557" s="70"/>
      <c r="AB557" s="70"/>
      <c r="AC557" s="70"/>
      <c r="AD557" s="70"/>
      <c r="AE557" s="70"/>
      <c r="AF557" s="70"/>
      <c r="AG557" s="70"/>
      <c r="AH557" s="70"/>
      <c r="AI557" s="70"/>
      <c r="AJ557" s="70"/>
      <c r="AK557" s="70"/>
      <c r="AL557" s="70"/>
      <c r="AM557" s="70"/>
      <c r="AN557" s="70"/>
      <c r="AO557" s="70"/>
      <c r="AP557" s="70"/>
      <c r="AQ557" s="70"/>
      <c r="AR557" s="70"/>
      <c r="AS557" s="70"/>
      <c r="AT557" s="70"/>
      <c r="AU557" s="70"/>
      <c r="AV557" s="70"/>
      <c r="AW557" s="70"/>
      <c r="AX557" s="70"/>
      <c r="AY557" s="70"/>
      <c r="AZ557" s="70"/>
    </row>
    <row r="558" spans="1:52">
      <c r="A558" s="69"/>
      <c r="B558" s="69"/>
      <c r="E558" s="69"/>
      <c r="F558" s="69"/>
      <c r="G558" s="69"/>
      <c r="H558" s="69"/>
      <c r="I558" s="69"/>
      <c r="J558" s="69"/>
      <c r="K558" s="69"/>
      <c r="L558" s="196"/>
      <c r="M558" s="69"/>
      <c r="N558" s="197"/>
      <c r="O558" s="43"/>
      <c r="P558" s="43"/>
      <c r="Q558" s="43"/>
      <c r="R558" s="43"/>
      <c r="S558" s="43"/>
      <c r="T558" s="43"/>
      <c r="U558" s="43"/>
      <c r="V558" s="43"/>
      <c r="W558" s="43"/>
      <c r="X558" s="70"/>
      <c r="Y558" s="70"/>
      <c r="Z558" s="70"/>
      <c r="AA558" s="70"/>
      <c r="AB558" s="70"/>
      <c r="AC558" s="70"/>
      <c r="AD558" s="70"/>
      <c r="AE558" s="70"/>
      <c r="AF558" s="70"/>
      <c r="AG558" s="70"/>
      <c r="AH558" s="70"/>
      <c r="AI558" s="70"/>
      <c r="AJ558" s="70"/>
      <c r="AK558" s="70"/>
      <c r="AL558" s="70"/>
      <c r="AM558" s="70"/>
      <c r="AN558" s="70"/>
      <c r="AO558" s="70"/>
      <c r="AP558" s="70"/>
      <c r="AQ558" s="70"/>
      <c r="AR558" s="70"/>
      <c r="AS558" s="70"/>
      <c r="AT558" s="70"/>
      <c r="AU558" s="70"/>
      <c r="AV558" s="70"/>
      <c r="AW558" s="70"/>
      <c r="AX558" s="70"/>
      <c r="AY558" s="70"/>
      <c r="AZ558" s="70"/>
    </row>
    <row r="559" spans="1:52">
      <c r="A559" s="69"/>
      <c r="B559" s="69"/>
      <c r="E559" s="69"/>
      <c r="F559" s="69"/>
      <c r="G559" s="69"/>
      <c r="H559" s="69"/>
      <c r="I559" s="69"/>
      <c r="J559" s="69"/>
      <c r="K559" s="69"/>
      <c r="L559" s="196"/>
      <c r="M559" s="69"/>
      <c r="N559" s="197"/>
      <c r="O559" s="43"/>
      <c r="P559" s="43"/>
      <c r="Q559" s="43"/>
      <c r="R559" s="43"/>
      <c r="S559" s="43"/>
      <c r="T559" s="43"/>
      <c r="U559" s="43"/>
      <c r="V559" s="43"/>
      <c r="W559" s="43"/>
      <c r="X559" s="70"/>
      <c r="Y559" s="70"/>
      <c r="Z559" s="70"/>
      <c r="AA559" s="70"/>
      <c r="AB559" s="70"/>
      <c r="AC559" s="70"/>
      <c r="AD559" s="70"/>
      <c r="AE559" s="70"/>
      <c r="AF559" s="70"/>
      <c r="AG559" s="70"/>
      <c r="AH559" s="70"/>
      <c r="AI559" s="70"/>
      <c r="AJ559" s="70"/>
      <c r="AK559" s="70"/>
      <c r="AL559" s="70"/>
      <c r="AM559" s="70"/>
      <c r="AN559" s="70"/>
      <c r="AO559" s="70"/>
      <c r="AP559" s="70"/>
      <c r="AQ559" s="70"/>
      <c r="AR559" s="70"/>
      <c r="AS559" s="70"/>
      <c r="AT559" s="70"/>
      <c r="AU559" s="70"/>
      <c r="AV559" s="70"/>
      <c r="AW559" s="70"/>
      <c r="AX559" s="70"/>
      <c r="AY559" s="70"/>
      <c r="AZ559" s="70"/>
    </row>
    <row r="560" spans="1:52">
      <c r="A560" s="69"/>
      <c r="B560" s="69"/>
      <c r="E560" s="69"/>
      <c r="F560" s="69"/>
      <c r="G560" s="69"/>
      <c r="H560" s="69"/>
      <c r="I560" s="69"/>
      <c r="J560" s="69"/>
      <c r="K560" s="69"/>
      <c r="L560" s="196"/>
      <c r="M560" s="69"/>
      <c r="N560" s="197"/>
      <c r="O560" s="43"/>
      <c r="P560" s="43"/>
      <c r="Q560" s="43"/>
      <c r="R560" s="43"/>
      <c r="S560" s="43"/>
      <c r="T560" s="43"/>
      <c r="U560" s="43"/>
      <c r="V560" s="43"/>
      <c r="W560" s="43"/>
      <c r="X560" s="70"/>
      <c r="Y560" s="70"/>
      <c r="Z560" s="70"/>
      <c r="AA560" s="70"/>
      <c r="AB560" s="70"/>
      <c r="AC560" s="70"/>
      <c r="AD560" s="70"/>
      <c r="AE560" s="70"/>
      <c r="AF560" s="70"/>
      <c r="AG560" s="70"/>
      <c r="AH560" s="70"/>
      <c r="AI560" s="70"/>
      <c r="AJ560" s="70"/>
      <c r="AK560" s="70"/>
      <c r="AL560" s="70"/>
      <c r="AM560" s="70"/>
      <c r="AN560" s="70"/>
      <c r="AO560" s="70"/>
      <c r="AP560" s="70"/>
      <c r="AQ560" s="70"/>
      <c r="AR560" s="70"/>
      <c r="AS560" s="70"/>
      <c r="AT560" s="70"/>
      <c r="AU560" s="70"/>
      <c r="AV560" s="70"/>
      <c r="AW560" s="70"/>
      <c r="AX560" s="70"/>
      <c r="AY560" s="70"/>
      <c r="AZ560" s="70"/>
    </row>
    <row r="561" spans="1:52">
      <c r="A561" s="69"/>
      <c r="B561" s="69"/>
      <c r="E561" s="69"/>
      <c r="F561" s="69"/>
      <c r="G561" s="69"/>
      <c r="H561" s="69"/>
      <c r="I561" s="69"/>
      <c r="J561" s="69"/>
      <c r="K561" s="69"/>
      <c r="L561" s="196"/>
      <c r="M561" s="69"/>
      <c r="N561" s="197"/>
      <c r="O561" s="43"/>
      <c r="P561" s="43"/>
      <c r="Q561" s="43"/>
      <c r="R561" s="43"/>
      <c r="S561" s="43"/>
      <c r="T561" s="43"/>
      <c r="U561" s="43"/>
      <c r="V561" s="43"/>
      <c r="W561" s="43"/>
      <c r="X561" s="70"/>
      <c r="Y561" s="70"/>
      <c r="Z561" s="70"/>
      <c r="AA561" s="70"/>
      <c r="AB561" s="70"/>
      <c r="AC561" s="70"/>
      <c r="AD561" s="70"/>
      <c r="AE561" s="70"/>
      <c r="AF561" s="70"/>
      <c r="AG561" s="70"/>
      <c r="AH561" s="70"/>
      <c r="AI561" s="70"/>
      <c r="AJ561" s="70"/>
      <c r="AK561" s="70"/>
      <c r="AL561" s="70"/>
      <c r="AM561" s="70"/>
      <c r="AN561" s="70"/>
      <c r="AO561" s="70"/>
      <c r="AP561" s="70"/>
      <c r="AQ561" s="70"/>
      <c r="AR561" s="70"/>
      <c r="AS561" s="70"/>
      <c r="AT561" s="70"/>
      <c r="AU561" s="70"/>
      <c r="AV561" s="70"/>
      <c r="AW561" s="70"/>
      <c r="AX561" s="70"/>
      <c r="AY561" s="70"/>
      <c r="AZ561" s="70"/>
    </row>
    <row r="562" spans="1:52">
      <c r="A562" s="69"/>
      <c r="B562" s="69"/>
      <c r="E562" s="69"/>
      <c r="F562" s="69"/>
      <c r="G562" s="69"/>
      <c r="H562" s="69"/>
      <c r="I562" s="69"/>
      <c r="J562" s="69"/>
      <c r="K562" s="69"/>
      <c r="L562" s="196"/>
      <c r="M562" s="69"/>
      <c r="N562" s="197"/>
      <c r="O562" s="43"/>
      <c r="P562" s="43"/>
      <c r="Q562" s="43"/>
      <c r="R562" s="43"/>
      <c r="S562" s="43"/>
      <c r="T562" s="43"/>
      <c r="U562" s="43"/>
      <c r="V562" s="43"/>
      <c r="W562" s="43"/>
      <c r="X562" s="70"/>
      <c r="Y562" s="70"/>
      <c r="Z562" s="70"/>
      <c r="AA562" s="70"/>
      <c r="AB562" s="70"/>
      <c r="AC562" s="70"/>
      <c r="AD562" s="70"/>
      <c r="AE562" s="70"/>
      <c r="AF562" s="70"/>
      <c r="AG562" s="70"/>
      <c r="AH562" s="70"/>
      <c r="AI562" s="70"/>
      <c r="AJ562" s="70"/>
      <c r="AK562" s="70"/>
      <c r="AL562" s="70"/>
      <c r="AM562" s="70"/>
      <c r="AN562" s="70"/>
      <c r="AO562" s="70"/>
      <c r="AP562" s="70"/>
      <c r="AQ562" s="70"/>
      <c r="AR562" s="70"/>
      <c r="AS562" s="70"/>
      <c r="AT562" s="70"/>
      <c r="AU562" s="70"/>
      <c r="AV562" s="70"/>
      <c r="AW562" s="70"/>
      <c r="AX562" s="70"/>
      <c r="AY562" s="70"/>
      <c r="AZ562" s="70"/>
    </row>
    <row r="563" spans="1:52">
      <c r="A563" s="69"/>
      <c r="B563" s="69"/>
      <c r="E563" s="69"/>
      <c r="F563" s="69"/>
      <c r="G563" s="69"/>
      <c r="H563" s="69"/>
      <c r="I563" s="69"/>
      <c r="J563" s="69"/>
      <c r="K563" s="69"/>
      <c r="L563" s="196"/>
      <c r="M563" s="69"/>
      <c r="N563" s="197"/>
      <c r="O563" s="43"/>
      <c r="P563" s="43"/>
      <c r="Q563" s="43"/>
      <c r="R563" s="43"/>
      <c r="S563" s="43"/>
      <c r="T563" s="43"/>
      <c r="U563" s="43"/>
      <c r="V563" s="43"/>
      <c r="W563" s="43"/>
      <c r="X563" s="70"/>
      <c r="Y563" s="70"/>
      <c r="Z563" s="70"/>
      <c r="AA563" s="70"/>
      <c r="AB563" s="70"/>
      <c r="AC563" s="70"/>
      <c r="AD563" s="70"/>
      <c r="AE563" s="70"/>
      <c r="AF563" s="70"/>
      <c r="AG563" s="70"/>
      <c r="AH563" s="70"/>
      <c r="AI563" s="70"/>
      <c r="AJ563" s="70"/>
      <c r="AK563" s="70"/>
      <c r="AL563" s="70"/>
      <c r="AM563" s="70"/>
      <c r="AN563" s="70"/>
      <c r="AO563" s="70"/>
      <c r="AP563" s="70"/>
      <c r="AQ563" s="70"/>
      <c r="AR563" s="70"/>
      <c r="AS563" s="70"/>
      <c r="AT563" s="70"/>
      <c r="AU563" s="70"/>
      <c r="AV563" s="70"/>
      <c r="AW563" s="70"/>
      <c r="AX563" s="70"/>
      <c r="AY563" s="70"/>
      <c r="AZ563" s="70"/>
    </row>
    <row r="564" spans="1:52">
      <c r="A564" s="69"/>
      <c r="B564" s="69"/>
      <c r="E564" s="69"/>
      <c r="F564" s="69"/>
      <c r="G564" s="69"/>
      <c r="H564" s="69"/>
      <c r="I564" s="69"/>
      <c r="J564" s="69"/>
      <c r="K564" s="69"/>
      <c r="L564" s="196"/>
      <c r="M564" s="69"/>
      <c r="N564" s="197"/>
      <c r="O564" s="43"/>
      <c r="P564" s="43"/>
      <c r="Q564" s="43"/>
      <c r="R564" s="43"/>
      <c r="S564" s="43"/>
      <c r="T564" s="43"/>
      <c r="U564" s="43"/>
      <c r="V564" s="43"/>
      <c r="W564" s="43"/>
      <c r="X564" s="70"/>
      <c r="Y564" s="70"/>
      <c r="Z564" s="70"/>
      <c r="AA564" s="70"/>
      <c r="AB564" s="70"/>
      <c r="AC564" s="70"/>
      <c r="AD564" s="70"/>
      <c r="AE564" s="70"/>
      <c r="AF564" s="70"/>
      <c r="AG564" s="70"/>
      <c r="AH564" s="70"/>
      <c r="AI564" s="70"/>
      <c r="AJ564" s="70"/>
      <c r="AK564" s="70"/>
      <c r="AL564" s="70"/>
      <c r="AM564" s="70"/>
      <c r="AN564" s="70"/>
      <c r="AO564" s="70"/>
      <c r="AP564" s="70"/>
      <c r="AQ564" s="70"/>
      <c r="AR564" s="70"/>
      <c r="AS564" s="70"/>
      <c r="AT564" s="70"/>
      <c r="AU564" s="70"/>
      <c r="AV564" s="70"/>
      <c r="AW564" s="70"/>
      <c r="AX564" s="70"/>
      <c r="AY564" s="70"/>
      <c r="AZ564" s="70"/>
    </row>
    <row r="565" spans="1:52">
      <c r="A565" s="69"/>
      <c r="B565" s="69"/>
      <c r="E565" s="69"/>
      <c r="F565" s="69"/>
      <c r="G565" s="69"/>
      <c r="H565" s="69"/>
      <c r="I565" s="69"/>
      <c r="J565" s="69"/>
      <c r="K565" s="69"/>
      <c r="L565" s="196"/>
      <c r="M565" s="69"/>
      <c r="N565" s="197"/>
      <c r="O565" s="43"/>
      <c r="P565" s="43"/>
      <c r="Q565" s="43"/>
      <c r="R565" s="43"/>
      <c r="S565" s="43"/>
      <c r="T565" s="43"/>
      <c r="U565" s="43"/>
      <c r="V565" s="43"/>
      <c r="W565" s="43"/>
      <c r="X565" s="70"/>
      <c r="Y565" s="70"/>
      <c r="Z565" s="70"/>
      <c r="AA565" s="70"/>
      <c r="AB565" s="70"/>
      <c r="AC565" s="70"/>
      <c r="AD565" s="70"/>
      <c r="AE565" s="70"/>
      <c r="AF565" s="70"/>
      <c r="AG565" s="70"/>
      <c r="AH565" s="70"/>
      <c r="AI565" s="70"/>
      <c r="AJ565" s="70"/>
      <c r="AK565" s="70"/>
      <c r="AL565" s="70"/>
      <c r="AM565" s="70"/>
      <c r="AN565" s="70"/>
      <c r="AO565" s="70"/>
      <c r="AP565" s="70"/>
      <c r="AQ565" s="70"/>
      <c r="AR565" s="70"/>
      <c r="AS565" s="70"/>
      <c r="AT565" s="70"/>
      <c r="AU565" s="70"/>
      <c r="AV565" s="70"/>
      <c r="AW565" s="70"/>
      <c r="AX565" s="70"/>
      <c r="AY565" s="70"/>
      <c r="AZ565" s="70"/>
    </row>
    <row r="566" spans="1:52">
      <c r="A566" s="69"/>
      <c r="B566" s="69"/>
      <c r="E566" s="69"/>
      <c r="F566" s="69"/>
      <c r="G566" s="69"/>
      <c r="H566" s="69"/>
      <c r="I566" s="69"/>
      <c r="J566" s="69"/>
      <c r="K566" s="69"/>
      <c r="L566" s="196"/>
      <c r="M566" s="69"/>
      <c r="N566" s="197"/>
      <c r="O566" s="43"/>
      <c r="P566" s="43"/>
      <c r="Q566" s="43"/>
      <c r="R566" s="43"/>
      <c r="S566" s="43"/>
      <c r="T566" s="43"/>
      <c r="U566" s="43"/>
      <c r="V566" s="43"/>
      <c r="W566" s="43"/>
      <c r="X566" s="70"/>
      <c r="Y566" s="70"/>
      <c r="Z566" s="70"/>
      <c r="AA566" s="70"/>
      <c r="AB566" s="70"/>
      <c r="AC566" s="70"/>
      <c r="AD566" s="70"/>
      <c r="AE566" s="70"/>
      <c r="AF566" s="70"/>
      <c r="AG566" s="70"/>
      <c r="AH566" s="70"/>
      <c r="AI566" s="70"/>
      <c r="AJ566" s="70"/>
      <c r="AK566" s="70"/>
      <c r="AL566" s="70"/>
      <c r="AM566" s="70"/>
      <c r="AN566" s="70"/>
      <c r="AO566" s="70"/>
      <c r="AP566" s="70"/>
      <c r="AQ566" s="70"/>
      <c r="AR566" s="70"/>
      <c r="AS566" s="70"/>
      <c r="AT566" s="70"/>
      <c r="AU566" s="70"/>
      <c r="AV566" s="70"/>
      <c r="AW566" s="70"/>
      <c r="AX566" s="70"/>
      <c r="AY566" s="70"/>
      <c r="AZ566" s="70"/>
    </row>
    <row r="567" spans="1:52">
      <c r="A567" s="69"/>
      <c r="B567" s="69"/>
      <c r="E567" s="69"/>
      <c r="F567" s="69"/>
      <c r="G567" s="69"/>
      <c r="H567" s="69"/>
      <c r="I567" s="69"/>
      <c r="J567" s="69"/>
      <c r="K567" s="69"/>
      <c r="L567" s="196"/>
      <c r="M567" s="69"/>
      <c r="N567" s="197"/>
      <c r="O567" s="43"/>
      <c r="P567" s="43"/>
      <c r="Q567" s="43"/>
      <c r="R567" s="43"/>
      <c r="S567" s="43"/>
      <c r="T567" s="43"/>
      <c r="U567" s="43"/>
      <c r="V567" s="43"/>
      <c r="W567" s="43"/>
      <c r="X567" s="70"/>
      <c r="Y567" s="70"/>
      <c r="Z567" s="70"/>
      <c r="AA567" s="70"/>
      <c r="AB567" s="70"/>
      <c r="AC567" s="70"/>
      <c r="AD567" s="70"/>
      <c r="AE567" s="70"/>
      <c r="AF567" s="70"/>
      <c r="AG567" s="70"/>
      <c r="AH567" s="70"/>
      <c r="AI567" s="70"/>
      <c r="AJ567" s="70"/>
      <c r="AK567" s="70"/>
      <c r="AL567" s="70"/>
      <c r="AM567" s="70"/>
      <c r="AN567" s="70"/>
      <c r="AO567" s="70"/>
      <c r="AP567" s="70"/>
      <c r="AQ567" s="70"/>
      <c r="AR567" s="70"/>
      <c r="AS567" s="70"/>
      <c r="AT567" s="70"/>
      <c r="AU567" s="70"/>
      <c r="AV567" s="70"/>
      <c r="AW567" s="70"/>
      <c r="AX567" s="70"/>
      <c r="AY567" s="70"/>
      <c r="AZ567" s="70"/>
    </row>
    <row r="568" spans="1:52">
      <c r="A568" s="69"/>
      <c r="B568" s="69"/>
      <c r="E568" s="69"/>
      <c r="F568" s="69"/>
      <c r="G568" s="69"/>
      <c r="H568" s="69"/>
      <c r="I568" s="69"/>
      <c r="J568" s="69"/>
      <c r="K568" s="69"/>
      <c r="L568" s="196"/>
      <c r="M568" s="69"/>
      <c r="N568" s="197"/>
      <c r="O568" s="43"/>
      <c r="P568" s="43"/>
      <c r="Q568" s="43"/>
      <c r="R568" s="43"/>
      <c r="S568" s="43"/>
      <c r="T568" s="43"/>
      <c r="U568" s="43"/>
      <c r="V568" s="43"/>
      <c r="W568" s="43"/>
      <c r="X568" s="70"/>
      <c r="Y568" s="70"/>
      <c r="Z568" s="70"/>
      <c r="AA568" s="70"/>
      <c r="AB568" s="70"/>
      <c r="AC568" s="70"/>
      <c r="AD568" s="70"/>
      <c r="AE568" s="70"/>
      <c r="AF568" s="70"/>
      <c r="AG568" s="70"/>
      <c r="AH568" s="70"/>
      <c r="AI568" s="70"/>
      <c r="AJ568" s="70"/>
      <c r="AK568" s="70"/>
      <c r="AL568" s="70"/>
      <c r="AM568" s="70"/>
      <c r="AN568" s="70"/>
      <c r="AO568" s="70"/>
      <c r="AP568" s="70"/>
      <c r="AQ568" s="70"/>
      <c r="AR568" s="70"/>
      <c r="AS568" s="70"/>
      <c r="AT568" s="70"/>
      <c r="AU568" s="70"/>
      <c r="AV568" s="70"/>
      <c r="AW568" s="70"/>
      <c r="AX568" s="70"/>
      <c r="AY568" s="70"/>
      <c r="AZ568" s="70"/>
    </row>
    <row r="569" spans="1:52">
      <c r="A569" s="69"/>
      <c r="B569" s="69"/>
      <c r="E569" s="69"/>
      <c r="F569" s="69"/>
      <c r="G569" s="69"/>
      <c r="H569" s="69"/>
      <c r="I569" s="69"/>
      <c r="J569" s="69"/>
      <c r="K569" s="69"/>
      <c r="L569" s="196"/>
      <c r="M569" s="69"/>
      <c r="N569" s="197"/>
      <c r="O569" s="43"/>
      <c r="P569" s="43"/>
      <c r="Q569" s="43"/>
      <c r="R569" s="43"/>
      <c r="S569" s="43"/>
      <c r="T569" s="43"/>
      <c r="U569" s="43"/>
      <c r="V569" s="43"/>
      <c r="W569" s="43"/>
      <c r="X569" s="70"/>
      <c r="Y569" s="70"/>
      <c r="Z569" s="70"/>
      <c r="AA569" s="70"/>
      <c r="AB569" s="70"/>
      <c r="AC569" s="70"/>
      <c r="AD569" s="70"/>
      <c r="AE569" s="70"/>
      <c r="AF569" s="70"/>
      <c r="AG569" s="70"/>
      <c r="AH569" s="70"/>
      <c r="AI569" s="70"/>
      <c r="AJ569" s="70"/>
      <c r="AK569" s="70"/>
      <c r="AL569" s="70"/>
      <c r="AM569" s="70"/>
      <c r="AN569" s="70"/>
      <c r="AO569" s="70"/>
      <c r="AP569" s="70"/>
      <c r="AQ569" s="70"/>
      <c r="AR569" s="70"/>
      <c r="AS569" s="70"/>
      <c r="AT569" s="70"/>
      <c r="AU569" s="70"/>
      <c r="AV569" s="70"/>
      <c r="AW569" s="70"/>
      <c r="AX569" s="70"/>
      <c r="AY569" s="70"/>
      <c r="AZ569" s="70"/>
    </row>
    <row r="570" spans="1:52">
      <c r="A570" s="69"/>
      <c r="B570" s="69"/>
      <c r="E570" s="69"/>
      <c r="F570" s="69"/>
      <c r="G570" s="69"/>
      <c r="H570" s="69"/>
      <c r="I570" s="69"/>
      <c r="J570" s="69"/>
      <c r="K570" s="69"/>
      <c r="L570" s="196"/>
      <c r="M570" s="69"/>
      <c r="N570" s="197"/>
      <c r="O570" s="43"/>
      <c r="P570" s="43"/>
      <c r="Q570" s="43"/>
      <c r="R570" s="43"/>
      <c r="S570" s="43"/>
      <c r="T570" s="43"/>
      <c r="U570" s="43"/>
      <c r="V570" s="43"/>
      <c r="W570" s="43"/>
      <c r="X570" s="70"/>
      <c r="Y570" s="70"/>
      <c r="Z570" s="70"/>
      <c r="AA570" s="70"/>
      <c r="AB570" s="70"/>
      <c r="AC570" s="70"/>
      <c r="AD570" s="70"/>
      <c r="AE570" s="70"/>
      <c r="AF570" s="70"/>
      <c r="AG570" s="70"/>
      <c r="AH570" s="70"/>
      <c r="AI570" s="70"/>
      <c r="AJ570" s="70"/>
      <c r="AK570" s="70"/>
      <c r="AL570" s="70"/>
      <c r="AM570" s="70"/>
      <c r="AN570" s="70"/>
      <c r="AO570" s="70"/>
      <c r="AP570" s="70"/>
      <c r="AQ570" s="70"/>
      <c r="AR570" s="70"/>
      <c r="AS570" s="70"/>
      <c r="AT570" s="70"/>
      <c r="AU570" s="70"/>
      <c r="AV570" s="70"/>
      <c r="AW570" s="70"/>
      <c r="AX570" s="70"/>
      <c r="AY570" s="70"/>
      <c r="AZ570" s="70"/>
    </row>
    <row r="571" spans="1:52">
      <c r="A571" s="69"/>
      <c r="B571" s="69"/>
      <c r="E571" s="69"/>
      <c r="F571" s="69"/>
      <c r="G571" s="69"/>
      <c r="H571" s="69"/>
      <c r="I571" s="69"/>
      <c r="J571" s="69"/>
      <c r="K571" s="69"/>
      <c r="L571" s="196"/>
      <c r="M571" s="69"/>
      <c r="N571" s="197"/>
      <c r="O571" s="43"/>
      <c r="P571" s="43"/>
      <c r="Q571" s="43"/>
      <c r="R571" s="43"/>
      <c r="S571" s="43"/>
      <c r="T571" s="43"/>
      <c r="U571" s="43"/>
      <c r="V571" s="43"/>
      <c r="W571" s="43"/>
      <c r="X571" s="70"/>
      <c r="Y571" s="70"/>
      <c r="Z571" s="70"/>
      <c r="AA571" s="70"/>
      <c r="AB571" s="70"/>
      <c r="AC571" s="70"/>
      <c r="AD571" s="70"/>
      <c r="AE571" s="70"/>
      <c r="AF571" s="70"/>
      <c r="AG571" s="70"/>
      <c r="AH571" s="70"/>
      <c r="AI571" s="70"/>
      <c r="AJ571" s="70"/>
      <c r="AK571" s="70"/>
      <c r="AL571" s="70"/>
      <c r="AM571" s="70"/>
      <c r="AN571" s="70"/>
      <c r="AO571" s="70"/>
      <c r="AP571" s="70"/>
      <c r="AQ571" s="70"/>
      <c r="AR571" s="70"/>
      <c r="AS571" s="70"/>
      <c r="AT571" s="70"/>
      <c r="AU571" s="70"/>
      <c r="AV571" s="70"/>
      <c r="AW571" s="70"/>
      <c r="AX571" s="70"/>
      <c r="AY571" s="70"/>
      <c r="AZ571" s="70"/>
    </row>
    <row r="572" spans="1:52">
      <c r="A572" s="69"/>
      <c r="B572" s="69"/>
      <c r="E572" s="69"/>
      <c r="F572" s="69"/>
      <c r="G572" s="69"/>
      <c r="H572" s="69"/>
      <c r="I572" s="69"/>
      <c r="J572" s="69"/>
      <c r="K572" s="69"/>
      <c r="L572" s="196"/>
      <c r="M572" s="69"/>
      <c r="N572" s="197"/>
      <c r="O572" s="43"/>
      <c r="P572" s="43"/>
      <c r="Q572" s="43"/>
      <c r="R572" s="43"/>
      <c r="S572" s="43"/>
      <c r="T572" s="43"/>
      <c r="U572" s="43"/>
      <c r="V572" s="43"/>
      <c r="W572" s="43"/>
      <c r="X572" s="70"/>
      <c r="Y572" s="70"/>
      <c r="Z572" s="70"/>
      <c r="AA572" s="70"/>
      <c r="AB572" s="70"/>
      <c r="AC572" s="70"/>
      <c r="AD572" s="70"/>
      <c r="AE572" s="70"/>
      <c r="AF572" s="70"/>
      <c r="AG572" s="70"/>
      <c r="AH572" s="70"/>
      <c r="AI572" s="70"/>
      <c r="AJ572" s="70"/>
      <c r="AK572" s="70"/>
      <c r="AL572" s="70"/>
      <c r="AM572" s="70"/>
      <c r="AN572" s="70"/>
      <c r="AO572" s="70"/>
      <c r="AP572" s="70"/>
      <c r="AQ572" s="70"/>
      <c r="AR572" s="70"/>
      <c r="AS572" s="70"/>
      <c r="AT572" s="70"/>
      <c r="AU572" s="70"/>
      <c r="AV572" s="70"/>
      <c r="AW572" s="70"/>
      <c r="AX572" s="70"/>
      <c r="AY572" s="70"/>
      <c r="AZ572" s="70"/>
    </row>
    <row r="573" spans="1:52">
      <c r="A573" s="69"/>
      <c r="B573" s="69"/>
      <c r="E573" s="69"/>
      <c r="F573" s="69"/>
      <c r="G573" s="69"/>
      <c r="H573" s="69"/>
      <c r="I573" s="69"/>
      <c r="J573" s="69"/>
      <c r="K573" s="69"/>
      <c r="L573" s="196"/>
      <c r="M573" s="69"/>
      <c r="N573" s="197"/>
      <c r="O573" s="43"/>
      <c r="P573" s="43"/>
      <c r="Q573" s="43"/>
      <c r="R573" s="43"/>
      <c r="S573" s="43"/>
      <c r="T573" s="43"/>
      <c r="U573" s="43"/>
      <c r="V573" s="43"/>
      <c r="W573" s="43"/>
      <c r="X573" s="70"/>
      <c r="Y573" s="70"/>
      <c r="Z573" s="70"/>
      <c r="AA573" s="70"/>
      <c r="AB573" s="70"/>
      <c r="AC573" s="70"/>
      <c r="AD573" s="70"/>
      <c r="AE573" s="70"/>
      <c r="AF573" s="70"/>
      <c r="AG573" s="70"/>
      <c r="AH573" s="70"/>
      <c r="AI573" s="70"/>
      <c r="AJ573" s="70"/>
      <c r="AK573" s="70"/>
      <c r="AL573" s="70"/>
      <c r="AM573" s="70"/>
      <c r="AN573" s="70"/>
      <c r="AO573" s="70"/>
      <c r="AP573" s="70"/>
      <c r="AQ573" s="70"/>
      <c r="AR573" s="70"/>
      <c r="AS573" s="70"/>
      <c r="AT573" s="70"/>
      <c r="AU573" s="70"/>
      <c r="AV573" s="70"/>
      <c r="AW573" s="70"/>
      <c r="AX573" s="70"/>
      <c r="AY573" s="70"/>
      <c r="AZ573" s="70"/>
    </row>
    <row r="574" spans="1:52">
      <c r="A574" s="69"/>
      <c r="B574" s="69"/>
      <c r="E574" s="69"/>
      <c r="F574" s="69"/>
      <c r="G574" s="69"/>
      <c r="H574" s="69"/>
      <c r="I574" s="69"/>
      <c r="J574" s="69"/>
      <c r="K574" s="69"/>
      <c r="L574" s="196"/>
      <c r="M574" s="69"/>
      <c r="N574" s="197"/>
      <c r="O574" s="43"/>
      <c r="P574" s="43"/>
      <c r="Q574" s="43"/>
      <c r="R574" s="43"/>
      <c r="S574" s="43"/>
      <c r="T574" s="43"/>
      <c r="U574" s="43"/>
      <c r="V574" s="43"/>
      <c r="W574" s="43"/>
      <c r="X574" s="70"/>
      <c r="Y574" s="70"/>
      <c r="Z574" s="70"/>
      <c r="AA574" s="70"/>
      <c r="AB574" s="70"/>
      <c r="AC574" s="70"/>
      <c r="AD574" s="70"/>
      <c r="AE574" s="70"/>
      <c r="AF574" s="70"/>
      <c r="AG574" s="70"/>
      <c r="AH574" s="70"/>
      <c r="AI574" s="70"/>
      <c r="AJ574" s="70"/>
      <c r="AK574" s="70"/>
      <c r="AL574" s="70"/>
      <c r="AM574" s="70"/>
      <c r="AN574" s="70"/>
      <c r="AO574" s="70"/>
      <c r="AP574" s="70"/>
      <c r="AQ574" s="70"/>
      <c r="AR574" s="70"/>
      <c r="AS574" s="70"/>
      <c r="AT574" s="70"/>
      <c r="AU574" s="70"/>
      <c r="AV574" s="70"/>
      <c r="AW574" s="70"/>
      <c r="AX574" s="70"/>
      <c r="AY574" s="70"/>
      <c r="AZ574" s="70"/>
    </row>
    <row r="575" spans="1:52">
      <c r="A575" s="69"/>
      <c r="B575" s="69"/>
      <c r="E575" s="69"/>
      <c r="F575" s="69"/>
      <c r="G575" s="69"/>
      <c r="H575" s="69"/>
      <c r="I575" s="69"/>
      <c r="J575" s="69"/>
      <c r="K575" s="69"/>
      <c r="L575" s="196"/>
      <c r="M575" s="69"/>
      <c r="N575" s="197"/>
      <c r="O575" s="43"/>
      <c r="P575" s="43"/>
      <c r="Q575" s="43"/>
      <c r="R575" s="43"/>
      <c r="S575" s="43"/>
      <c r="T575" s="43"/>
      <c r="U575" s="43"/>
      <c r="V575" s="43"/>
      <c r="W575" s="43"/>
      <c r="X575" s="70"/>
      <c r="Y575" s="70"/>
      <c r="Z575" s="70"/>
      <c r="AA575" s="70"/>
      <c r="AB575" s="70"/>
      <c r="AC575" s="70"/>
      <c r="AD575" s="70"/>
      <c r="AE575" s="70"/>
      <c r="AF575" s="70"/>
      <c r="AG575" s="70"/>
      <c r="AH575" s="70"/>
      <c r="AI575" s="70"/>
      <c r="AJ575" s="70"/>
      <c r="AK575" s="70"/>
      <c r="AL575" s="70"/>
      <c r="AM575" s="70"/>
      <c r="AN575" s="70"/>
      <c r="AO575" s="70"/>
      <c r="AP575" s="70"/>
      <c r="AQ575" s="70"/>
      <c r="AR575" s="70"/>
      <c r="AS575" s="70"/>
      <c r="AT575" s="70"/>
      <c r="AU575" s="70"/>
      <c r="AV575" s="70"/>
      <c r="AW575" s="70"/>
      <c r="AX575" s="70"/>
      <c r="AY575" s="70"/>
      <c r="AZ575" s="70"/>
    </row>
    <row r="576" spans="1:52">
      <c r="A576" s="69"/>
      <c r="B576" s="69"/>
      <c r="E576" s="69"/>
      <c r="F576" s="69"/>
      <c r="G576" s="69"/>
      <c r="H576" s="69"/>
      <c r="I576" s="69"/>
      <c r="J576" s="69"/>
      <c r="K576" s="69"/>
      <c r="L576" s="196"/>
      <c r="M576" s="69"/>
      <c r="N576" s="197"/>
      <c r="O576" s="43"/>
      <c r="P576" s="43"/>
      <c r="Q576" s="43"/>
      <c r="R576" s="43"/>
      <c r="S576" s="43"/>
      <c r="T576" s="43"/>
      <c r="U576" s="43"/>
      <c r="V576" s="43"/>
      <c r="W576" s="43"/>
      <c r="X576" s="70"/>
      <c r="Y576" s="70"/>
      <c r="Z576" s="70"/>
      <c r="AA576" s="70"/>
      <c r="AB576" s="70"/>
      <c r="AC576" s="70"/>
      <c r="AD576" s="70"/>
      <c r="AE576" s="70"/>
      <c r="AF576" s="70"/>
      <c r="AG576" s="70"/>
      <c r="AH576" s="70"/>
      <c r="AI576" s="70"/>
      <c r="AJ576" s="70"/>
      <c r="AK576" s="70"/>
      <c r="AL576" s="70"/>
      <c r="AM576" s="70"/>
      <c r="AN576" s="70"/>
      <c r="AO576" s="70"/>
      <c r="AP576" s="70"/>
      <c r="AQ576" s="70"/>
      <c r="AR576" s="70"/>
      <c r="AS576" s="70"/>
      <c r="AT576" s="70"/>
      <c r="AU576" s="70"/>
      <c r="AV576" s="70"/>
      <c r="AW576" s="70"/>
      <c r="AX576" s="70"/>
      <c r="AY576" s="70"/>
      <c r="AZ576" s="70"/>
    </row>
    <row r="577" spans="1:52">
      <c r="A577" s="69"/>
      <c r="B577" s="69"/>
      <c r="E577" s="69"/>
      <c r="F577" s="69"/>
      <c r="G577" s="69"/>
      <c r="H577" s="69"/>
      <c r="I577" s="69"/>
      <c r="J577" s="69"/>
      <c r="K577" s="69"/>
      <c r="L577" s="196"/>
      <c r="M577" s="69"/>
      <c r="N577" s="197"/>
      <c r="O577" s="43"/>
      <c r="P577" s="43"/>
      <c r="Q577" s="43"/>
      <c r="R577" s="43"/>
      <c r="S577" s="43"/>
      <c r="T577" s="43"/>
      <c r="U577" s="43"/>
      <c r="V577" s="43"/>
      <c r="W577" s="43"/>
      <c r="X577" s="70"/>
      <c r="Y577" s="70"/>
      <c r="Z577" s="70"/>
      <c r="AA577" s="70"/>
      <c r="AB577" s="70"/>
      <c r="AC577" s="70"/>
      <c r="AD577" s="70"/>
      <c r="AE577" s="70"/>
      <c r="AF577" s="70"/>
      <c r="AG577" s="70"/>
      <c r="AH577" s="70"/>
      <c r="AI577" s="70"/>
      <c r="AJ577" s="70"/>
      <c r="AK577" s="70"/>
      <c r="AL577" s="70"/>
      <c r="AM577" s="70"/>
      <c r="AN577" s="70"/>
      <c r="AO577" s="70"/>
      <c r="AP577" s="70"/>
      <c r="AQ577" s="70"/>
      <c r="AR577" s="70"/>
      <c r="AS577" s="70"/>
      <c r="AT577" s="70"/>
      <c r="AU577" s="70"/>
      <c r="AV577" s="70"/>
      <c r="AW577" s="70"/>
      <c r="AX577" s="70"/>
      <c r="AY577" s="70"/>
      <c r="AZ577" s="70"/>
    </row>
    <row r="578" spans="1:52">
      <c r="A578" s="69"/>
      <c r="B578" s="69"/>
      <c r="E578" s="69"/>
      <c r="F578" s="69"/>
      <c r="G578" s="69"/>
      <c r="H578" s="69"/>
      <c r="I578" s="69"/>
      <c r="J578" s="69"/>
      <c r="K578" s="69"/>
      <c r="L578" s="196"/>
      <c r="M578" s="69"/>
      <c r="N578" s="197"/>
      <c r="O578" s="43"/>
      <c r="P578" s="43"/>
      <c r="Q578" s="43"/>
      <c r="R578" s="43"/>
      <c r="S578" s="43"/>
      <c r="T578" s="43"/>
      <c r="U578" s="43"/>
      <c r="V578" s="43"/>
      <c r="W578" s="43"/>
      <c r="X578" s="70"/>
      <c r="Y578" s="70"/>
      <c r="Z578" s="70"/>
      <c r="AA578" s="70"/>
      <c r="AB578" s="70"/>
      <c r="AC578" s="70"/>
      <c r="AD578" s="70"/>
      <c r="AE578" s="70"/>
      <c r="AF578" s="70"/>
      <c r="AG578" s="70"/>
      <c r="AH578" s="70"/>
      <c r="AI578" s="70"/>
      <c r="AJ578" s="70"/>
      <c r="AK578" s="70"/>
      <c r="AL578" s="70"/>
      <c r="AM578" s="70"/>
      <c r="AN578" s="70"/>
      <c r="AO578" s="70"/>
      <c r="AP578" s="70"/>
      <c r="AQ578" s="70"/>
      <c r="AR578" s="70"/>
      <c r="AS578" s="70"/>
      <c r="AT578" s="70"/>
      <c r="AU578" s="70"/>
      <c r="AV578" s="70"/>
      <c r="AW578" s="70"/>
      <c r="AX578" s="70"/>
      <c r="AY578" s="70"/>
      <c r="AZ578" s="70"/>
    </row>
    <row r="579" spans="1:52">
      <c r="A579" s="69"/>
      <c r="B579" s="69"/>
      <c r="E579" s="69"/>
      <c r="F579" s="69"/>
      <c r="G579" s="69"/>
      <c r="H579" s="69"/>
      <c r="I579" s="69"/>
      <c r="J579" s="69"/>
      <c r="K579" s="69"/>
      <c r="L579" s="196"/>
      <c r="M579" s="69"/>
      <c r="N579" s="197"/>
      <c r="O579" s="43"/>
      <c r="P579" s="43"/>
      <c r="Q579" s="43"/>
      <c r="R579" s="43"/>
      <c r="S579" s="43"/>
      <c r="T579" s="43"/>
      <c r="U579" s="43"/>
      <c r="V579" s="43"/>
      <c r="W579" s="43"/>
      <c r="X579" s="70"/>
      <c r="Y579" s="70"/>
      <c r="Z579" s="70"/>
      <c r="AA579" s="70"/>
      <c r="AB579" s="70"/>
      <c r="AC579" s="70"/>
      <c r="AD579" s="70"/>
      <c r="AE579" s="70"/>
      <c r="AF579" s="70"/>
      <c r="AG579" s="70"/>
      <c r="AH579" s="70"/>
      <c r="AI579" s="70"/>
      <c r="AJ579" s="70"/>
      <c r="AK579" s="70"/>
      <c r="AL579" s="70"/>
      <c r="AM579" s="70"/>
      <c r="AN579" s="70"/>
      <c r="AO579" s="70"/>
      <c r="AP579" s="70"/>
      <c r="AQ579" s="70"/>
      <c r="AR579" s="70"/>
      <c r="AS579" s="70"/>
      <c r="AT579" s="70"/>
      <c r="AU579" s="70"/>
      <c r="AV579" s="70"/>
      <c r="AW579" s="70"/>
      <c r="AX579" s="70"/>
      <c r="AY579" s="70"/>
      <c r="AZ579" s="70"/>
    </row>
    <row r="580" spans="1:52">
      <c r="A580" s="69"/>
      <c r="B580" s="69"/>
      <c r="E580" s="69"/>
      <c r="F580" s="69"/>
      <c r="G580" s="69"/>
      <c r="H580" s="69"/>
      <c r="I580" s="69"/>
      <c r="J580" s="69"/>
      <c r="K580" s="69"/>
      <c r="L580" s="196"/>
      <c r="M580" s="69"/>
      <c r="N580" s="197"/>
      <c r="O580" s="43"/>
      <c r="P580" s="43"/>
      <c r="Q580" s="43"/>
      <c r="R580" s="43"/>
      <c r="S580" s="43"/>
      <c r="T580" s="43"/>
      <c r="U580" s="43"/>
      <c r="V580" s="43"/>
      <c r="W580" s="43"/>
      <c r="X580" s="70"/>
      <c r="Y580" s="70"/>
      <c r="Z580" s="70"/>
      <c r="AA580" s="70"/>
      <c r="AB580" s="70"/>
      <c r="AC580" s="70"/>
      <c r="AD580" s="70"/>
      <c r="AE580" s="70"/>
      <c r="AF580" s="70"/>
      <c r="AG580" s="70"/>
      <c r="AH580" s="70"/>
      <c r="AI580" s="70"/>
      <c r="AJ580" s="70"/>
      <c r="AK580" s="70"/>
      <c r="AL580" s="70"/>
      <c r="AM580" s="70"/>
      <c r="AN580" s="70"/>
      <c r="AO580" s="70"/>
      <c r="AP580" s="70"/>
      <c r="AQ580" s="70"/>
      <c r="AR580" s="70"/>
      <c r="AS580" s="70"/>
      <c r="AT580" s="70"/>
      <c r="AU580" s="70"/>
      <c r="AV580" s="70"/>
      <c r="AW580" s="70"/>
      <c r="AX580" s="70"/>
      <c r="AY580" s="70"/>
      <c r="AZ580" s="70"/>
    </row>
    <row r="581" spans="1:52">
      <c r="A581" s="69"/>
      <c r="B581" s="69"/>
      <c r="E581" s="69"/>
      <c r="F581" s="69"/>
      <c r="G581" s="69"/>
      <c r="H581" s="69"/>
      <c r="I581" s="69"/>
      <c r="J581" s="69"/>
      <c r="K581" s="69"/>
      <c r="L581" s="196"/>
      <c r="M581" s="69"/>
      <c r="N581" s="197"/>
      <c r="O581" s="43"/>
      <c r="P581" s="43"/>
      <c r="Q581" s="43"/>
      <c r="R581" s="43"/>
      <c r="S581" s="43"/>
      <c r="T581" s="43"/>
      <c r="U581" s="43"/>
      <c r="V581" s="43"/>
      <c r="W581" s="43"/>
      <c r="X581" s="70"/>
      <c r="Y581" s="70"/>
      <c r="Z581" s="70"/>
      <c r="AA581" s="70"/>
      <c r="AB581" s="70"/>
      <c r="AC581" s="70"/>
      <c r="AD581" s="70"/>
      <c r="AE581" s="70"/>
      <c r="AF581" s="70"/>
      <c r="AG581" s="70"/>
      <c r="AH581" s="70"/>
      <c r="AI581" s="70"/>
      <c r="AJ581" s="70"/>
      <c r="AK581" s="70"/>
      <c r="AL581" s="70"/>
      <c r="AM581" s="70"/>
      <c r="AN581" s="70"/>
      <c r="AO581" s="70"/>
      <c r="AP581" s="70"/>
      <c r="AQ581" s="70"/>
      <c r="AR581" s="70"/>
      <c r="AS581" s="70"/>
      <c r="AT581" s="70"/>
      <c r="AU581" s="70"/>
      <c r="AV581" s="70"/>
      <c r="AW581" s="70"/>
      <c r="AX581" s="70"/>
      <c r="AY581" s="70"/>
      <c r="AZ581" s="70"/>
    </row>
    <row r="582" spans="1:52">
      <c r="A582" s="69"/>
      <c r="B582" s="69"/>
      <c r="E582" s="69"/>
      <c r="F582" s="69"/>
      <c r="G582" s="69"/>
      <c r="H582" s="69"/>
      <c r="I582" s="69"/>
      <c r="J582" s="69"/>
      <c r="K582" s="69"/>
      <c r="L582" s="196"/>
      <c r="M582" s="69"/>
      <c r="N582" s="197"/>
      <c r="O582" s="43"/>
      <c r="P582" s="43"/>
      <c r="Q582" s="43"/>
      <c r="R582" s="43"/>
      <c r="S582" s="43"/>
      <c r="T582" s="43"/>
      <c r="U582" s="43"/>
      <c r="V582" s="43"/>
      <c r="W582" s="43"/>
      <c r="X582" s="70"/>
      <c r="Y582" s="70"/>
      <c r="Z582" s="70"/>
      <c r="AA582" s="70"/>
      <c r="AB582" s="70"/>
      <c r="AC582" s="70"/>
      <c r="AD582" s="70"/>
      <c r="AE582" s="70"/>
      <c r="AF582" s="70"/>
      <c r="AG582" s="70"/>
      <c r="AH582" s="70"/>
      <c r="AI582" s="70"/>
      <c r="AJ582" s="70"/>
      <c r="AK582" s="70"/>
      <c r="AL582" s="70"/>
      <c r="AM582" s="70"/>
      <c r="AN582" s="70"/>
      <c r="AO582" s="70"/>
      <c r="AP582" s="70"/>
      <c r="AQ582" s="70"/>
      <c r="AR582" s="70"/>
      <c r="AS582" s="70"/>
      <c r="AT582" s="70"/>
      <c r="AU582" s="70"/>
      <c r="AV582" s="70"/>
      <c r="AW582" s="70"/>
      <c r="AX582" s="70"/>
      <c r="AY582" s="70"/>
      <c r="AZ582" s="70"/>
    </row>
    <row r="583" spans="1:52">
      <c r="A583" s="69"/>
      <c r="B583" s="69"/>
      <c r="E583" s="69"/>
      <c r="F583" s="69"/>
      <c r="G583" s="69"/>
      <c r="H583" s="69"/>
      <c r="I583" s="69"/>
      <c r="J583" s="69"/>
      <c r="K583" s="69"/>
      <c r="L583" s="196"/>
      <c r="M583" s="69"/>
      <c r="N583" s="197"/>
      <c r="O583" s="43"/>
      <c r="P583" s="43"/>
      <c r="Q583" s="43"/>
      <c r="R583" s="43"/>
      <c r="S583" s="43"/>
      <c r="T583" s="43"/>
      <c r="U583" s="43"/>
      <c r="V583" s="43"/>
      <c r="W583" s="43"/>
      <c r="X583" s="70"/>
      <c r="Y583" s="70"/>
      <c r="Z583" s="70"/>
      <c r="AA583" s="70"/>
      <c r="AB583" s="70"/>
      <c r="AC583" s="70"/>
      <c r="AD583" s="70"/>
      <c r="AE583" s="70"/>
      <c r="AF583" s="70"/>
      <c r="AG583" s="70"/>
      <c r="AH583" s="70"/>
      <c r="AI583" s="70"/>
      <c r="AJ583" s="70"/>
      <c r="AK583" s="70"/>
      <c r="AL583" s="70"/>
      <c r="AM583" s="70"/>
      <c r="AN583" s="70"/>
      <c r="AO583" s="70"/>
      <c r="AP583" s="70"/>
      <c r="AQ583" s="70"/>
      <c r="AR583" s="70"/>
      <c r="AS583" s="70"/>
      <c r="AT583" s="70"/>
      <c r="AU583" s="70"/>
      <c r="AV583" s="70"/>
      <c r="AW583" s="70"/>
      <c r="AX583" s="70"/>
      <c r="AY583" s="70"/>
      <c r="AZ583" s="70"/>
    </row>
    <row r="584" spans="1:52">
      <c r="A584" s="69"/>
      <c r="B584" s="69"/>
      <c r="E584" s="69"/>
      <c r="F584" s="69"/>
      <c r="G584" s="69"/>
      <c r="H584" s="69"/>
      <c r="I584" s="69"/>
      <c r="J584" s="69"/>
      <c r="K584" s="69"/>
      <c r="L584" s="196"/>
      <c r="M584" s="69"/>
      <c r="N584" s="197"/>
      <c r="O584" s="43"/>
      <c r="P584" s="43"/>
      <c r="Q584" s="43"/>
      <c r="R584" s="43"/>
      <c r="S584" s="43"/>
      <c r="T584" s="43"/>
      <c r="U584" s="43"/>
      <c r="V584" s="43"/>
      <c r="W584" s="43"/>
      <c r="X584" s="70"/>
      <c r="Y584" s="70"/>
      <c r="Z584" s="70"/>
      <c r="AA584" s="70"/>
      <c r="AB584" s="70"/>
      <c r="AC584" s="70"/>
      <c r="AD584" s="70"/>
      <c r="AE584" s="70"/>
      <c r="AF584" s="70"/>
      <c r="AG584" s="70"/>
      <c r="AH584" s="70"/>
      <c r="AI584" s="70"/>
      <c r="AJ584" s="70"/>
      <c r="AK584" s="70"/>
      <c r="AL584" s="70"/>
      <c r="AM584" s="70"/>
      <c r="AN584" s="70"/>
      <c r="AO584" s="70"/>
      <c r="AP584" s="70"/>
      <c r="AQ584" s="70"/>
      <c r="AR584" s="70"/>
      <c r="AS584" s="70"/>
      <c r="AT584" s="70"/>
      <c r="AU584" s="70"/>
      <c r="AV584" s="70"/>
      <c r="AW584" s="70"/>
      <c r="AX584" s="70"/>
      <c r="AY584" s="70"/>
      <c r="AZ584" s="70"/>
    </row>
    <row r="585" spans="1:52">
      <c r="A585" s="69"/>
      <c r="B585" s="69"/>
      <c r="E585" s="69"/>
      <c r="F585" s="69"/>
      <c r="G585" s="69"/>
      <c r="H585" s="69"/>
      <c r="I585" s="69"/>
      <c r="J585" s="69"/>
      <c r="K585" s="69"/>
      <c r="L585" s="196"/>
      <c r="M585" s="69"/>
      <c r="N585" s="197"/>
      <c r="O585" s="43"/>
      <c r="P585" s="43"/>
      <c r="Q585" s="43"/>
      <c r="R585" s="43"/>
      <c r="S585" s="43"/>
      <c r="T585" s="43"/>
      <c r="U585" s="43"/>
      <c r="V585" s="43"/>
      <c r="W585" s="43"/>
      <c r="X585" s="70"/>
      <c r="Y585" s="70"/>
      <c r="Z585" s="70"/>
      <c r="AA585" s="70"/>
      <c r="AB585" s="70"/>
      <c r="AC585" s="70"/>
      <c r="AD585" s="70"/>
      <c r="AE585" s="70"/>
      <c r="AF585" s="70"/>
      <c r="AG585" s="70"/>
      <c r="AH585" s="70"/>
      <c r="AI585" s="70"/>
      <c r="AJ585" s="70"/>
      <c r="AK585" s="70"/>
      <c r="AL585" s="70"/>
      <c r="AM585" s="70"/>
      <c r="AN585" s="70"/>
      <c r="AO585" s="70"/>
      <c r="AP585" s="70"/>
      <c r="AQ585" s="70"/>
      <c r="AR585" s="70"/>
      <c r="AS585" s="70"/>
      <c r="AT585" s="70"/>
      <c r="AU585" s="70"/>
      <c r="AV585" s="70"/>
      <c r="AW585" s="70"/>
      <c r="AX585" s="70"/>
      <c r="AY585" s="70"/>
      <c r="AZ585" s="70"/>
    </row>
    <row r="586" spans="1:52">
      <c r="A586" s="69"/>
      <c r="B586" s="69"/>
      <c r="E586" s="69"/>
      <c r="F586" s="69"/>
      <c r="G586" s="69"/>
      <c r="H586" s="69"/>
      <c r="I586" s="69"/>
      <c r="J586" s="69"/>
      <c r="K586" s="69"/>
      <c r="L586" s="196"/>
      <c r="M586" s="69"/>
      <c r="N586" s="197"/>
      <c r="O586" s="43"/>
      <c r="P586" s="43"/>
      <c r="Q586" s="43"/>
      <c r="R586" s="43"/>
      <c r="S586" s="43"/>
      <c r="T586" s="43"/>
      <c r="U586" s="43"/>
      <c r="V586" s="43"/>
      <c r="W586" s="43"/>
      <c r="X586" s="70"/>
      <c r="Y586" s="70"/>
      <c r="Z586" s="70"/>
      <c r="AA586" s="70"/>
      <c r="AB586" s="70"/>
      <c r="AC586" s="70"/>
      <c r="AD586" s="70"/>
      <c r="AE586" s="70"/>
      <c r="AF586" s="70"/>
      <c r="AG586" s="70"/>
      <c r="AH586" s="70"/>
      <c r="AI586" s="70"/>
      <c r="AJ586" s="70"/>
      <c r="AK586" s="70"/>
      <c r="AL586" s="70"/>
      <c r="AM586" s="70"/>
      <c r="AN586" s="70"/>
      <c r="AO586" s="70"/>
      <c r="AP586" s="70"/>
      <c r="AQ586" s="70"/>
      <c r="AR586" s="70"/>
      <c r="AS586" s="70"/>
      <c r="AT586" s="70"/>
      <c r="AU586" s="70"/>
      <c r="AV586" s="70"/>
      <c r="AW586" s="70"/>
      <c r="AX586" s="70"/>
      <c r="AY586" s="70"/>
      <c r="AZ586" s="70"/>
    </row>
    <row r="587" spans="1:52">
      <c r="A587" s="69"/>
      <c r="B587" s="69"/>
      <c r="E587" s="69"/>
      <c r="F587" s="69"/>
      <c r="G587" s="69"/>
      <c r="H587" s="69"/>
      <c r="I587" s="69"/>
      <c r="J587" s="69"/>
      <c r="K587" s="69"/>
      <c r="L587" s="196"/>
      <c r="M587" s="69"/>
      <c r="N587" s="197"/>
      <c r="O587" s="43"/>
      <c r="P587" s="43"/>
      <c r="Q587" s="43"/>
      <c r="R587" s="43"/>
      <c r="S587" s="43"/>
      <c r="T587" s="43"/>
      <c r="U587" s="43"/>
      <c r="V587" s="43"/>
      <c r="W587" s="43"/>
      <c r="X587" s="70"/>
      <c r="Y587" s="70"/>
      <c r="Z587" s="70"/>
      <c r="AA587" s="70"/>
      <c r="AB587" s="70"/>
      <c r="AC587" s="70"/>
      <c r="AD587" s="70"/>
      <c r="AE587" s="70"/>
      <c r="AF587" s="70"/>
      <c r="AG587" s="70"/>
      <c r="AH587" s="70"/>
      <c r="AI587" s="70"/>
      <c r="AJ587" s="70"/>
      <c r="AK587" s="70"/>
      <c r="AL587" s="70"/>
      <c r="AM587" s="70"/>
      <c r="AN587" s="70"/>
      <c r="AO587" s="70"/>
      <c r="AP587" s="70"/>
      <c r="AQ587" s="70"/>
      <c r="AR587" s="70"/>
      <c r="AS587" s="70"/>
      <c r="AT587" s="70"/>
      <c r="AU587" s="70"/>
      <c r="AV587" s="70"/>
      <c r="AW587" s="70"/>
      <c r="AX587" s="70"/>
      <c r="AY587" s="70"/>
      <c r="AZ587" s="70"/>
    </row>
    <row r="588" spans="1:52">
      <c r="A588" s="69"/>
      <c r="B588" s="69"/>
      <c r="E588" s="69"/>
      <c r="F588" s="69"/>
      <c r="G588" s="69"/>
      <c r="H588" s="69"/>
      <c r="I588" s="69"/>
      <c r="J588" s="69"/>
      <c r="K588" s="69"/>
      <c r="L588" s="196"/>
      <c r="M588" s="69"/>
      <c r="N588" s="197"/>
      <c r="O588" s="43"/>
      <c r="P588" s="43"/>
      <c r="Q588" s="43"/>
      <c r="R588" s="43"/>
      <c r="S588" s="43"/>
      <c r="T588" s="43"/>
      <c r="U588" s="43"/>
      <c r="V588" s="43"/>
      <c r="W588" s="43"/>
      <c r="X588" s="70"/>
      <c r="Y588" s="70"/>
      <c r="Z588" s="70"/>
      <c r="AA588" s="70"/>
      <c r="AB588" s="70"/>
      <c r="AC588" s="70"/>
      <c r="AD588" s="70"/>
      <c r="AE588" s="70"/>
      <c r="AF588" s="70"/>
      <c r="AG588" s="70"/>
      <c r="AH588" s="70"/>
      <c r="AI588" s="70"/>
      <c r="AJ588" s="70"/>
      <c r="AK588" s="70"/>
      <c r="AL588" s="70"/>
      <c r="AM588" s="70"/>
      <c r="AN588" s="70"/>
      <c r="AO588" s="70"/>
      <c r="AP588" s="70"/>
      <c r="AQ588" s="70"/>
      <c r="AR588" s="70"/>
      <c r="AS588" s="70"/>
      <c r="AT588" s="70"/>
      <c r="AU588" s="70"/>
      <c r="AV588" s="70"/>
      <c r="AW588" s="70"/>
      <c r="AX588" s="70"/>
      <c r="AY588" s="70"/>
      <c r="AZ588" s="70"/>
    </row>
    <row r="589" spans="1:52">
      <c r="A589" s="69"/>
      <c r="B589" s="69"/>
      <c r="E589" s="69"/>
      <c r="F589" s="69"/>
      <c r="G589" s="69"/>
      <c r="H589" s="69"/>
      <c r="I589" s="69"/>
      <c r="J589" s="69"/>
      <c r="K589" s="69"/>
      <c r="L589" s="196"/>
      <c r="M589" s="69"/>
      <c r="N589" s="197"/>
      <c r="O589" s="43"/>
      <c r="P589" s="43"/>
      <c r="Q589" s="43"/>
      <c r="R589" s="43"/>
      <c r="S589" s="43"/>
      <c r="T589" s="43"/>
      <c r="U589" s="43"/>
      <c r="V589" s="43"/>
      <c r="W589" s="43"/>
      <c r="X589" s="70"/>
      <c r="Y589" s="70"/>
      <c r="Z589" s="70"/>
      <c r="AA589" s="70"/>
      <c r="AB589" s="70"/>
      <c r="AC589" s="70"/>
      <c r="AD589" s="70"/>
      <c r="AE589" s="70"/>
      <c r="AF589" s="70"/>
      <c r="AG589" s="70"/>
      <c r="AH589" s="70"/>
      <c r="AI589" s="70"/>
      <c r="AJ589" s="70"/>
      <c r="AK589" s="70"/>
      <c r="AL589" s="70"/>
      <c r="AM589" s="70"/>
      <c r="AN589" s="70"/>
      <c r="AO589" s="70"/>
      <c r="AP589" s="70"/>
      <c r="AQ589" s="70"/>
      <c r="AR589" s="70"/>
      <c r="AS589" s="70"/>
      <c r="AT589" s="70"/>
      <c r="AU589" s="70"/>
      <c r="AV589" s="70"/>
      <c r="AW589" s="70"/>
      <c r="AX589" s="70"/>
      <c r="AY589" s="70"/>
      <c r="AZ589" s="70"/>
    </row>
    <row r="590" spans="1:52">
      <c r="A590" s="69"/>
      <c r="B590" s="69"/>
      <c r="E590" s="69"/>
      <c r="F590" s="69"/>
      <c r="G590" s="69"/>
      <c r="H590" s="69"/>
      <c r="I590" s="69"/>
      <c r="J590" s="69"/>
      <c r="K590" s="69"/>
      <c r="L590" s="196"/>
      <c r="M590" s="69"/>
      <c r="N590" s="197"/>
      <c r="O590" s="43"/>
      <c r="P590" s="43"/>
      <c r="Q590" s="43"/>
      <c r="R590" s="43"/>
      <c r="S590" s="43"/>
      <c r="T590" s="43"/>
      <c r="U590" s="43"/>
      <c r="V590" s="43"/>
      <c r="W590" s="43"/>
      <c r="X590" s="70"/>
      <c r="Y590" s="70"/>
      <c r="Z590" s="70"/>
      <c r="AA590" s="70"/>
      <c r="AB590" s="70"/>
      <c r="AC590" s="70"/>
      <c r="AD590" s="70"/>
      <c r="AE590" s="70"/>
      <c r="AF590" s="70"/>
      <c r="AG590" s="70"/>
      <c r="AH590" s="70"/>
      <c r="AI590" s="70"/>
      <c r="AJ590" s="70"/>
      <c r="AK590" s="70"/>
      <c r="AL590" s="70"/>
      <c r="AM590" s="70"/>
      <c r="AN590" s="70"/>
      <c r="AO590" s="70"/>
      <c r="AP590" s="70"/>
      <c r="AQ590" s="70"/>
      <c r="AR590" s="70"/>
      <c r="AS590" s="70"/>
      <c r="AT590" s="70"/>
      <c r="AU590" s="70"/>
      <c r="AV590" s="70"/>
      <c r="AW590" s="70"/>
      <c r="AX590" s="70"/>
      <c r="AY590" s="70"/>
      <c r="AZ590" s="70"/>
    </row>
    <row r="591" spans="1:52">
      <c r="A591" s="69"/>
      <c r="B591" s="69"/>
      <c r="E591" s="69"/>
      <c r="F591" s="69"/>
      <c r="G591" s="69"/>
      <c r="H591" s="69"/>
      <c r="I591" s="69"/>
      <c r="J591" s="69"/>
      <c r="K591" s="69"/>
      <c r="L591" s="196"/>
      <c r="M591" s="69"/>
      <c r="N591" s="197"/>
      <c r="O591" s="43"/>
      <c r="P591" s="43"/>
      <c r="Q591" s="43"/>
      <c r="R591" s="43"/>
      <c r="S591" s="43"/>
      <c r="T591" s="43"/>
      <c r="U591" s="43"/>
      <c r="V591" s="43"/>
      <c r="W591" s="43"/>
      <c r="X591" s="70"/>
      <c r="Y591" s="70"/>
      <c r="Z591" s="70"/>
      <c r="AA591" s="70"/>
      <c r="AB591" s="70"/>
      <c r="AC591" s="70"/>
      <c r="AD591" s="70"/>
      <c r="AE591" s="70"/>
      <c r="AF591" s="70"/>
      <c r="AG591" s="70"/>
      <c r="AH591" s="70"/>
      <c r="AI591" s="70"/>
      <c r="AJ591" s="70"/>
      <c r="AK591" s="70"/>
      <c r="AL591" s="70"/>
      <c r="AM591" s="70"/>
      <c r="AN591" s="70"/>
      <c r="AO591" s="70"/>
      <c r="AP591" s="70"/>
      <c r="AQ591" s="70"/>
      <c r="AR591" s="70"/>
      <c r="AS591" s="70"/>
      <c r="AT591" s="70"/>
      <c r="AU591" s="70"/>
      <c r="AV591" s="70"/>
      <c r="AW591" s="70"/>
      <c r="AX591" s="70"/>
      <c r="AY591" s="70"/>
      <c r="AZ591" s="70"/>
    </row>
    <row r="592" spans="1:52">
      <c r="A592" s="69"/>
      <c r="B592" s="69"/>
      <c r="E592" s="69"/>
      <c r="F592" s="69"/>
      <c r="G592" s="69"/>
      <c r="H592" s="69"/>
      <c r="I592" s="69"/>
      <c r="J592" s="69"/>
      <c r="K592" s="69"/>
      <c r="L592" s="196"/>
      <c r="M592" s="69"/>
      <c r="N592" s="197"/>
      <c r="O592" s="43"/>
      <c r="P592" s="43"/>
      <c r="Q592" s="43"/>
      <c r="R592" s="43"/>
      <c r="S592" s="43"/>
      <c r="T592" s="43"/>
      <c r="U592" s="43"/>
      <c r="V592" s="43"/>
      <c r="W592" s="43"/>
      <c r="X592" s="70"/>
      <c r="Y592" s="70"/>
      <c r="Z592" s="70"/>
      <c r="AA592" s="70"/>
      <c r="AB592" s="70"/>
      <c r="AC592" s="70"/>
      <c r="AD592" s="70"/>
      <c r="AE592" s="70"/>
      <c r="AF592" s="70"/>
      <c r="AG592" s="70"/>
      <c r="AH592" s="70"/>
      <c r="AI592" s="70"/>
      <c r="AJ592" s="70"/>
      <c r="AK592" s="70"/>
      <c r="AL592" s="70"/>
      <c r="AM592" s="70"/>
      <c r="AN592" s="70"/>
      <c r="AO592" s="70"/>
      <c r="AP592" s="70"/>
      <c r="AQ592" s="70"/>
      <c r="AR592" s="70"/>
      <c r="AS592" s="70"/>
      <c r="AT592" s="70"/>
      <c r="AU592" s="70"/>
      <c r="AV592" s="70"/>
      <c r="AW592" s="70"/>
      <c r="AX592" s="70"/>
      <c r="AY592" s="70"/>
      <c r="AZ592" s="70"/>
    </row>
    <row r="593" spans="1:52">
      <c r="A593" s="69"/>
      <c r="B593" s="69"/>
      <c r="E593" s="69"/>
      <c r="F593" s="69"/>
      <c r="G593" s="69"/>
      <c r="H593" s="69"/>
      <c r="I593" s="69"/>
      <c r="J593" s="69"/>
      <c r="K593" s="69"/>
      <c r="L593" s="196"/>
      <c r="M593" s="69"/>
      <c r="N593" s="197"/>
      <c r="O593" s="43"/>
      <c r="P593" s="43"/>
      <c r="Q593" s="43"/>
      <c r="R593" s="43"/>
      <c r="S593" s="43"/>
      <c r="T593" s="43"/>
      <c r="U593" s="43"/>
      <c r="V593" s="43"/>
      <c r="W593" s="43"/>
      <c r="X593" s="70"/>
      <c r="Y593" s="70"/>
      <c r="Z593" s="70"/>
      <c r="AA593" s="70"/>
      <c r="AB593" s="70"/>
      <c r="AC593" s="70"/>
      <c r="AD593" s="70"/>
      <c r="AE593" s="70"/>
      <c r="AF593" s="70"/>
      <c r="AG593" s="70"/>
      <c r="AH593" s="70"/>
      <c r="AI593" s="70"/>
      <c r="AJ593" s="70"/>
      <c r="AK593" s="70"/>
      <c r="AL593" s="70"/>
      <c r="AM593" s="70"/>
      <c r="AN593" s="70"/>
      <c r="AO593" s="70"/>
      <c r="AP593" s="70"/>
      <c r="AQ593" s="70"/>
      <c r="AR593" s="70"/>
      <c r="AS593" s="70"/>
      <c r="AT593" s="70"/>
      <c r="AU593" s="70"/>
      <c r="AV593" s="70"/>
      <c r="AW593" s="70"/>
      <c r="AX593" s="70"/>
      <c r="AY593" s="70"/>
      <c r="AZ593" s="70"/>
    </row>
    <row r="594" spans="1:52">
      <c r="A594" s="69"/>
      <c r="B594" s="69"/>
      <c r="E594" s="69"/>
      <c r="F594" s="69"/>
      <c r="G594" s="69"/>
      <c r="H594" s="69"/>
      <c r="I594" s="69"/>
      <c r="J594" s="69"/>
      <c r="K594" s="69"/>
      <c r="L594" s="196"/>
      <c r="M594" s="69"/>
      <c r="N594" s="197"/>
      <c r="O594" s="43"/>
      <c r="P594" s="43"/>
      <c r="Q594" s="43"/>
      <c r="R594" s="43"/>
      <c r="S594" s="43"/>
      <c r="T594" s="43"/>
      <c r="U594" s="43"/>
      <c r="V594" s="43"/>
      <c r="W594" s="43"/>
      <c r="X594" s="70"/>
      <c r="Y594" s="70"/>
      <c r="Z594" s="70"/>
      <c r="AA594" s="70"/>
      <c r="AB594" s="70"/>
      <c r="AC594" s="70"/>
      <c r="AD594" s="70"/>
      <c r="AE594" s="70"/>
      <c r="AF594" s="70"/>
      <c r="AG594" s="70"/>
      <c r="AH594" s="70"/>
      <c r="AI594" s="70"/>
      <c r="AJ594" s="70"/>
      <c r="AK594" s="70"/>
      <c r="AL594" s="70"/>
      <c r="AM594" s="70"/>
      <c r="AN594" s="70"/>
      <c r="AO594" s="70"/>
      <c r="AP594" s="70"/>
      <c r="AQ594" s="70"/>
      <c r="AR594" s="70"/>
      <c r="AS594" s="70"/>
      <c r="AT594" s="70"/>
      <c r="AU594" s="70"/>
      <c r="AV594" s="70"/>
      <c r="AW594" s="70"/>
      <c r="AX594" s="70"/>
      <c r="AY594" s="70"/>
      <c r="AZ594" s="70"/>
    </row>
    <row r="595" spans="1:52">
      <c r="A595" s="69"/>
      <c r="B595" s="69"/>
      <c r="E595" s="69"/>
      <c r="F595" s="69"/>
      <c r="G595" s="69"/>
      <c r="H595" s="69"/>
      <c r="I595" s="69"/>
      <c r="J595" s="69"/>
      <c r="K595" s="69"/>
      <c r="L595" s="196"/>
      <c r="M595" s="69"/>
      <c r="N595" s="197"/>
      <c r="O595" s="43"/>
      <c r="P595" s="43"/>
      <c r="Q595" s="43"/>
      <c r="R595" s="43"/>
      <c r="S595" s="43"/>
      <c r="T595" s="43"/>
      <c r="U595" s="43"/>
      <c r="V595" s="43"/>
      <c r="W595" s="43"/>
      <c r="X595" s="70"/>
      <c r="Y595" s="70"/>
      <c r="Z595" s="70"/>
      <c r="AA595" s="70"/>
      <c r="AB595" s="70"/>
      <c r="AC595" s="70"/>
      <c r="AD595" s="70"/>
      <c r="AE595" s="70"/>
      <c r="AF595" s="70"/>
      <c r="AG595" s="70"/>
      <c r="AH595" s="70"/>
      <c r="AI595" s="70"/>
      <c r="AJ595" s="70"/>
      <c r="AK595" s="70"/>
      <c r="AL595" s="70"/>
      <c r="AM595" s="70"/>
      <c r="AN595" s="70"/>
      <c r="AO595" s="70"/>
      <c r="AP595" s="70"/>
      <c r="AQ595" s="70"/>
      <c r="AR595" s="70"/>
      <c r="AS595" s="70"/>
      <c r="AT595" s="70"/>
      <c r="AU595" s="70"/>
      <c r="AV595" s="70"/>
      <c r="AW595" s="70"/>
      <c r="AX595" s="70"/>
      <c r="AY595" s="70"/>
      <c r="AZ595" s="70"/>
    </row>
    <row r="596" spans="1:52">
      <c r="A596" s="69"/>
      <c r="B596" s="69"/>
      <c r="E596" s="69"/>
      <c r="F596" s="69"/>
      <c r="G596" s="69"/>
      <c r="H596" s="69"/>
      <c r="I596" s="69"/>
      <c r="J596" s="69"/>
      <c r="K596" s="69"/>
      <c r="L596" s="196"/>
      <c r="M596" s="69"/>
      <c r="N596" s="197"/>
      <c r="O596" s="43"/>
      <c r="P596" s="43"/>
      <c r="Q596" s="43"/>
      <c r="R596" s="43"/>
      <c r="S596" s="43"/>
      <c r="T596" s="43"/>
      <c r="U596" s="43"/>
      <c r="V596" s="43"/>
      <c r="W596" s="43"/>
      <c r="X596" s="70"/>
      <c r="Y596" s="70"/>
      <c r="Z596" s="70"/>
      <c r="AA596" s="70"/>
      <c r="AB596" s="70"/>
      <c r="AC596" s="70"/>
      <c r="AD596" s="70"/>
      <c r="AE596" s="70"/>
      <c r="AF596" s="70"/>
      <c r="AG596" s="70"/>
      <c r="AH596" s="70"/>
      <c r="AI596" s="70"/>
      <c r="AJ596" s="70"/>
      <c r="AK596" s="70"/>
      <c r="AL596" s="70"/>
      <c r="AM596" s="70"/>
      <c r="AN596" s="70"/>
      <c r="AO596" s="70"/>
      <c r="AP596" s="70"/>
      <c r="AQ596" s="70"/>
      <c r="AR596" s="70"/>
      <c r="AS596" s="70"/>
      <c r="AT596" s="70"/>
      <c r="AU596" s="70"/>
      <c r="AV596" s="70"/>
      <c r="AW596" s="70"/>
      <c r="AX596" s="70"/>
      <c r="AY596" s="70"/>
      <c r="AZ596" s="70"/>
    </row>
    <row r="597" spans="1:52">
      <c r="A597" s="69"/>
      <c r="B597" s="69"/>
      <c r="E597" s="69"/>
      <c r="F597" s="69"/>
      <c r="G597" s="69"/>
      <c r="H597" s="69"/>
      <c r="I597" s="69"/>
      <c r="J597" s="69"/>
      <c r="K597" s="69"/>
      <c r="L597" s="196"/>
      <c r="M597" s="69"/>
      <c r="N597" s="197"/>
      <c r="O597" s="43"/>
      <c r="P597" s="43"/>
      <c r="Q597" s="43"/>
      <c r="R597" s="43"/>
      <c r="S597" s="43"/>
      <c r="T597" s="43"/>
      <c r="U597" s="43"/>
      <c r="V597" s="43"/>
      <c r="W597" s="43"/>
      <c r="X597" s="70"/>
      <c r="Y597" s="70"/>
      <c r="Z597" s="70"/>
      <c r="AA597" s="70"/>
      <c r="AB597" s="70"/>
      <c r="AC597" s="70"/>
      <c r="AD597" s="70"/>
      <c r="AE597" s="70"/>
      <c r="AF597" s="70"/>
      <c r="AG597" s="70"/>
      <c r="AH597" s="70"/>
      <c r="AI597" s="70"/>
      <c r="AJ597" s="70"/>
      <c r="AK597" s="70"/>
      <c r="AL597" s="70"/>
      <c r="AM597" s="70"/>
      <c r="AN597" s="70"/>
      <c r="AO597" s="70"/>
      <c r="AP597" s="70"/>
      <c r="AQ597" s="70"/>
      <c r="AR597" s="70"/>
      <c r="AS597" s="70"/>
      <c r="AT597" s="70"/>
      <c r="AU597" s="70"/>
      <c r="AV597" s="70"/>
      <c r="AW597" s="70"/>
      <c r="AX597" s="70"/>
      <c r="AY597" s="70"/>
      <c r="AZ597" s="70"/>
    </row>
    <row r="598" spans="1:52">
      <c r="A598" s="69"/>
      <c r="B598" s="69"/>
      <c r="E598" s="69"/>
      <c r="F598" s="69"/>
      <c r="G598" s="69"/>
      <c r="H598" s="69"/>
      <c r="I598" s="69"/>
      <c r="J598" s="69"/>
      <c r="K598" s="69"/>
      <c r="L598" s="196"/>
      <c r="M598" s="69"/>
      <c r="N598" s="197"/>
      <c r="O598" s="43"/>
      <c r="P598" s="43"/>
      <c r="Q598" s="43"/>
      <c r="R598" s="43"/>
      <c r="S598" s="43"/>
      <c r="T598" s="43"/>
      <c r="U598" s="43"/>
      <c r="V598" s="43"/>
      <c r="W598" s="43"/>
      <c r="X598" s="70"/>
      <c r="Y598" s="70"/>
      <c r="Z598" s="70"/>
      <c r="AA598" s="70"/>
      <c r="AB598" s="70"/>
      <c r="AC598" s="70"/>
      <c r="AD598" s="70"/>
      <c r="AE598" s="70"/>
      <c r="AF598" s="70"/>
      <c r="AG598" s="70"/>
      <c r="AH598" s="70"/>
      <c r="AI598" s="70"/>
      <c r="AJ598" s="70"/>
      <c r="AK598" s="70"/>
      <c r="AL598" s="70"/>
      <c r="AM598" s="70"/>
      <c r="AN598" s="70"/>
      <c r="AO598" s="70"/>
      <c r="AP598" s="70"/>
      <c r="AQ598" s="70"/>
      <c r="AR598" s="70"/>
      <c r="AS598" s="70"/>
      <c r="AT598" s="70"/>
      <c r="AU598" s="70"/>
      <c r="AV598" s="70"/>
      <c r="AW598" s="70"/>
      <c r="AX598" s="70"/>
      <c r="AY598" s="70"/>
      <c r="AZ598" s="70"/>
    </row>
    <row r="599" spans="1:52">
      <c r="A599" s="69"/>
      <c r="B599" s="69"/>
      <c r="E599" s="69"/>
      <c r="F599" s="69"/>
      <c r="G599" s="69"/>
      <c r="H599" s="69"/>
      <c r="I599" s="69"/>
      <c r="J599" s="69"/>
      <c r="K599" s="69"/>
      <c r="L599" s="196"/>
      <c r="M599" s="69"/>
      <c r="N599" s="197"/>
      <c r="O599" s="43"/>
      <c r="P599" s="43"/>
      <c r="Q599" s="43"/>
      <c r="R599" s="43"/>
      <c r="S599" s="43"/>
      <c r="T599" s="43"/>
      <c r="U599" s="43"/>
      <c r="V599" s="43"/>
      <c r="W599" s="43"/>
      <c r="X599" s="70"/>
      <c r="Y599" s="70"/>
      <c r="Z599" s="70"/>
      <c r="AA599" s="70"/>
      <c r="AB599" s="70"/>
      <c r="AC599" s="70"/>
      <c r="AD599" s="70"/>
      <c r="AE599" s="70"/>
      <c r="AF599" s="70"/>
      <c r="AG599" s="70"/>
      <c r="AH599" s="70"/>
      <c r="AI599" s="70"/>
      <c r="AJ599" s="70"/>
      <c r="AK599" s="70"/>
      <c r="AL599" s="70"/>
      <c r="AM599" s="70"/>
      <c r="AN599" s="70"/>
      <c r="AO599" s="70"/>
      <c r="AP599" s="70"/>
      <c r="AQ599" s="70"/>
      <c r="AR599" s="70"/>
      <c r="AS599" s="70"/>
      <c r="AT599" s="70"/>
      <c r="AU599" s="70"/>
      <c r="AV599" s="70"/>
      <c r="AW599" s="70"/>
      <c r="AX599" s="70"/>
      <c r="AY599" s="70"/>
      <c r="AZ599" s="70"/>
    </row>
    <row r="600" spans="1:52">
      <c r="A600" s="69"/>
      <c r="B600" s="69"/>
      <c r="E600" s="69"/>
      <c r="F600" s="69"/>
      <c r="G600" s="69"/>
      <c r="H600" s="69"/>
      <c r="I600" s="69"/>
      <c r="J600" s="69"/>
      <c r="K600" s="69"/>
      <c r="L600" s="196"/>
      <c r="M600" s="69"/>
      <c r="N600" s="197"/>
      <c r="O600" s="43"/>
      <c r="P600" s="43"/>
      <c r="Q600" s="43"/>
      <c r="R600" s="43"/>
      <c r="S600" s="43"/>
      <c r="T600" s="43"/>
      <c r="U600" s="43"/>
      <c r="V600" s="43"/>
      <c r="W600" s="43"/>
      <c r="X600" s="70"/>
      <c r="Y600" s="70"/>
      <c r="Z600" s="70"/>
      <c r="AA600" s="70"/>
      <c r="AB600" s="70"/>
      <c r="AC600" s="70"/>
      <c r="AD600" s="70"/>
      <c r="AE600" s="70"/>
      <c r="AF600" s="70"/>
      <c r="AG600" s="70"/>
      <c r="AH600" s="70"/>
      <c r="AI600" s="70"/>
      <c r="AJ600" s="70"/>
      <c r="AK600" s="70"/>
      <c r="AL600" s="70"/>
      <c r="AM600" s="70"/>
      <c r="AN600" s="70"/>
      <c r="AO600" s="70"/>
      <c r="AP600" s="70"/>
      <c r="AQ600" s="70"/>
      <c r="AR600" s="70"/>
      <c r="AS600" s="70"/>
      <c r="AT600" s="70"/>
      <c r="AU600" s="70"/>
      <c r="AV600" s="70"/>
      <c r="AW600" s="70"/>
      <c r="AX600" s="70"/>
      <c r="AY600" s="70"/>
      <c r="AZ600" s="70"/>
    </row>
    <row r="601" spans="1:52">
      <c r="A601" s="69"/>
      <c r="B601" s="69"/>
      <c r="E601" s="69"/>
      <c r="F601" s="69"/>
      <c r="G601" s="69"/>
      <c r="H601" s="69"/>
      <c r="I601" s="69"/>
      <c r="J601" s="69"/>
      <c r="K601" s="69"/>
      <c r="L601" s="196"/>
      <c r="M601" s="69"/>
      <c r="N601" s="197"/>
      <c r="O601" s="43"/>
      <c r="P601" s="43"/>
      <c r="Q601" s="43"/>
      <c r="R601" s="43"/>
      <c r="S601" s="43"/>
      <c r="T601" s="43"/>
      <c r="U601" s="43"/>
      <c r="V601" s="43"/>
      <c r="W601" s="43"/>
      <c r="X601" s="70"/>
      <c r="Y601" s="70"/>
      <c r="Z601" s="70"/>
      <c r="AA601" s="70"/>
      <c r="AB601" s="70"/>
      <c r="AC601" s="70"/>
      <c r="AD601" s="70"/>
      <c r="AE601" s="70"/>
      <c r="AF601" s="70"/>
      <c r="AG601" s="70"/>
      <c r="AH601" s="70"/>
      <c r="AI601" s="70"/>
      <c r="AJ601" s="70"/>
      <c r="AK601" s="70"/>
      <c r="AL601" s="70"/>
      <c r="AM601" s="70"/>
      <c r="AN601" s="70"/>
      <c r="AO601" s="70"/>
      <c r="AP601" s="70"/>
      <c r="AQ601" s="70"/>
      <c r="AR601" s="70"/>
      <c r="AS601" s="70"/>
      <c r="AT601" s="70"/>
      <c r="AU601" s="70"/>
      <c r="AV601" s="70"/>
      <c r="AW601" s="70"/>
      <c r="AX601" s="70"/>
      <c r="AY601" s="70"/>
      <c r="AZ601" s="70"/>
    </row>
    <row r="602" spans="1:52">
      <c r="A602" s="69"/>
      <c r="B602" s="69"/>
      <c r="E602" s="69"/>
      <c r="F602" s="69"/>
      <c r="G602" s="69"/>
      <c r="H602" s="69"/>
      <c r="I602" s="69"/>
      <c r="J602" s="69"/>
      <c r="K602" s="69"/>
      <c r="L602" s="196"/>
      <c r="M602" s="69"/>
      <c r="N602" s="197"/>
      <c r="O602" s="43"/>
      <c r="P602" s="43"/>
      <c r="Q602" s="43"/>
      <c r="R602" s="43"/>
      <c r="S602" s="43"/>
      <c r="T602" s="43"/>
      <c r="U602" s="43"/>
      <c r="V602" s="43"/>
      <c r="W602" s="43"/>
      <c r="X602" s="70"/>
      <c r="Y602" s="70"/>
      <c r="Z602" s="70"/>
      <c r="AA602" s="70"/>
      <c r="AB602" s="70"/>
      <c r="AC602" s="70"/>
      <c r="AD602" s="70"/>
      <c r="AE602" s="70"/>
      <c r="AF602" s="70"/>
      <c r="AG602" s="70"/>
      <c r="AH602" s="70"/>
      <c r="AI602" s="70"/>
      <c r="AJ602" s="70"/>
      <c r="AK602" s="70"/>
      <c r="AL602" s="70"/>
      <c r="AM602" s="70"/>
      <c r="AN602" s="70"/>
      <c r="AO602" s="70"/>
      <c r="AP602" s="70"/>
      <c r="AQ602" s="70"/>
      <c r="AR602" s="70"/>
      <c r="AS602" s="70"/>
      <c r="AT602" s="70"/>
      <c r="AU602" s="70"/>
      <c r="AV602" s="70"/>
      <c r="AW602" s="70"/>
      <c r="AX602" s="70"/>
      <c r="AY602" s="70"/>
      <c r="AZ602" s="70"/>
    </row>
    <row r="603" spans="1:52">
      <c r="A603" s="69"/>
      <c r="B603" s="69"/>
      <c r="E603" s="69"/>
      <c r="F603" s="69"/>
      <c r="G603" s="69"/>
      <c r="H603" s="69"/>
      <c r="I603" s="69"/>
      <c r="J603" s="69"/>
      <c r="K603" s="69"/>
      <c r="L603" s="196"/>
      <c r="M603" s="69"/>
      <c r="N603" s="197"/>
      <c r="O603" s="43"/>
      <c r="P603" s="43"/>
      <c r="Q603" s="43"/>
      <c r="R603" s="43"/>
      <c r="S603" s="43"/>
      <c r="T603" s="43"/>
      <c r="U603" s="43"/>
      <c r="V603" s="43"/>
      <c r="W603" s="43"/>
      <c r="X603" s="70"/>
      <c r="Y603" s="70"/>
      <c r="Z603" s="70"/>
      <c r="AA603" s="70"/>
      <c r="AB603" s="70"/>
      <c r="AC603" s="70"/>
      <c r="AD603" s="70"/>
      <c r="AE603" s="70"/>
      <c r="AF603" s="70"/>
      <c r="AG603" s="70"/>
      <c r="AH603" s="70"/>
      <c r="AI603" s="70"/>
      <c r="AJ603" s="70"/>
      <c r="AK603" s="70"/>
      <c r="AL603" s="70"/>
      <c r="AM603" s="70"/>
      <c r="AN603" s="70"/>
      <c r="AO603" s="70"/>
      <c r="AP603" s="70"/>
      <c r="AQ603" s="70"/>
      <c r="AR603" s="70"/>
      <c r="AS603" s="70"/>
      <c r="AT603" s="70"/>
      <c r="AU603" s="70"/>
      <c r="AV603" s="70"/>
      <c r="AW603" s="70"/>
      <c r="AX603" s="70"/>
      <c r="AY603" s="70"/>
      <c r="AZ603" s="70"/>
    </row>
    <row r="604" spans="1:52">
      <c r="A604" s="69"/>
      <c r="B604" s="69"/>
      <c r="E604" s="69"/>
      <c r="F604" s="69"/>
      <c r="G604" s="69"/>
      <c r="H604" s="69"/>
      <c r="I604" s="69"/>
      <c r="J604" s="69"/>
      <c r="K604" s="69"/>
      <c r="L604" s="196"/>
      <c r="M604" s="69"/>
      <c r="N604" s="197"/>
      <c r="O604" s="43"/>
      <c r="P604" s="43"/>
      <c r="Q604" s="43"/>
      <c r="R604" s="43"/>
      <c r="S604" s="43"/>
      <c r="T604" s="43"/>
      <c r="U604" s="43"/>
      <c r="V604" s="43"/>
      <c r="W604" s="43"/>
      <c r="X604" s="70"/>
      <c r="Y604" s="70"/>
      <c r="Z604" s="70"/>
      <c r="AA604" s="70"/>
      <c r="AB604" s="70"/>
      <c r="AC604" s="70"/>
      <c r="AD604" s="70"/>
      <c r="AE604" s="70"/>
      <c r="AF604" s="70"/>
      <c r="AG604" s="70"/>
      <c r="AH604" s="70"/>
      <c r="AI604" s="70"/>
      <c r="AJ604" s="70"/>
      <c r="AK604" s="70"/>
      <c r="AL604" s="70"/>
      <c r="AM604" s="70"/>
      <c r="AN604" s="70"/>
      <c r="AO604" s="70"/>
      <c r="AP604" s="70"/>
      <c r="AQ604" s="70"/>
      <c r="AR604" s="70"/>
      <c r="AS604" s="70"/>
      <c r="AT604" s="70"/>
      <c r="AU604" s="70"/>
      <c r="AV604" s="70"/>
      <c r="AW604" s="70"/>
      <c r="AX604" s="70"/>
      <c r="AY604" s="70"/>
      <c r="AZ604" s="70"/>
    </row>
    <row r="605" spans="1:52">
      <c r="A605" s="69"/>
      <c r="B605" s="69"/>
      <c r="E605" s="69"/>
      <c r="F605" s="69"/>
      <c r="G605" s="69"/>
      <c r="H605" s="69"/>
      <c r="I605" s="69"/>
      <c r="J605" s="69"/>
      <c r="K605" s="69"/>
      <c r="L605" s="196"/>
      <c r="M605" s="69"/>
      <c r="N605" s="197"/>
      <c r="O605" s="43"/>
      <c r="P605" s="43"/>
      <c r="Q605" s="43"/>
      <c r="R605" s="43"/>
      <c r="S605" s="43"/>
      <c r="T605" s="43"/>
      <c r="U605" s="43"/>
      <c r="V605" s="43"/>
      <c r="W605" s="43"/>
      <c r="X605" s="70"/>
      <c r="Y605" s="70"/>
      <c r="Z605" s="70"/>
      <c r="AA605" s="70"/>
      <c r="AB605" s="70"/>
      <c r="AC605" s="70"/>
      <c r="AD605" s="70"/>
      <c r="AE605" s="70"/>
      <c r="AF605" s="70"/>
      <c r="AG605" s="70"/>
      <c r="AH605" s="70"/>
      <c r="AI605" s="70"/>
      <c r="AJ605" s="70"/>
      <c r="AK605" s="70"/>
      <c r="AL605" s="70"/>
      <c r="AM605" s="70"/>
      <c r="AN605" s="70"/>
      <c r="AO605" s="70"/>
      <c r="AP605" s="70"/>
      <c r="AQ605" s="70"/>
      <c r="AR605" s="70"/>
      <c r="AS605" s="70"/>
      <c r="AT605" s="70"/>
      <c r="AU605" s="70"/>
      <c r="AV605" s="70"/>
      <c r="AW605" s="70"/>
      <c r="AX605" s="70"/>
      <c r="AY605" s="70"/>
      <c r="AZ605" s="70"/>
    </row>
    <row r="606" spans="1:52">
      <c r="A606" s="69"/>
      <c r="B606" s="69"/>
      <c r="E606" s="69"/>
      <c r="F606" s="69"/>
      <c r="G606" s="69"/>
      <c r="H606" s="69"/>
      <c r="I606" s="69"/>
      <c r="J606" s="69"/>
      <c r="K606" s="69"/>
      <c r="L606" s="196"/>
      <c r="M606" s="69"/>
      <c r="N606" s="197"/>
      <c r="O606" s="43"/>
      <c r="P606" s="43"/>
      <c r="Q606" s="43"/>
      <c r="R606" s="43"/>
      <c r="S606" s="43"/>
      <c r="T606" s="43"/>
      <c r="U606" s="43"/>
      <c r="V606" s="43"/>
      <c r="W606" s="43"/>
      <c r="X606" s="70"/>
      <c r="Y606" s="70"/>
      <c r="Z606" s="70"/>
      <c r="AA606" s="70"/>
      <c r="AB606" s="70"/>
      <c r="AC606" s="70"/>
      <c r="AD606" s="70"/>
      <c r="AE606" s="70"/>
      <c r="AF606" s="70"/>
      <c r="AG606" s="70"/>
      <c r="AH606" s="70"/>
      <c r="AI606" s="70"/>
      <c r="AJ606" s="70"/>
      <c r="AK606" s="70"/>
      <c r="AL606" s="70"/>
      <c r="AM606" s="70"/>
      <c r="AN606" s="70"/>
      <c r="AO606" s="70"/>
      <c r="AP606" s="70"/>
      <c r="AQ606" s="70"/>
      <c r="AR606" s="70"/>
      <c r="AS606" s="70"/>
      <c r="AT606" s="70"/>
      <c r="AU606" s="70"/>
      <c r="AV606" s="70"/>
      <c r="AW606" s="70"/>
      <c r="AX606" s="70"/>
      <c r="AY606" s="70"/>
      <c r="AZ606" s="70"/>
    </row>
    <row r="607" spans="1:52">
      <c r="A607" s="69"/>
      <c r="B607" s="69"/>
      <c r="E607" s="69"/>
      <c r="F607" s="69"/>
      <c r="G607" s="69"/>
      <c r="H607" s="69"/>
      <c r="I607" s="69"/>
      <c r="J607" s="69"/>
      <c r="K607" s="69"/>
      <c r="L607" s="196"/>
      <c r="M607" s="69"/>
      <c r="N607" s="197"/>
      <c r="O607" s="43"/>
      <c r="P607" s="43"/>
      <c r="Q607" s="43"/>
      <c r="R607" s="43"/>
      <c r="S607" s="43"/>
      <c r="T607" s="43"/>
      <c r="U607" s="43"/>
      <c r="V607" s="43"/>
      <c r="W607" s="43"/>
      <c r="X607" s="70"/>
      <c r="Y607" s="70"/>
      <c r="Z607" s="70"/>
      <c r="AA607" s="70"/>
      <c r="AB607" s="70"/>
      <c r="AC607" s="70"/>
      <c r="AD607" s="70"/>
      <c r="AE607" s="70"/>
      <c r="AF607" s="70"/>
      <c r="AG607" s="70"/>
      <c r="AH607" s="70"/>
      <c r="AI607" s="70"/>
      <c r="AJ607" s="70"/>
      <c r="AK607" s="70"/>
      <c r="AL607" s="70"/>
      <c r="AM607" s="70"/>
      <c r="AN607" s="70"/>
      <c r="AO607" s="70"/>
      <c r="AP607" s="70"/>
      <c r="AQ607" s="70"/>
      <c r="AR607" s="70"/>
      <c r="AS607" s="70"/>
      <c r="AT607" s="70"/>
      <c r="AU607" s="70"/>
      <c r="AV607" s="70"/>
      <c r="AW607" s="70"/>
      <c r="AX607" s="70"/>
      <c r="AY607" s="70"/>
      <c r="AZ607" s="70"/>
    </row>
    <row r="608" spans="1:52">
      <c r="A608" s="69"/>
      <c r="B608" s="69"/>
      <c r="E608" s="69"/>
      <c r="F608" s="69"/>
      <c r="G608" s="69"/>
      <c r="H608" s="69"/>
      <c r="I608" s="69"/>
      <c r="J608" s="69"/>
      <c r="K608" s="69"/>
      <c r="L608" s="196"/>
      <c r="M608" s="69"/>
      <c r="N608" s="197"/>
      <c r="O608" s="43"/>
      <c r="P608" s="43"/>
      <c r="Q608" s="43"/>
      <c r="R608" s="43"/>
      <c r="S608" s="43"/>
      <c r="T608" s="43"/>
      <c r="U608" s="43"/>
      <c r="V608" s="43"/>
      <c r="W608" s="43"/>
      <c r="X608" s="70"/>
      <c r="Y608" s="70"/>
      <c r="Z608" s="70"/>
      <c r="AA608" s="70"/>
      <c r="AB608" s="70"/>
      <c r="AC608" s="70"/>
      <c r="AD608" s="70"/>
      <c r="AE608" s="70"/>
      <c r="AF608" s="70"/>
      <c r="AG608" s="70"/>
      <c r="AH608" s="70"/>
      <c r="AI608" s="70"/>
      <c r="AJ608" s="70"/>
      <c r="AK608" s="70"/>
      <c r="AL608" s="70"/>
      <c r="AM608" s="70"/>
      <c r="AN608" s="70"/>
      <c r="AO608" s="70"/>
      <c r="AP608" s="70"/>
      <c r="AQ608" s="70"/>
      <c r="AR608" s="70"/>
      <c r="AS608" s="70"/>
      <c r="AT608" s="70"/>
      <c r="AU608" s="70"/>
      <c r="AV608" s="70"/>
      <c r="AW608" s="70"/>
      <c r="AX608" s="70"/>
      <c r="AY608" s="70"/>
      <c r="AZ608" s="70"/>
    </row>
    <row r="609" spans="1:52">
      <c r="A609" s="69"/>
      <c r="B609" s="69"/>
      <c r="E609" s="69"/>
      <c r="F609" s="69"/>
      <c r="G609" s="69"/>
      <c r="H609" s="69"/>
      <c r="I609" s="69"/>
      <c r="J609" s="69"/>
      <c r="K609" s="69"/>
      <c r="L609" s="196"/>
      <c r="M609" s="69"/>
      <c r="N609" s="197"/>
      <c r="O609" s="43"/>
      <c r="P609" s="43"/>
      <c r="Q609" s="43"/>
      <c r="R609" s="43"/>
      <c r="S609" s="43"/>
      <c r="T609" s="43"/>
      <c r="U609" s="43"/>
      <c r="V609" s="43"/>
      <c r="W609" s="43"/>
      <c r="X609" s="70"/>
      <c r="Y609" s="70"/>
      <c r="Z609" s="70"/>
      <c r="AA609" s="70"/>
      <c r="AB609" s="70"/>
      <c r="AC609" s="70"/>
      <c r="AD609" s="70"/>
      <c r="AE609" s="70"/>
      <c r="AF609" s="70"/>
      <c r="AG609" s="70"/>
      <c r="AH609" s="70"/>
      <c r="AI609" s="70"/>
      <c r="AJ609" s="70"/>
      <c r="AK609" s="70"/>
      <c r="AL609" s="70"/>
      <c r="AM609" s="70"/>
      <c r="AN609" s="70"/>
      <c r="AO609" s="70"/>
      <c r="AP609" s="70"/>
      <c r="AQ609" s="70"/>
      <c r="AR609" s="70"/>
      <c r="AS609" s="70"/>
      <c r="AT609" s="70"/>
      <c r="AU609" s="70"/>
      <c r="AV609" s="70"/>
      <c r="AW609" s="70"/>
      <c r="AX609" s="70"/>
      <c r="AY609" s="70"/>
      <c r="AZ609" s="70"/>
    </row>
    <row r="610" spans="1:52">
      <c r="A610" s="69"/>
      <c r="B610" s="69"/>
      <c r="E610" s="69"/>
      <c r="F610" s="69"/>
      <c r="G610" s="69"/>
      <c r="H610" s="69"/>
      <c r="I610" s="69"/>
      <c r="J610" s="69"/>
      <c r="K610" s="69"/>
      <c r="L610" s="196"/>
      <c r="M610" s="69"/>
      <c r="N610" s="197"/>
      <c r="O610" s="43"/>
      <c r="P610" s="43"/>
      <c r="Q610" s="43"/>
      <c r="R610" s="43"/>
      <c r="S610" s="43"/>
      <c r="T610" s="43"/>
      <c r="U610" s="43"/>
      <c r="V610" s="43"/>
      <c r="W610" s="43"/>
      <c r="X610" s="70"/>
      <c r="Y610" s="70"/>
      <c r="Z610" s="70"/>
      <c r="AA610" s="70"/>
      <c r="AB610" s="70"/>
      <c r="AC610" s="70"/>
      <c r="AD610" s="70"/>
      <c r="AE610" s="70"/>
      <c r="AF610" s="70"/>
      <c r="AG610" s="70"/>
      <c r="AH610" s="70"/>
      <c r="AI610" s="70"/>
      <c r="AJ610" s="70"/>
      <c r="AK610" s="70"/>
      <c r="AL610" s="70"/>
      <c r="AM610" s="70"/>
      <c r="AN610" s="70"/>
      <c r="AO610" s="70"/>
      <c r="AP610" s="70"/>
      <c r="AQ610" s="70"/>
      <c r="AR610" s="70"/>
      <c r="AS610" s="70"/>
      <c r="AT610" s="70"/>
      <c r="AU610" s="70"/>
      <c r="AV610" s="70"/>
      <c r="AW610" s="70"/>
      <c r="AX610" s="70"/>
      <c r="AY610" s="70"/>
      <c r="AZ610" s="70"/>
    </row>
    <row r="611" spans="1:52">
      <c r="A611" s="69"/>
      <c r="B611" s="69"/>
      <c r="E611" s="69"/>
      <c r="F611" s="69"/>
      <c r="G611" s="69"/>
      <c r="H611" s="69"/>
      <c r="I611" s="69"/>
      <c r="J611" s="69"/>
      <c r="K611" s="69"/>
      <c r="L611" s="196"/>
      <c r="M611" s="69"/>
      <c r="N611" s="197"/>
      <c r="O611" s="43"/>
      <c r="P611" s="43"/>
      <c r="Q611" s="43"/>
      <c r="R611" s="43"/>
      <c r="S611" s="43"/>
      <c r="T611" s="43"/>
      <c r="U611" s="43"/>
      <c r="V611" s="43"/>
      <c r="W611" s="43"/>
      <c r="X611" s="70"/>
      <c r="Y611" s="70"/>
      <c r="Z611" s="70"/>
      <c r="AA611" s="70"/>
      <c r="AB611" s="70"/>
      <c r="AC611" s="70"/>
      <c r="AD611" s="70"/>
      <c r="AE611" s="70"/>
      <c r="AF611" s="70"/>
      <c r="AG611" s="70"/>
      <c r="AH611" s="70"/>
      <c r="AI611" s="70"/>
      <c r="AJ611" s="70"/>
      <c r="AK611" s="70"/>
      <c r="AL611" s="70"/>
      <c r="AM611" s="70"/>
      <c r="AN611" s="70"/>
      <c r="AO611" s="70"/>
      <c r="AP611" s="70"/>
      <c r="AQ611" s="70"/>
      <c r="AR611" s="70"/>
      <c r="AS611" s="70"/>
      <c r="AT611" s="70"/>
      <c r="AU611" s="70"/>
      <c r="AV611" s="70"/>
      <c r="AW611" s="70"/>
      <c r="AX611" s="70"/>
      <c r="AY611" s="70"/>
      <c r="AZ611" s="70"/>
    </row>
    <row r="612" spans="1:52">
      <c r="A612" s="69"/>
      <c r="B612" s="69"/>
      <c r="E612" s="69"/>
      <c r="F612" s="69"/>
      <c r="G612" s="69"/>
      <c r="H612" s="69"/>
      <c r="I612" s="69"/>
      <c r="J612" s="69"/>
      <c r="K612" s="69"/>
      <c r="L612" s="196"/>
      <c r="M612" s="69"/>
      <c r="N612" s="197"/>
      <c r="O612" s="43"/>
      <c r="P612" s="43"/>
      <c r="Q612" s="43"/>
      <c r="R612" s="43"/>
      <c r="S612" s="43"/>
      <c r="T612" s="43"/>
      <c r="U612" s="43"/>
      <c r="V612" s="43"/>
      <c r="W612" s="43"/>
      <c r="X612" s="70"/>
      <c r="Y612" s="70"/>
      <c r="Z612" s="70"/>
      <c r="AA612" s="70"/>
      <c r="AB612" s="70"/>
      <c r="AC612" s="70"/>
      <c r="AD612" s="70"/>
      <c r="AE612" s="70"/>
      <c r="AF612" s="70"/>
      <c r="AG612" s="70"/>
      <c r="AH612" s="70"/>
      <c r="AI612" s="70"/>
      <c r="AJ612" s="70"/>
      <c r="AK612" s="70"/>
      <c r="AL612" s="70"/>
      <c r="AM612" s="70"/>
      <c r="AN612" s="70"/>
      <c r="AO612" s="70"/>
      <c r="AP612" s="70"/>
      <c r="AQ612" s="70"/>
      <c r="AR612" s="70"/>
      <c r="AS612" s="70"/>
      <c r="AT612" s="70"/>
      <c r="AU612" s="70"/>
      <c r="AV612" s="70"/>
      <c r="AW612" s="70"/>
      <c r="AX612" s="70"/>
      <c r="AY612" s="70"/>
      <c r="AZ612" s="70"/>
    </row>
    <row r="613" spans="1:52">
      <c r="A613" s="69"/>
      <c r="B613" s="69"/>
      <c r="E613" s="69"/>
      <c r="F613" s="69"/>
      <c r="G613" s="69"/>
      <c r="H613" s="69"/>
      <c r="I613" s="69"/>
      <c r="J613" s="69"/>
      <c r="K613" s="69"/>
      <c r="L613" s="196"/>
      <c r="M613" s="69"/>
      <c r="N613" s="197"/>
      <c r="O613" s="43"/>
      <c r="P613" s="43"/>
      <c r="Q613" s="43"/>
      <c r="R613" s="43"/>
      <c r="S613" s="43"/>
      <c r="T613" s="43"/>
      <c r="U613" s="43"/>
      <c r="V613" s="43"/>
      <c r="W613" s="43"/>
      <c r="X613" s="70"/>
      <c r="Y613" s="70"/>
      <c r="Z613" s="70"/>
      <c r="AA613" s="70"/>
      <c r="AB613" s="70"/>
      <c r="AC613" s="70"/>
      <c r="AD613" s="70"/>
      <c r="AE613" s="70"/>
      <c r="AF613" s="70"/>
      <c r="AG613" s="70"/>
      <c r="AH613" s="70"/>
      <c r="AI613" s="70"/>
      <c r="AJ613" s="70"/>
      <c r="AK613" s="70"/>
      <c r="AL613" s="70"/>
      <c r="AM613" s="70"/>
      <c r="AN613" s="70"/>
      <c r="AO613" s="70"/>
      <c r="AP613" s="70"/>
      <c r="AQ613" s="70"/>
      <c r="AR613" s="70"/>
      <c r="AS613" s="70"/>
      <c r="AT613" s="70"/>
      <c r="AU613" s="70"/>
      <c r="AV613" s="70"/>
      <c r="AW613" s="70"/>
      <c r="AX613" s="70"/>
      <c r="AY613" s="70"/>
      <c r="AZ613" s="70"/>
    </row>
    <row r="614" spans="1:52">
      <c r="A614" s="69"/>
      <c r="B614" s="69"/>
      <c r="E614" s="69"/>
      <c r="F614" s="69"/>
      <c r="G614" s="69"/>
      <c r="H614" s="69"/>
      <c r="I614" s="69"/>
      <c r="J614" s="69"/>
      <c r="K614" s="69"/>
      <c r="L614" s="196"/>
      <c r="M614" s="69"/>
      <c r="N614" s="197"/>
      <c r="O614" s="43"/>
      <c r="P614" s="43"/>
      <c r="Q614" s="43"/>
      <c r="R614" s="43"/>
      <c r="S614" s="43"/>
      <c r="T614" s="43"/>
      <c r="U614" s="43"/>
      <c r="V614" s="43"/>
      <c r="W614" s="43"/>
      <c r="X614" s="70"/>
      <c r="Y614" s="70"/>
      <c r="Z614" s="70"/>
      <c r="AA614" s="70"/>
      <c r="AB614" s="70"/>
      <c r="AC614" s="70"/>
      <c r="AD614" s="70"/>
      <c r="AE614" s="70"/>
      <c r="AF614" s="70"/>
      <c r="AG614" s="70"/>
      <c r="AH614" s="70"/>
      <c r="AI614" s="70"/>
      <c r="AJ614" s="70"/>
      <c r="AK614" s="70"/>
      <c r="AL614" s="70"/>
      <c r="AM614" s="70"/>
      <c r="AN614" s="70"/>
      <c r="AO614" s="70"/>
      <c r="AP614" s="70"/>
      <c r="AQ614" s="70"/>
      <c r="AR614" s="70"/>
      <c r="AS614" s="70"/>
      <c r="AT614" s="70"/>
      <c r="AU614" s="70"/>
      <c r="AV614" s="70"/>
      <c r="AW614" s="70"/>
      <c r="AX614" s="70"/>
      <c r="AY614" s="70"/>
      <c r="AZ614" s="70"/>
    </row>
    <row r="615" spans="1:52">
      <c r="A615" s="69"/>
      <c r="B615" s="69"/>
      <c r="E615" s="69"/>
      <c r="F615" s="69"/>
      <c r="G615" s="69"/>
      <c r="H615" s="69"/>
      <c r="I615" s="69"/>
      <c r="J615" s="69"/>
      <c r="K615" s="69"/>
      <c r="L615" s="196"/>
      <c r="M615" s="69"/>
      <c r="N615" s="197"/>
      <c r="O615" s="43"/>
      <c r="P615" s="43"/>
      <c r="Q615" s="43"/>
      <c r="R615" s="43"/>
      <c r="S615" s="43"/>
      <c r="T615" s="43"/>
      <c r="U615" s="43"/>
      <c r="V615" s="43"/>
      <c r="W615" s="43"/>
      <c r="X615" s="70"/>
      <c r="Y615" s="70"/>
      <c r="Z615" s="70"/>
      <c r="AA615" s="70"/>
      <c r="AB615" s="70"/>
      <c r="AC615" s="70"/>
      <c r="AD615" s="70"/>
      <c r="AE615" s="70"/>
      <c r="AF615" s="70"/>
      <c r="AG615" s="70"/>
      <c r="AH615" s="70"/>
      <c r="AI615" s="70"/>
      <c r="AJ615" s="70"/>
      <c r="AK615" s="70"/>
      <c r="AL615" s="70"/>
      <c r="AM615" s="70"/>
      <c r="AN615" s="70"/>
      <c r="AO615" s="70"/>
      <c r="AP615" s="70"/>
      <c r="AQ615" s="70"/>
      <c r="AR615" s="70"/>
      <c r="AS615" s="70"/>
      <c r="AT615" s="70"/>
      <c r="AU615" s="70"/>
      <c r="AV615" s="70"/>
      <c r="AW615" s="70"/>
      <c r="AX615" s="70"/>
      <c r="AY615" s="70"/>
      <c r="AZ615" s="70"/>
    </row>
    <row r="616" spans="1:52">
      <c r="A616" s="69"/>
      <c r="B616" s="69"/>
      <c r="E616" s="69"/>
      <c r="F616" s="69"/>
      <c r="G616" s="69"/>
      <c r="H616" s="69"/>
      <c r="I616" s="69"/>
      <c r="J616" s="69"/>
      <c r="K616" s="69"/>
      <c r="L616" s="196"/>
      <c r="M616" s="69"/>
      <c r="N616" s="197"/>
      <c r="O616" s="43"/>
      <c r="P616" s="43"/>
      <c r="Q616" s="43"/>
      <c r="R616" s="43"/>
      <c r="S616" s="43"/>
      <c r="T616" s="43"/>
      <c r="U616" s="43"/>
      <c r="V616" s="43"/>
      <c r="W616" s="43"/>
      <c r="X616" s="70"/>
      <c r="Y616" s="70"/>
      <c r="Z616" s="70"/>
      <c r="AA616" s="70"/>
      <c r="AB616" s="70"/>
      <c r="AC616" s="70"/>
      <c r="AD616" s="70"/>
      <c r="AE616" s="70"/>
      <c r="AF616" s="70"/>
      <c r="AG616" s="70"/>
      <c r="AH616" s="70"/>
      <c r="AI616" s="70"/>
      <c r="AJ616" s="70"/>
      <c r="AK616" s="70"/>
      <c r="AL616" s="70"/>
      <c r="AM616" s="70"/>
      <c r="AN616" s="70"/>
      <c r="AO616" s="70"/>
      <c r="AP616" s="70"/>
      <c r="AQ616" s="70"/>
      <c r="AR616" s="70"/>
      <c r="AS616" s="70"/>
      <c r="AT616" s="70"/>
      <c r="AU616" s="70"/>
      <c r="AV616" s="70"/>
      <c r="AW616" s="70"/>
      <c r="AX616" s="70"/>
      <c r="AY616" s="70"/>
      <c r="AZ616" s="70"/>
    </row>
    <row r="617" spans="1:52">
      <c r="A617" s="69"/>
      <c r="B617" s="69"/>
      <c r="E617" s="69"/>
      <c r="F617" s="69"/>
      <c r="G617" s="69"/>
      <c r="H617" s="69"/>
      <c r="I617" s="69"/>
      <c r="J617" s="69"/>
      <c r="K617" s="69"/>
      <c r="L617" s="196"/>
      <c r="M617" s="69"/>
      <c r="N617" s="197"/>
      <c r="O617" s="43"/>
      <c r="P617" s="43"/>
      <c r="Q617" s="43"/>
      <c r="R617" s="43"/>
      <c r="S617" s="43"/>
      <c r="T617" s="43"/>
      <c r="U617" s="43"/>
      <c r="V617" s="43"/>
      <c r="W617" s="43"/>
      <c r="X617" s="70"/>
      <c r="Y617" s="70"/>
      <c r="Z617" s="70"/>
      <c r="AA617" s="70"/>
      <c r="AB617" s="70"/>
      <c r="AC617" s="70"/>
      <c r="AD617" s="70"/>
      <c r="AE617" s="70"/>
      <c r="AF617" s="70"/>
      <c r="AG617" s="70"/>
      <c r="AH617" s="70"/>
      <c r="AI617" s="70"/>
      <c r="AJ617" s="70"/>
      <c r="AK617" s="70"/>
      <c r="AL617" s="70"/>
      <c r="AM617" s="70"/>
      <c r="AN617" s="70"/>
      <c r="AO617" s="70"/>
      <c r="AP617" s="70"/>
      <c r="AQ617" s="70"/>
      <c r="AR617" s="70"/>
      <c r="AS617" s="70"/>
      <c r="AT617" s="70"/>
      <c r="AU617" s="70"/>
      <c r="AV617" s="70"/>
      <c r="AW617" s="70"/>
      <c r="AX617" s="70"/>
      <c r="AY617" s="70"/>
      <c r="AZ617" s="70"/>
    </row>
    <row r="618" spans="1:52">
      <c r="A618" s="69"/>
      <c r="B618" s="69"/>
      <c r="E618" s="69"/>
      <c r="F618" s="69"/>
      <c r="G618" s="69"/>
      <c r="H618" s="69"/>
      <c r="I618" s="69"/>
      <c r="J618" s="69"/>
      <c r="K618" s="69"/>
      <c r="L618" s="196"/>
      <c r="M618" s="69"/>
      <c r="N618" s="197"/>
      <c r="O618" s="43"/>
      <c r="P618" s="43"/>
      <c r="Q618" s="43"/>
      <c r="R618" s="43"/>
      <c r="S618" s="43"/>
      <c r="T618" s="43"/>
      <c r="U618" s="43"/>
      <c r="V618" s="43"/>
      <c r="W618" s="43"/>
      <c r="X618" s="70"/>
      <c r="Y618" s="70"/>
      <c r="Z618" s="70"/>
      <c r="AA618" s="70"/>
      <c r="AB618" s="70"/>
      <c r="AC618" s="70"/>
      <c r="AD618" s="70"/>
      <c r="AE618" s="70"/>
      <c r="AF618" s="70"/>
      <c r="AG618" s="70"/>
      <c r="AH618" s="70"/>
      <c r="AI618" s="70"/>
      <c r="AJ618" s="70"/>
      <c r="AK618" s="70"/>
      <c r="AL618" s="70"/>
      <c r="AM618" s="70"/>
      <c r="AN618" s="70"/>
      <c r="AO618" s="70"/>
      <c r="AP618" s="70"/>
      <c r="AQ618" s="70"/>
      <c r="AR618" s="70"/>
      <c r="AS618" s="70"/>
      <c r="AT618" s="70"/>
      <c r="AU618" s="70"/>
      <c r="AV618" s="70"/>
      <c r="AW618" s="70"/>
      <c r="AX618" s="70"/>
      <c r="AY618" s="70"/>
      <c r="AZ618" s="70"/>
    </row>
    <row r="619" spans="1:52">
      <c r="A619" s="69"/>
      <c r="B619" s="69"/>
      <c r="E619" s="69"/>
      <c r="F619" s="69"/>
      <c r="G619" s="69"/>
      <c r="H619" s="69"/>
      <c r="I619" s="69"/>
      <c r="J619" s="69"/>
      <c r="K619" s="69"/>
      <c r="L619" s="196"/>
      <c r="M619" s="69"/>
      <c r="N619" s="197"/>
      <c r="O619" s="43"/>
      <c r="P619" s="43"/>
      <c r="Q619" s="43"/>
      <c r="R619" s="43"/>
      <c r="S619" s="43"/>
      <c r="T619" s="43"/>
      <c r="U619" s="43"/>
      <c r="V619" s="43"/>
      <c r="W619" s="43"/>
      <c r="X619" s="70"/>
      <c r="Y619" s="70"/>
      <c r="Z619" s="70"/>
      <c r="AA619" s="70"/>
      <c r="AB619" s="70"/>
      <c r="AC619" s="70"/>
      <c r="AD619" s="70"/>
      <c r="AE619" s="70"/>
      <c r="AF619" s="70"/>
      <c r="AG619" s="70"/>
      <c r="AH619" s="70"/>
      <c r="AI619" s="70"/>
      <c r="AJ619" s="70"/>
      <c r="AK619" s="70"/>
      <c r="AL619" s="70"/>
      <c r="AM619" s="70"/>
      <c r="AN619" s="70"/>
      <c r="AO619" s="70"/>
      <c r="AP619" s="70"/>
      <c r="AQ619" s="70"/>
      <c r="AR619" s="70"/>
      <c r="AS619" s="70"/>
      <c r="AT619" s="70"/>
      <c r="AU619" s="70"/>
      <c r="AV619" s="70"/>
      <c r="AW619" s="70"/>
      <c r="AX619" s="70"/>
      <c r="AY619" s="70"/>
      <c r="AZ619" s="70"/>
    </row>
    <row r="620" spans="1:52">
      <c r="A620" s="69"/>
      <c r="B620" s="69"/>
      <c r="E620" s="69"/>
      <c r="F620" s="69"/>
      <c r="G620" s="69"/>
      <c r="H620" s="69"/>
      <c r="I620" s="69"/>
      <c r="J620" s="69"/>
      <c r="K620" s="69"/>
      <c r="L620" s="196"/>
      <c r="M620" s="69"/>
      <c r="N620" s="197"/>
      <c r="O620" s="43"/>
      <c r="P620" s="43"/>
      <c r="Q620" s="43"/>
      <c r="R620" s="43"/>
      <c r="S620" s="43"/>
      <c r="T620" s="43"/>
      <c r="U620" s="43"/>
      <c r="V620" s="43"/>
      <c r="W620" s="43"/>
      <c r="X620" s="70"/>
      <c r="Y620" s="70"/>
      <c r="Z620" s="70"/>
      <c r="AA620" s="70"/>
      <c r="AB620" s="70"/>
      <c r="AC620" s="70"/>
      <c r="AD620" s="70"/>
      <c r="AE620" s="70"/>
      <c r="AF620" s="70"/>
      <c r="AG620" s="70"/>
      <c r="AH620" s="70"/>
      <c r="AI620" s="70"/>
      <c r="AJ620" s="70"/>
      <c r="AK620" s="70"/>
      <c r="AL620" s="70"/>
      <c r="AM620" s="70"/>
      <c r="AN620" s="70"/>
      <c r="AO620" s="70"/>
      <c r="AP620" s="70"/>
      <c r="AQ620" s="70"/>
      <c r="AR620" s="70"/>
      <c r="AS620" s="70"/>
      <c r="AT620" s="70"/>
      <c r="AU620" s="70"/>
      <c r="AV620" s="70"/>
      <c r="AW620" s="70"/>
      <c r="AX620" s="70"/>
      <c r="AY620" s="70"/>
      <c r="AZ620" s="70"/>
    </row>
    <row r="621" spans="1:52">
      <c r="A621" s="69"/>
      <c r="B621" s="69"/>
      <c r="E621" s="69"/>
      <c r="F621" s="69"/>
      <c r="G621" s="69"/>
      <c r="H621" s="69"/>
      <c r="I621" s="69"/>
      <c r="J621" s="69"/>
      <c r="K621" s="69"/>
      <c r="L621" s="196"/>
      <c r="M621" s="69"/>
      <c r="N621" s="197"/>
      <c r="O621" s="43"/>
      <c r="P621" s="43"/>
      <c r="Q621" s="43"/>
      <c r="R621" s="43"/>
      <c r="S621" s="43"/>
      <c r="T621" s="43"/>
      <c r="U621" s="43"/>
      <c r="V621" s="43"/>
      <c r="W621" s="43"/>
      <c r="X621" s="70"/>
      <c r="Y621" s="70"/>
      <c r="Z621" s="70"/>
      <c r="AA621" s="70"/>
      <c r="AB621" s="70"/>
      <c r="AC621" s="70"/>
      <c r="AD621" s="70"/>
      <c r="AE621" s="70"/>
      <c r="AF621" s="70"/>
      <c r="AG621" s="70"/>
      <c r="AH621" s="70"/>
      <c r="AI621" s="70"/>
      <c r="AJ621" s="70"/>
      <c r="AK621" s="70"/>
      <c r="AL621" s="70"/>
      <c r="AM621" s="70"/>
      <c r="AN621" s="70"/>
      <c r="AO621" s="70"/>
      <c r="AP621" s="70"/>
      <c r="AQ621" s="70"/>
      <c r="AR621" s="70"/>
      <c r="AS621" s="70"/>
      <c r="AT621" s="70"/>
      <c r="AU621" s="70"/>
      <c r="AV621" s="70"/>
      <c r="AW621" s="70"/>
      <c r="AX621" s="70"/>
      <c r="AY621" s="70"/>
      <c r="AZ621" s="70"/>
    </row>
    <row r="622" spans="1:52">
      <c r="A622" s="69"/>
      <c r="B622" s="69"/>
      <c r="E622" s="69"/>
      <c r="F622" s="69"/>
      <c r="G622" s="69"/>
      <c r="H622" s="69"/>
      <c r="I622" s="69"/>
      <c r="J622" s="69"/>
      <c r="K622" s="69"/>
      <c r="L622" s="196"/>
      <c r="M622" s="69"/>
      <c r="N622" s="197"/>
      <c r="O622" s="43"/>
      <c r="P622" s="43"/>
      <c r="Q622" s="43"/>
      <c r="R622" s="43"/>
      <c r="S622" s="43"/>
      <c r="T622" s="43"/>
      <c r="U622" s="43"/>
      <c r="V622" s="43"/>
      <c r="W622" s="43"/>
      <c r="X622" s="70"/>
      <c r="Y622" s="70"/>
      <c r="Z622" s="70"/>
      <c r="AA622" s="70"/>
      <c r="AB622" s="70"/>
      <c r="AC622" s="70"/>
      <c r="AD622" s="70"/>
      <c r="AE622" s="70"/>
      <c r="AF622" s="70"/>
      <c r="AG622" s="70"/>
      <c r="AH622" s="70"/>
      <c r="AI622" s="70"/>
      <c r="AJ622" s="70"/>
      <c r="AK622" s="70"/>
      <c r="AL622" s="70"/>
      <c r="AM622" s="70"/>
      <c r="AN622" s="70"/>
      <c r="AO622" s="70"/>
      <c r="AP622" s="70"/>
      <c r="AQ622" s="70"/>
      <c r="AR622" s="70"/>
      <c r="AS622" s="70"/>
      <c r="AT622" s="70"/>
      <c r="AU622" s="70"/>
      <c r="AV622" s="70"/>
      <c r="AW622" s="70"/>
      <c r="AX622" s="70"/>
      <c r="AY622" s="70"/>
      <c r="AZ622" s="70"/>
    </row>
    <row r="623" spans="1:52">
      <c r="A623" s="69"/>
      <c r="B623" s="69"/>
      <c r="E623" s="69"/>
      <c r="F623" s="69"/>
      <c r="G623" s="69"/>
      <c r="H623" s="69"/>
      <c r="I623" s="69"/>
      <c r="J623" s="69"/>
      <c r="K623" s="69"/>
      <c r="L623" s="196"/>
      <c r="M623" s="69"/>
      <c r="N623" s="197"/>
      <c r="O623" s="43"/>
      <c r="P623" s="43"/>
      <c r="Q623" s="43"/>
      <c r="R623" s="43"/>
      <c r="S623" s="43"/>
      <c r="T623" s="43"/>
      <c r="U623" s="43"/>
      <c r="V623" s="43"/>
      <c r="W623" s="43"/>
      <c r="X623" s="70"/>
      <c r="Y623" s="70"/>
      <c r="Z623" s="70"/>
      <c r="AA623" s="70"/>
      <c r="AB623" s="70"/>
      <c r="AC623" s="70"/>
      <c r="AD623" s="70"/>
      <c r="AE623" s="70"/>
      <c r="AF623" s="70"/>
      <c r="AG623" s="70"/>
      <c r="AH623" s="70"/>
      <c r="AI623" s="70"/>
      <c r="AJ623" s="70"/>
      <c r="AK623" s="70"/>
      <c r="AL623" s="70"/>
      <c r="AM623" s="70"/>
      <c r="AN623" s="70"/>
      <c r="AO623" s="70"/>
      <c r="AP623" s="70"/>
      <c r="AQ623" s="70"/>
      <c r="AR623" s="70"/>
      <c r="AS623" s="70"/>
      <c r="AT623" s="70"/>
      <c r="AU623" s="70"/>
      <c r="AV623" s="70"/>
      <c r="AW623" s="70"/>
      <c r="AX623" s="70"/>
      <c r="AY623" s="70"/>
      <c r="AZ623" s="70"/>
    </row>
    <row r="624" spans="1:52">
      <c r="A624" s="69"/>
      <c r="B624" s="69"/>
      <c r="E624" s="69"/>
      <c r="F624" s="69"/>
      <c r="G624" s="69"/>
      <c r="H624" s="69"/>
      <c r="I624" s="69"/>
      <c r="J624" s="69"/>
      <c r="K624" s="69"/>
      <c r="L624" s="196"/>
      <c r="M624" s="69"/>
      <c r="N624" s="197"/>
      <c r="O624" s="43"/>
      <c r="P624" s="43"/>
      <c r="Q624" s="43"/>
      <c r="R624" s="43"/>
      <c r="S624" s="43"/>
      <c r="T624" s="43"/>
      <c r="U624" s="43"/>
      <c r="V624" s="43"/>
      <c r="W624" s="43"/>
      <c r="X624" s="70"/>
      <c r="Y624" s="70"/>
      <c r="Z624" s="70"/>
      <c r="AA624" s="70"/>
      <c r="AB624" s="70"/>
      <c r="AC624" s="70"/>
      <c r="AD624" s="70"/>
      <c r="AE624" s="70"/>
      <c r="AF624" s="70"/>
      <c r="AG624" s="70"/>
      <c r="AH624" s="70"/>
      <c r="AI624" s="70"/>
      <c r="AJ624" s="70"/>
      <c r="AK624" s="70"/>
      <c r="AL624" s="70"/>
      <c r="AM624" s="70"/>
      <c r="AN624" s="70"/>
      <c r="AO624" s="70"/>
      <c r="AP624" s="70"/>
      <c r="AQ624" s="70"/>
      <c r="AR624" s="70"/>
      <c r="AS624" s="70"/>
      <c r="AT624" s="70"/>
      <c r="AU624" s="70"/>
      <c r="AV624" s="70"/>
      <c r="AW624" s="70"/>
      <c r="AX624" s="70"/>
      <c r="AY624" s="70"/>
      <c r="AZ624" s="70"/>
    </row>
    <row r="625" spans="1:52">
      <c r="A625" s="69"/>
      <c r="B625" s="69"/>
      <c r="E625" s="69"/>
      <c r="F625" s="69"/>
      <c r="G625" s="69"/>
      <c r="H625" s="69"/>
      <c r="I625" s="69"/>
      <c r="J625" s="69"/>
      <c r="K625" s="69"/>
      <c r="L625" s="196"/>
      <c r="M625" s="69"/>
      <c r="N625" s="197"/>
      <c r="O625" s="43"/>
      <c r="P625" s="43"/>
      <c r="Q625" s="43"/>
      <c r="R625" s="43"/>
      <c r="S625" s="43"/>
      <c r="T625" s="43"/>
      <c r="U625" s="43"/>
      <c r="V625" s="43"/>
      <c r="W625" s="43"/>
      <c r="X625" s="70"/>
      <c r="Y625" s="70"/>
      <c r="Z625" s="70"/>
      <c r="AA625" s="70"/>
      <c r="AB625" s="70"/>
      <c r="AC625" s="70"/>
      <c r="AD625" s="70"/>
      <c r="AE625" s="70"/>
      <c r="AF625" s="70"/>
      <c r="AG625" s="70"/>
      <c r="AH625" s="70"/>
      <c r="AI625" s="70"/>
      <c r="AJ625" s="70"/>
      <c r="AK625" s="70"/>
      <c r="AL625" s="70"/>
      <c r="AM625" s="70"/>
      <c r="AN625" s="70"/>
      <c r="AO625" s="70"/>
      <c r="AP625" s="70"/>
      <c r="AQ625" s="70"/>
      <c r="AR625" s="70"/>
      <c r="AS625" s="70"/>
      <c r="AT625" s="70"/>
      <c r="AU625" s="70"/>
      <c r="AV625" s="70"/>
      <c r="AW625" s="70"/>
      <c r="AX625" s="70"/>
      <c r="AY625" s="70"/>
      <c r="AZ625" s="70"/>
    </row>
    <row r="626" spans="1:52">
      <c r="A626" s="69"/>
      <c r="B626" s="69"/>
      <c r="E626" s="69"/>
      <c r="F626" s="69"/>
      <c r="G626" s="69"/>
      <c r="H626" s="69"/>
      <c r="I626" s="69"/>
      <c r="J626" s="69"/>
      <c r="K626" s="69"/>
      <c r="L626" s="196"/>
      <c r="M626" s="69"/>
      <c r="N626" s="197"/>
      <c r="O626" s="43"/>
      <c r="P626" s="43"/>
      <c r="Q626" s="43"/>
      <c r="R626" s="43"/>
      <c r="S626" s="43"/>
      <c r="T626" s="43"/>
      <c r="U626" s="43"/>
      <c r="V626" s="43"/>
      <c r="W626" s="43"/>
      <c r="X626" s="70"/>
      <c r="Y626" s="70"/>
      <c r="Z626" s="70"/>
      <c r="AA626" s="70"/>
      <c r="AB626" s="70"/>
      <c r="AC626" s="70"/>
      <c r="AD626" s="70"/>
      <c r="AE626" s="70"/>
      <c r="AF626" s="70"/>
      <c r="AG626" s="70"/>
      <c r="AH626" s="70"/>
      <c r="AI626" s="70"/>
      <c r="AJ626" s="70"/>
      <c r="AK626" s="70"/>
      <c r="AL626" s="70"/>
      <c r="AM626" s="70"/>
      <c r="AN626" s="70"/>
      <c r="AO626" s="70"/>
      <c r="AP626" s="70"/>
      <c r="AQ626" s="70"/>
      <c r="AR626" s="70"/>
      <c r="AS626" s="70"/>
      <c r="AT626" s="70"/>
      <c r="AU626" s="70"/>
      <c r="AV626" s="70"/>
      <c r="AW626" s="70"/>
      <c r="AX626" s="70"/>
      <c r="AY626" s="70"/>
      <c r="AZ626" s="70"/>
    </row>
    <row r="627" spans="1:52">
      <c r="A627" s="69"/>
      <c r="B627" s="69"/>
      <c r="E627" s="69"/>
      <c r="F627" s="69"/>
      <c r="G627" s="69"/>
      <c r="H627" s="69"/>
      <c r="I627" s="69"/>
      <c r="J627" s="69"/>
      <c r="K627" s="69"/>
      <c r="L627" s="196"/>
      <c r="M627" s="69"/>
      <c r="N627" s="197"/>
      <c r="O627" s="43"/>
      <c r="P627" s="43"/>
      <c r="Q627" s="43"/>
      <c r="R627" s="43"/>
      <c r="S627" s="43"/>
      <c r="T627" s="43"/>
      <c r="U627" s="43"/>
      <c r="V627" s="43"/>
      <c r="W627" s="43"/>
      <c r="X627" s="70"/>
      <c r="Y627" s="70"/>
      <c r="Z627" s="70"/>
      <c r="AA627" s="70"/>
      <c r="AB627" s="70"/>
      <c r="AC627" s="70"/>
      <c r="AD627" s="70"/>
      <c r="AE627" s="70"/>
      <c r="AF627" s="70"/>
      <c r="AG627" s="70"/>
      <c r="AH627" s="70"/>
      <c r="AI627" s="70"/>
      <c r="AJ627" s="70"/>
      <c r="AK627" s="70"/>
      <c r="AL627" s="70"/>
      <c r="AM627" s="70"/>
      <c r="AN627" s="70"/>
      <c r="AO627" s="70"/>
      <c r="AP627" s="70"/>
      <c r="AQ627" s="70"/>
      <c r="AR627" s="70"/>
      <c r="AS627" s="70"/>
      <c r="AT627" s="70"/>
      <c r="AU627" s="70"/>
      <c r="AV627" s="70"/>
      <c r="AW627" s="70"/>
      <c r="AX627" s="70"/>
      <c r="AY627" s="70"/>
      <c r="AZ627" s="70"/>
    </row>
    <row r="628" spans="1:52">
      <c r="A628" s="69"/>
      <c r="B628" s="69"/>
      <c r="E628" s="69"/>
      <c r="F628" s="69"/>
      <c r="G628" s="69"/>
      <c r="H628" s="69"/>
      <c r="I628" s="69"/>
      <c r="J628" s="69"/>
      <c r="K628" s="69"/>
      <c r="L628" s="196"/>
      <c r="M628" s="69"/>
      <c r="N628" s="197"/>
      <c r="O628" s="43"/>
      <c r="P628" s="43"/>
      <c r="Q628" s="43"/>
      <c r="R628" s="43"/>
      <c r="S628" s="43"/>
      <c r="T628" s="43"/>
      <c r="U628" s="43"/>
      <c r="V628" s="43"/>
      <c r="W628" s="43"/>
      <c r="X628" s="70"/>
      <c r="Y628" s="70"/>
      <c r="Z628" s="70"/>
      <c r="AA628" s="70"/>
      <c r="AB628" s="70"/>
      <c r="AC628" s="70"/>
      <c r="AD628" s="70"/>
      <c r="AE628" s="70"/>
      <c r="AF628" s="70"/>
      <c r="AG628" s="70"/>
      <c r="AH628" s="70"/>
      <c r="AI628" s="70"/>
      <c r="AJ628" s="70"/>
      <c r="AK628" s="70"/>
      <c r="AL628" s="70"/>
      <c r="AM628" s="70"/>
      <c r="AN628" s="70"/>
      <c r="AO628" s="70"/>
      <c r="AP628" s="70"/>
      <c r="AQ628" s="70"/>
      <c r="AR628" s="70"/>
      <c r="AS628" s="70"/>
      <c r="AT628" s="70"/>
      <c r="AU628" s="70"/>
      <c r="AV628" s="70"/>
      <c r="AW628" s="70"/>
      <c r="AX628" s="70"/>
      <c r="AY628" s="70"/>
      <c r="AZ628" s="70"/>
    </row>
    <row r="629" spans="1:52">
      <c r="A629" s="69"/>
      <c r="B629" s="69"/>
      <c r="E629" s="69"/>
      <c r="F629" s="69"/>
      <c r="G629" s="69"/>
      <c r="H629" s="69"/>
      <c r="I629" s="69"/>
      <c r="J629" s="69"/>
      <c r="K629" s="69"/>
      <c r="L629" s="196"/>
      <c r="M629" s="69"/>
      <c r="N629" s="197"/>
      <c r="O629" s="43"/>
      <c r="P629" s="43"/>
      <c r="Q629" s="43"/>
      <c r="R629" s="43"/>
      <c r="S629" s="43"/>
      <c r="T629" s="43"/>
      <c r="U629" s="43"/>
      <c r="V629" s="43"/>
      <c r="W629" s="43"/>
      <c r="X629" s="70"/>
      <c r="Y629" s="70"/>
      <c r="Z629" s="70"/>
      <c r="AA629" s="70"/>
      <c r="AB629" s="70"/>
      <c r="AC629" s="70"/>
      <c r="AD629" s="70"/>
      <c r="AE629" s="70"/>
      <c r="AF629" s="70"/>
      <c r="AG629" s="70"/>
      <c r="AH629" s="70"/>
      <c r="AI629" s="70"/>
      <c r="AJ629" s="70"/>
      <c r="AK629" s="70"/>
      <c r="AL629" s="70"/>
      <c r="AM629" s="70"/>
      <c r="AN629" s="70"/>
      <c r="AO629" s="70"/>
      <c r="AP629" s="70"/>
      <c r="AQ629" s="70"/>
      <c r="AR629" s="70"/>
      <c r="AS629" s="70"/>
      <c r="AT629" s="70"/>
      <c r="AU629" s="70"/>
      <c r="AV629" s="70"/>
      <c r="AW629" s="70"/>
      <c r="AX629" s="70"/>
      <c r="AY629" s="70"/>
      <c r="AZ629" s="70"/>
    </row>
    <row r="630" spans="1:52">
      <c r="A630" s="69"/>
      <c r="B630" s="69"/>
      <c r="E630" s="69"/>
      <c r="F630" s="69"/>
      <c r="G630" s="69"/>
      <c r="H630" s="69"/>
      <c r="I630" s="69"/>
      <c r="J630" s="69"/>
      <c r="K630" s="69"/>
      <c r="L630" s="196"/>
      <c r="M630" s="69"/>
      <c r="N630" s="197"/>
      <c r="O630" s="43"/>
      <c r="P630" s="43"/>
      <c r="Q630" s="43"/>
      <c r="R630" s="43"/>
      <c r="S630" s="43"/>
      <c r="T630" s="43"/>
      <c r="U630" s="43"/>
      <c r="V630" s="43"/>
      <c r="W630" s="43"/>
      <c r="X630" s="70"/>
      <c r="Y630" s="70"/>
      <c r="Z630" s="70"/>
      <c r="AA630" s="70"/>
      <c r="AB630" s="70"/>
      <c r="AC630" s="70"/>
      <c r="AD630" s="70"/>
      <c r="AE630" s="70"/>
      <c r="AF630" s="70"/>
      <c r="AG630" s="70"/>
      <c r="AH630" s="70"/>
      <c r="AI630" s="70"/>
      <c r="AJ630" s="70"/>
      <c r="AK630" s="70"/>
      <c r="AL630" s="70"/>
      <c r="AM630" s="70"/>
      <c r="AN630" s="70"/>
      <c r="AO630" s="70"/>
      <c r="AP630" s="70"/>
      <c r="AQ630" s="70"/>
      <c r="AR630" s="70"/>
      <c r="AS630" s="70"/>
      <c r="AT630" s="70"/>
      <c r="AU630" s="70"/>
      <c r="AV630" s="70"/>
      <c r="AW630" s="70"/>
      <c r="AX630" s="70"/>
      <c r="AY630" s="70"/>
      <c r="AZ630" s="70"/>
    </row>
    <row r="631" spans="1:52">
      <c r="A631" s="69"/>
      <c r="B631" s="69"/>
      <c r="E631" s="69"/>
      <c r="F631" s="69"/>
      <c r="G631" s="69"/>
      <c r="H631" s="69"/>
      <c r="I631" s="69"/>
      <c r="J631" s="69"/>
      <c r="K631" s="69"/>
      <c r="L631" s="196"/>
      <c r="M631" s="69"/>
      <c r="N631" s="197"/>
      <c r="O631" s="43"/>
      <c r="P631" s="43"/>
      <c r="Q631" s="43"/>
      <c r="R631" s="43"/>
      <c r="S631" s="43"/>
      <c r="T631" s="43"/>
      <c r="U631" s="43"/>
      <c r="V631" s="43"/>
      <c r="W631" s="43"/>
      <c r="X631" s="70"/>
      <c r="Y631" s="70"/>
      <c r="Z631" s="70"/>
      <c r="AA631" s="70"/>
      <c r="AB631" s="70"/>
      <c r="AC631" s="70"/>
      <c r="AD631" s="70"/>
      <c r="AE631" s="70"/>
      <c r="AF631" s="70"/>
      <c r="AG631" s="70"/>
      <c r="AH631" s="70"/>
      <c r="AI631" s="70"/>
      <c r="AJ631" s="70"/>
      <c r="AK631" s="70"/>
      <c r="AL631" s="70"/>
      <c r="AM631" s="70"/>
      <c r="AN631" s="70"/>
      <c r="AO631" s="70"/>
      <c r="AP631" s="70"/>
      <c r="AQ631" s="70"/>
      <c r="AR631" s="70"/>
      <c r="AS631" s="70"/>
      <c r="AT631" s="70"/>
      <c r="AU631" s="70"/>
      <c r="AV631" s="70"/>
      <c r="AW631" s="70"/>
      <c r="AX631" s="70"/>
      <c r="AY631" s="70"/>
      <c r="AZ631" s="70"/>
    </row>
    <row r="632" spans="1:52">
      <c r="A632" s="69"/>
      <c r="B632" s="69"/>
      <c r="E632" s="69"/>
      <c r="F632" s="69"/>
      <c r="G632" s="69"/>
      <c r="H632" s="69"/>
      <c r="I632" s="69"/>
      <c r="J632" s="69"/>
      <c r="K632" s="69"/>
      <c r="L632" s="196"/>
      <c r="M632" s="69"/>
      <c r="N632" s="197"/>
      <c r="O632" s="43"/>
      <c r="P632" s="43"/>
      <c r="Q632" s="43"/>
      <c r="R632" s="43"/>
      <c r="S632" s="43"/>
      <c r="T632" s="43"/>
      <c r="U632" s="43"/>
      <c r="V632" s="43"/>
      <c r="W632" s="43"/>
      <c r="X632" s="70"/>
      <c r="Y632" s="70"/>
      <c r="Z632" s="70"/>
      <c r="AA632" s="70"/>
      <c r="AB632" s="70"/>
      <c r="AC632" s="70"/>
      <c r="AD632" s="70"/>
      <c r="AE632" s="70"/>
      <c r="AF632" s="70"/>
      <c r="AG632" s="70"/>
      <c r="AH632" s="70"/>
      <c r="AI632" s="70"/>
      <c r="AJ632" s="70"/>
      <c r="AK632" s="70"/>
      <c r="AL632" s="70"/>
      <c r="AM632" s="70"/>
      <c r="AN632" s="70"/>
      <c r="AO632" s="70"/>
      <c r="AP632" s="70"/>
      <c r="AQ632" s="70"/>
      <c r="AR632" s="70"/>
      <c r="AS632" s="70"/>
      <c r="AT632" s="70"/>
      <c r="AU632" s="70"/>
      <c r="AV632" s="70"/>
      <c r="AW632" s="70"/>
      <c r="AX632" s="70"/>
      <c r="AY632" s="70"/>
      <c r="AZ632" s="70"/>
    </row>
    <row r="633" spans="1:52">
      <c r="A633" s="69"/>
      <c r="B633" s="69"/>
      <c r="E633" s="69"/>
      <c r="F633" s="69"/>
      <c r="G633" s="69"/>
      <c r="H633" s="69"/>
      <c r="I633" s="69"/>
      <c r="J633" s="69"/>
      <c r="K633" s="69"/>
      <c r="L633" s="196"/>
      <c r="M633" s="69"/>
      <c r="N633" s="197"/>
      <c r="O633" s="43"/>
      <c r="P633" s="43"/>
      <c r="Q633" s="43"/>
      <c r="R633" s="43"/>
      <c r="S633" s="43"/>
      <c r="T633" s="43"/>
      <c r="U633" s="43"/>
      <c r="V633" s="43"/>
      <c r="W633" s="43"/>
      <c r="X633" s="70"/>
      <c r="Y633" s="70"/>
      <c r="Z633" s="70"/>
      <c r="AA633" s="70"/>
      <c r="AB633" s="70"/>
      <c r="AC633" s="70"/>
      <c r="AD633" s="70"/>
      <c r="AE633" s="70"/>
      <c r="AF633" s="70"/>
      <c r="AG633" s="70"/>
      <c r="AH633" s="70"/>
      <c r="AI633" s="70"/>
      <c r="AJ633" s="70"/>
      <c r="AK633" s="70"/>
      <c r="AL633" s="70"/>
      <c r="AM633" s="70"/>
      <c r="AN633" s="70"/>
      <c r="AO633" s="70"/>
      <c r="AP633" s="70"/>
      <c r="AQ633" s="70"/>
      <c r="AR633" s="70"/>
      <c r="AS633" s="70"/>
      <c r="AT633" s="70"/>
      <c r="AU633" s="70"/>
      <c r="AV633" s="70"/>
      <c r="AW633" s="70"/>
      <c r="AX633" s="70"/>
      <c r="AY633" s="70"/>
      <c r="AZ633" s="70"/>
    </row>
    <row r="634" spans="1:52">
      <c r="A634" s="69"/>
      <c r="B634" s="69"/>
      <c r="E634" s="69"/>
      <c r="F634" s="69"/>
      <c r="G634" s="69"/>
      <c r="H634" s="69"/>
      <c r="I634" s="69"/>
      <c r="J634" s="69"/>
      <c r="K634" s="69"/>
      <c r="L634" s="196"/>
      <c r="M634" s="69"/>
      <c r="N634" s="197"/>
      <c r="O634" s="43"/>
      <c r="P634" s="43"/>
      <c r="Q634" s="43"/>
      <c r="R634" s="43"/>
      <c r="S634" s="43"/>
      <c r="T634" s="43"/>
      <c r="U634" s="43"/>
      <c r="V634" s="43"/>
      <c r="W634" s="43"/>
      <c r="X634" s="70"/>
      <c r="Y634" s="70"/>
      <c r="Z634" s="70"/>
      <c r="AA634" s="70"/>
      <c r="AB634" s="70"/>
      <c r="AC634" s="70"/>
      <c r="AD634" s="70"/>
      <c r="AE634" s="70"/>
      <c r="AF634" s="70"/>
      <c r="AG634" s="70"/>
      <c r="AH634" s="70"/>
      <c r="AI634" s="70"/>
      <c r="AJ634" s="70"/>
      <c r="AK634" s="70"/>
      <c r="AL634" s="70"/>
      <c r="AM634" s="70"/>
      <c r="AN634" s="70"/>
      <c r="AO634" s="70"/>
      <c r="AP634" s="70"/>
      <c r="AQ634" s="70"/>
      <c r="AR634" s="70"/>
      <c r="AS634" s="70"/>
      <c r="AT634" s="70"/>
      <c r="AU634" s="70"/>
      <c r="AV634" s="70"/>
      <c r="AW634" s="70"/>
      <c r="AX634" s="70"/>
      <c r="AY634" s="70"/>
      <c r="AZ634" s="70"/>
    </row>
    <row r="635" spans="1:52">
      <c r="A635" s="69"/>
      <c r="B635" s="69"/>
      <c r="E635" s="69"/>
      <c r="F635" s="69"/>
      <c r="G635" s="69"/>
      <c r="H635" s="69"/>
      <c r="I635" s="69"/>
      <c r="J635" s="69"/>
      <c r="K635" s="69"/>
      <c r="L635" s="196"/>
      <c r="M635" s="69"/>
      <c r="N635" s="197"/>
      <c r="O635" s="43"/>
      <c r="P635" s="43"/>
      <c r="Q635" s="43"/>
      <c r="R635" s="43"/>
      <c r="S635" s="43"/>
      <c r="T635" s="43"/>
      <c r="U635" s="43"/>
      <c r="V635" s="43"/>
      <c r="W635" s="43"/>
      <c r="X635" s="70"/>
      <c r="Y635" s="70"/>
      <c r="Z635" s="70"/>
      <c r="AA635" s="70"/>
      <c r="AB635" s="70"/>
      <c r="AC635" s="70"/>
      <c r="AD635" s="70"/>
      <c r="AE635" s="70"/>
      <c r="AF635" s="70"/>
      <c r="AG635" s="70"/>
      <c r="AH635" s="70"/>
      <c r="AI635" s="70"/>
      <c r="AJ635" s="70"/>
      <c r="AK635" s="70"/>
      <c r="AL635" s="70"/>
      <c r="AM635" s="70"/>
      <c r="AN635" s="70"/>
      <c r="AO635" s="70"/>
      <c r="AP635" s="70"/>
      <c r="AQ635" s="70"/>
      <c r="AR635" s="70"/>
      <c r="AS635" s="70"/>
      <c r="AT635" s="70"/>
      <c r="AU635" s="70"/>
      <c r="AV635" s="70"/>
      <c r="AW635" s="70"/>
      <c r="AX635" s="70"/>
      <c r="AY635" s="70"/>
      <c r="AZ635" s="70"/>
    </row>
    <row r="636" spans="1:52">
      <c r="A636" s="69"/>
      <c r="B636" s="69"/>
      <c r="E636" s="69"/>
      <c r="F636" s="69"/>
      <c r="G636" s="69"/>
      <c r="H636" s="69"/>
      <c r="I636" s="69"/>
      <c r="J636" s="69"/>
      <c r="K636" s="69"/>
      <c r="L636" s="196"/>
      <c r="M636" s="69"/>
      <c r="N636" s="197"/>
      <c r="O636" s="43"/>
      <c r="P636" s="43"/>
      <c r="Q636" s="43"/>
      <c r="R636" s="43"/>
      <c r="S636" s="43"/>
      <c r="T636" s="43"/>
      <c r="U636" s="43"/>
      <c r="V636" s="43"/>
      <c r="W636" s="43"/>
      <c r="X636" s="70"/>
      <c r="Y636" s="70"/>
      <c r="Z636" s="70"/>
      <c r="AA636" s="70"/>
      <c r="AB636" s="70"/>
      <c r="AC636" s="70"/>
      <c r="AD636" s="70"/>
      <c r="AE636" s="70"/>
      <c r="AF636" s="70"/>
      <c r="AG636" s="70"/>
      <c r="AH636" s="70"/>
      <c r="AI636" s="70"/>
      <c r="AJ636" s="70"/>
      <c r="AK636" s="70"/>
      <c r="AL636" s="70"/>
      <c r="AM636" s="70"/>
      <c r="AN636" s="70"/>
      <c r="AO636" s="70"/>
      <c r="AP636" s="70"/>
      <c r="AQ636" s="70"/>
      <c r="AR636" s="70"/>
      <c r="AS636" s="70"/>
      <c r="AT636" s="70"/>
      <c r="AU636" s="70"/>
      <c r="AV636" s="70"/>
      <c r="AW636" s="70"/>
      <c r="AX636" s="70"/>
      <c r="AY636" s="70"/>
      <c r="AZ636" s="70"/>
    </row>
    <row r="637" spans="1:52">
      <c r="A637" s="69"/>
      <c r="B637" s="69"/>
      <c r="E637" s="69"/>
      <c r="F637" s="69"/>
      <c r="G637" s="69"/>
      <c r="H637" s="69"/>
      <c r="I637" s="69"/>
      <c r="J637" s="69"/>
      <c r="K637" s="69"/>
      <c r="L637" s="196"/>
      <c r="M637" s="69"/>
      <c r="N637" s="197"/>
      <c r="O637" s="43"/>
      <c r="P637" s="43"/>
      <c r="Q637" s="43"/>
      <c r="R637" s="43"/>
      <c r="S637" s="43"/>
      <c r="T637" s="43"/>
      <c r="U637" s="43"/>
      <c r="V637" s="43"/>
      <c r="W637" s="43"/>
      <c r="X637" s="70"/>
      <c r="Y637" s="70"/>
      <c r="Z637" s="70"/>
      <c r="AA637" s="70"/>
      <c r="AB637" s="70"/>
      <c r="AC637" s="70"/>
      <c r="AD637" s="70"/>
      <c r="AE637" s="70"/>
      <c r="AF637" s="70"/>
      <c r="AG637" s="70"/>
      <c r="AH637" s="70"/>
      <c r="AI637" s="70"/>
      <c r="AJ637" s="70"/>
      <c r="AK637" s="70"/>
      <c r="AL637" s="70"/>
      <c r="AM637" s="70"/>
      <c r="AN637" s="70"/>
      <c r="AO637" s="70"/>
      <c r="AP637" s="70"/>
      <c r="AQ637" s="70"/>
      <c r="AR637" s="70"/>
      <c r="AS637" s="70"/>
      <c r="AT637" s="70"/>
      <c r="AU637" s="70"/>
      <c r="AV637" s="70"/>
      <c r="AW637" s="70"/>
      <c r="AX637" s="70"/>
      <c r="AY637" s="70"/>
      <c r="AZ637" s="70"/>
    </row>
    <row r="638" spans="1:52">
      <c r="A638" s="69"/>
      <c r="B638" s="69"/>
      <c r="E638" s="69"/>
      <c r="F638" s="69"/>
      <c r="G638" s="69"/>
      <c r="H638" s="69"/>
      <c r="I638" s="69"/>
      <c r="J638" s="69"/>
      <c r="K638" s="69"/>
      <c r="L638" s="196"/>
      <c r="M638" s="69"/>
      <c r="N638" s="197"/>
      <c r="O638" s="43"/>
      <c r="P638" s="43"/>
      <c r="Q638" s="43"/>
      <c r="R638" s="43"/>
      <c r="S638" s="43"/>
      <c r="T638" s="43"/>
      <c r="U638" s="43"/>
      <c r="V638" s="43"/>
      <c r="W638" s="43"/>
      <c r="X638" s="70"/>
      <c r="Y638" s="70"/>
      <c r="Z638" s="70"/>
      <c r="AA638" s="70"/>
      <c r="AB638" s="70"/>
      <c r="AC638" s="70"/>
      <c r="AD638" s="70"/>
      <c r="AE638" s="70"/>
      <c r="AF638" s="70"/>
      <c r="AG638" s="70"/>
      <c r="AH638" s="70"/>
      <c r="AI638" s="70"/>
      <c r="AJ638" s="70"/>
      <c r="AK638" s="70"/>
      <c r="AL638" s="70"/>
      <c r="AM638" s="70"/>
      <c r="AN638" s="70"/>
      <c r="AO638" s="70"/>
      <c r="AP638" s="70"/>
      <c r="AQ638" s="70"/>
      <c r="AR638" s="70"/>
      <c r="AS638" s="70"/>
      <c r="AT638" s="70"/>
      <c r="AU638" s="70"/>
      <c r="AV638" s="70"/>
      <c r="AW638" s="70"/>
      <c r="AX638" s="70"/>
      <c r="AY638" s="70"/>
      <c r="AZ638" s="70"/>
    </row>
    <row r="639" spans="1:52">
      <c r="A639" s="69"/>
      <c r="B639" s="69"/>
      <c r="E639" s="69"/>
      <c r="F639" s="69"/>
      <c r="G639" s="69"/>
      <c r="H639" s="69"/>
      <c r="I639" s="69"/>
      <c r="J639" s="69"/>
      <c r="K639" s="69"/>
      <c r="L639" s="196"/>
      <c r="M639" s="69"/>
      <c r="N639" s="197"/>
      <c r="O639" s="43"/>
      <c r="P639" s="43"/>
      <c r="Q639" s="43"/>
      <c r="R639" s="43"/>
      <c r="S639" s="43"/>
      <c r="T639" s="43"/>
      <c r="U639" s="43"/>
      <c r="V639" s="43"/>
      <c r="W639" s="43"/>
      <c r="X639" s="70"/>
      <c r="Y639" s="70"/>
      <c r="Z639" s="70"/>
      <c r="AA639" s="70"/>
      <c r="AB639" s="70"/>
      <c r="AC639" s="70"/>
      <c r="AD639" s="70"/>
      <c r="AE639" s="70"/>
      <c r="AF639" s="70"/>
      <c r="AG639" s="70"/>
      <c r="AH639" s="70"/>
      <c r="AI639" s="70"/>
      <c r="AJ639" s="70"/>
      <c r="AK639" s="70"/>
      <c r="AL639" s="70"/>
      <c r="AM639" s="70"/>
      <c r="AN639" s="70"/>
      <c r="AO639" s="70"/>
      <c r="AP639" s="70"/>
      <c r="AQ639" s="70"/>
      <c r="AR639" s="70"/>
      <c r="AS639" s="70"/>
      <c r="AT639" s="70"/>
      <c r="AU639" s="70"/>
      <c r="AV639" s="70"/>
      <c r="AW639" s="70"/>
      <c r="AX639" s="70"/>
      <c r="AY639" s="70"/>
      <c r="AZ639" s="70"/>
    </row>
    <row r="640" spans="1:52">
      <c r="A640" s="69"/>
      <c r="B640" s="69"/>
      <c r="E640" s="69"/>
      <c r="F640" s="69"/>
      <c r="G640" s="69"/>
      <c r="H640" s="69"/>
      <c r="I640" s="69"/>
      <c r="J640" s="69"/>
      <c r="K640" s="69"/>
      <c r="L640" s="196"/>
      <c r="M640" s="69"/>
      <c r="N640" s="197"/>
      <c r="O640" s="43"/>
      <c r="P640" s="43"/>
      <c r="Q640" s="43"/>
      <c r="R640" s="43"/>
      <c r="S640" s="43"/>
      <c r="T640" s="43"/>
      <c r="U640" s="43"/>
      <c r="V640" s="43"/>
      <c r="W640" s="43"/>
      <c r="X640" s="70"/>
      <c r="Y640" s="70"/>
      <c r="Z640" s="70"/>
      <c r="AA640" s="70"/>
      <c r="AB640" s="70"/>
      <c r="AC640" s="70"/>
      <c r="AD640" s="70"/>
      <c r="AE640" s="70"/>
      <c r="AF640" s="70"/>
      <c r="AG640" s="70"/>
      <c r="AH640" s="70"/>
      <c r="AI640" s="70"/>
      <c r="AJ640" s="70"/>
      <c r="AK640" s="70"/>
      <c r="AL640" s="70"/>
      <c r="AM640" s="70"/>
      <c r="AN640" s="70"/>
      <c r="AO640" s="70"/>
      <c r="AP640" s="70"/>
      <c r="AQ640" s="70"/>
      <c r="AR640" s="70"/>
      <c r="AS640" s="70"/>
      <c r="AT640" s="70"/>
      <c r="AU640" s="70"/>
      <c r="AV640" s="70"/>
      <c r="AW640" s="70"/>
      <c r="AX640" s="70"/>
      <c r="AY640" s="70"/>
      <c r="AZ640" s="70"/>
    </row>
    <row r="641" spans="1:52">
      <c r="A641" s="69"/>
      <c r="B641" s="69"/>
      <c r="E641" s="69"/>
      <c r="F641" s="69"/>
      <c r="G641" s="69"/>
      <c r="H641" s="69"/>
      <c r="I641" s="69"/>
      <c r="J641" s="69"/>
      <c r="K641" s="69"/>
      <c r="L641" s="196"/>
      <c r="M641" s="69"/>
      <c r="N641" s="197"/>
      <c r="O641" s="43"/>
      <c r="P641" s="43"/>
      <c r="Q641" s="43"/>
      <c r="R641" s="43"/>
      <c r="S641" s="43"/>
      <c r="T641" s="43"/>
      <c r="U641" s="43"/>
      <c r="V641" s="43"/>
      <c r="W641" s="43"/>
      <c r="X641" s="70"/>
      <c r="Y641" s="70"/>
      <c r="Z641" s="70"/>
      <c r="AA641" s="70"/>
      <c r="AB641" s="70"/>
      <c r="AC641" s="70"/>
      <c r="AD641" s="70"/>
      <c r="AE641" s="70"/>
      <c r="AF641" s="70"/>
      <c r="AG641" s="70"/>
      <c r="AH641" s="70"/>
      <c r="AI641" s="70"/>
      <c r="AJ641" s="70"/>
      <c r="AK641" s="70"/>
      <c r="AL641" s="70"/>
      <c r="AM641" s="70"/>
      <c r="AN641" s="70"/>
      <c r="AO641" s="70"/>
      <c r="AP641" s="70"/>
      <c r="AQ641" s="70"/>
      <c r="AR641" s="70"/>
      <c r="AS641" s="70"/>
      <c r="AT641" s="70"/>
      <c r="AU641" s="70"/>
      <c r="AV641" s="70"/>
      <c r="AW641" s="70"/>
      <c r="AX641" s="70"/>
      <c r="AY641" s="70"/>
      <c r="AZ641" s="70"/>
    </row>
    <row r="642" spans="1:52">
      <c r="A642" s="69"/>
      <c r="B642" s="69"/>
      <c r="E642" s="69"/>
      <c r="F642" s="69"/>
      <c r="G642" s="69"/>
      <c r="H642" s="69"/>
      <c r="I642" s="69"/>
      <c r="J642" s="69"/>
      <c r="K642" s="69"/>
      <c r="L642" s="196"/>
      <c r="M642" s="69"/>
      <c r="N642" s="197"/>
      <c r="O642" s="43"/>
      <c r="P642" s="43"/>
      <c r="Q642" s="43"/>
      <c r="R642" s="43"/>
      <c r="S642" s="43"/>
      <c r="T642" s="43"/>
      <c r="U642" s="43"/>
      <c r="V642" s="43"/>
      <c r="W642" s="43"/>
      <c r="X642" s="70"/>
      <c r="Y642" s="70"/>
      <c r="Z642" s="70"/>
      <c r="AA642" s="70"/>
      <c r="AB642" s="70"/>
      <c r="AC642" s="70"/>
      <c r="AD642" s="70"/>
      <c r="AE642" s="70"/>
      <c r="AF642" s="70"/>
      <c r="AG642" s="70"/>
      <c r="AH642" s="70"/>
      <c r="AI642" s="70"/>
      <c r="AJ642" s="70"/>
      <c r="AK642" s="70"/>
      <c r="AL642" s="70"/>
      <c r="AM642" s="70"/>
      <c r="AN642" s="70"/>
      <c r="AO642" s="70"/>
      <c r="AP642" s="70"/>
      <c r="AQ642" s="70"/>
      <c r="AR642" s="70"/>
      <c r="AS642" s="70"/>
      <c r="AT642" s="70"/>
      <c r="AU642" s="70"/>
      <c r="AV642" s="70"/>
      <c r="AW642" s="70"/>
      <c r="AX642" s="70"/>
      <c r="AY642" s="70"/>
      <c r="AZ642" s="70"/>
    </row>
    <row r="643" spans="1:52">
      <c r="A643" s="69"/>
      <c r="B643" s="69"/>
      <c r="E643" s="69"/>
      <c r="F643" s="69"/>
      <c r="G643" s="69"/>
      <c r="H643" s="69"/>
      <c r="I643" s="69"/>
      <c r="J643" s="69"/>
      <c r="K643" s="69"/>
      <c r="L643" s="196"/>
      <c r="M643" s="69"/>
      <c r="N643" s="197"/>
      <c r="O643" s="43"/>
      <c r="P643" s="43"/>
      <c r="Q643" s="43"/>
      <c r="R643" s="43"/>
      <c r="S643" s="43"/>
      <c r="T643" s="43"/>
      <c r="U643" s="43"/>
      <c r="V643" s="43"/>
      <c r="W643" s="43"/>
      <c r="X643" s="70"/>
      <c r="Y643" s="70"/>
      <c r="Z643" s="70"/>
      <c r="AA643" s="70"/>
      <c r="AB643" s="70"/>
      <c r="AC643" s="70"/>
      <c r="AD643" s="70"/>
      <c r="AE643" s="70"/>
      <c r="AF643" s="70"/>
      <c r="AG643" s="70"/>
      <c r="AH643" s="70"/>
      <c r="AI643" s="70"/>
      <c r="AJ643" s="70"/>
      <c r="AK643" s="70"/>
      <c r="AL643" s="70"/>
      <c r="AM643" s="70"/>
      <c r="AN643" s="70"/>
      <c r="AO643" s="70"/>
      <c r="AP643" s="70"/>
      <c r="AQ643" s="70"/>
      <c r="AR643" s="70"/>
      <c r="AS643" s="70"/>
      <c r="AT643" s="70"/>
      <c r="AU643" s="70"/>
      <c r="AV643" s="70"/>
      <c r="AW643" s="70"/>
      <c r="AX643" s="70"/>
      <c r="AY643" s="70"/>
      <c r="AZ643" s="70"/>
    </row>
    <row r="644" spans="1:52">
      <c r="A644" s="69"/>
      <c r="B644" s="69"/>
      <c r="E644" s="69"/>
      <c r="F644" s="69"/>
      <c r="G644" s="69"/>
      <c r="H644" s="69"/>
      <c r="I644" s="69"/>
      <c r="J644" s="69"/>
      <c r="K644" s="69"/>
      <c r="L644" s="196"/>
      <c r="M644" s="69"/>
      <c r="N644" s="197"/>
      <c r="O644" s="43"/>
      <c r="P644" s="43"/>
      <c r="Q644" s="43"/>
      <c r="R644" s="43"/>
      <c r="S644" s="43"/>
      <c r="T644" s="43"/>
      <c r="U644" s="43"/>
      <c r="V644" s="43"/>
      <c r="W644" s="43"/>
      <c r="X644" s="70"/>
      <c r="Y644" s="70"/>
      <c r="Z644" s="70"/>
      <c r="AA644" s="70"/>
      <c r="AB644" s="70"/>
      <c r="AC644" s="70"/>
      <c r="AD644" s="70"/>
      <c r="AE644" s="70"/>
      <c r="AF644" s="70"/>
      <c r="AG644" s="70"/>
      <c r="AH644" s="70"/>
      <c r="AI644" s="70"/>
      <c r="AJ644" s="70"/>
      <c r="AK644" s="70"/>
      <c r="AL644" s="70"/>
      <c r="AM644" s="70"/>
      <c r="AN644" s="70"/>
      <c r="AO644" s="70"/>
      <c r="AP644" s="70"/>
      <c r="AQ644" s="70"/>
      <c r="AR644" s="70"/>
      <c r="AS644" s="70"/>
      <c r="AT644" s="70"/>
      <c r="AU644" s="70"/>
      <c r="AV644" s="70"/>
      <c r="AW644" s="70"/>
      <c r="AX644" s="70"/>
      <c r="AY644" s="70"/>
      <c r="AZ644" s="70"/>
    </row>
    <row r="645" spans="1:52">
      <c r="A645" s="69"/>
      <c r="B645" s="69"/>
      <c r="E645" s="69"/>
      <c r="F645" s="69"/>
      <c r="G645" s="69"/>
      <c r="H645" s="69"/>
      <c r="I645" s="69"/>
      <c r="J645" s="69"/>
      <c r="K645" s="69"/>
      <c r="L645" s="196"/>
      <c r="M645" s="69"/>
      <c r="N645" s="197"/>
      <c r="O645" s="43"/>
      <c r="P645" s="43"/>
      <c r="Q645" s="43"/>
      <c r="R645" s="43"/>
      <c r="S645" s="43"/>
      <c r="T645" s="43"/>
      <c r="U645" s="43"/>
      <c r="V645" s="43"/>
      <c r="W645" s="43"/>
      <c r="X645" s="70"/>
      <c r="Y645" s="70"/>
      <c r="Z645" s="70"/>
      <c r="AA645" s="70"/>
      <c r="AB645" s="70"/>
      <c r="AC645" s="70"/>
      <c r="AD645" s="70"/>
      <c r="AE645" s="70"/>
      <c r="AF645" s="70"/>
      <c r="AG645" s="70"/>
      <c r="AH645" s="70"/>
      <c r="AI645" s="70"/>
      <c r="AJ645" s="70"/>
      <c r="AK645" s="70"/>
      <c r="AL645" s="70"/>
      <c r="AM645" s="70"/>
      <c r="AN645" s="70"/>
      <c r="AO645" s="70"/>
      <c r="AP645" s="70"/>
      <c r="AQ645" s="70"/>
      <c r="AR645" s="70"/>
      <c r="AS645" s="70"/>
      <c r="AT645" s="70"/>
      <c r="AU645" s="70"/>
      <c r="AV645" s="70"/>
      <c r="AW645" s="70"/>
      <c r="AX645" s="70"/>
      <c r="AY645" s="70"/>
      <c r="AZ645" s="70"/>
    </row>
    <row r="646" spans="1:52">
      <c r="A646" s="69"/>
      <c r="B646" s="69"/>
      <c r="E646" s="69"/>
      <c r="F646" s="69"/>
      <c r="G646" s="69"/>
      <c r="H646" s="69"/>
      <c r="I646" s="69"/>
      <c r="J646" s="69"/>
      <c r="K646" s="69"/>
      <c r="L646" s="196"/>
      <c r="M646" s="69"/>
      <c r="N646" s="197"/>
      <c r="O646" s="43"/>
      <c r="P646" s="43"/>
      <c r="Q646" s="43"/>
      <c r="R646" s="43"/>
      <c r="S646" s="43"/>
      <c r="T646" s="43"/>
      <c r="U646" s="43"/>
      <c r="V646" s="43"/>
      <c r="W646" s="43"/>
      <c r="X646" s="70"/>
      <c r="Y646" s="70"/>
      <c r="Z646" s="70"/>
      <c r="AA646" s="70"/>
      <c r="AB646" s="70"/>
      <c r="AC646" s="70"/>
      <c r="AD646" s="70"/>
      <c r="AE646" s="70"/>
      <c r="AF646" s="70"/>
      <c r="AG646" s="70"/>
      <c r="AH646" s="70"/>
      <c r="AI646" s="70"/>
      <c r="AJ646" s="70"/>
      <c r="AK646" s="70"/>
      <c r="AL646" s="70"/>
      <c r="AM646" s="70"/>
      <c r="AN646" s="70"/>
      <c r="AO646" s="70"/>
      <c r="AP646" s="70"/>
      <c r="AQ646" s="70"/>
      <c r="AR646" s="70"/>
      <c r="AS646" s="70"/>
      <c r="AT646" s="70"/>
      <c r="AU646" s="70"/>
      <c r="AV646" s="70"/>
      <c r="AW646" s="70"/>
      <c r="AX646" s="70"/>
      <c r="AY646" s="70"/>
      <c r="AZ646" s="70"/>
    </row>
    <row r="647" spans="1:52">
      <c r="A647" s="69"/>
      <c r="B647" s="69"/>
      <c r="E647" s="69"/>
      <c r="F647" s="69"/>
      <c r="G647" s="69"/>
      <c r="H647" s="69"/>
      <c r="I647" s="69"/>
      <c r="J647" s="69"/>
      <c r="K647" s="69"/>
      <c r="L647" s="196"/>
      <c r="M647" s="69"/>
      <c r="N647" s="197"/>
      <c r="O647" s="43"/>
      <c r="P647" s="43"/>
      <c r="Q647" s="43"/>
      <c r="R647" s="43"/>
      <c r="S647" s="43"/>
      <c r="T647" s="43"/>
      <c r="U647" s="43"/>
      <c r="V647" s="43"/>
      <c r="W647" s="43"/>
      <c r="X647" s="70"/>
      <c r="Y647" s="70"/>
      <c r="Z647" s="70"/>
      <c r="AA647" s="70"/>
      <c r="AB647" s="70"/>
      <c r="AC647" s="70"/>
      <c r="AD647" s="70"/>
      <c r="AE647" s="70"/>
      <c r="AF647" s="70"/>
      <c r="AG647" s="70"/>
      <c r="AH647" s="70"/>
      <c r="AI647" s="70"/>
      <c r="AJ647" s="70"/>
      <c r="AK647" s="70"/>
      <c r="AL647" s="70"/>
      <c r="AM647" s="70"/>
      <c r="AN647" s="70"/>
      <c r="AO647" s="70"/>
      <c r="AP647" s="70"/>
      <c r="AQ647" s="70"/>
      <c r="AR647" s="70"/>
      <c r="AS647" s="70"/>
      <c r="AT647" s="70"/>
      <c r="AU647" s="70"/>
      <c r="AV647" s="70"/>
      <c r="AW647" s="70"/>
      <c r="AX647" s="70"/>
      <c r="AY647" s="70"/>
      <c r="AZ647" s="70"/>
    </row>
    <row r="648" spans="1:52">
      <c r="A648" s="69"/>
      <c r="B648" s="69"/>
      <c r="E648" s="69"/>
      <c r="F648" s="69"/>
      <c r="G648" s="69"/>
      <c r="H648" s="69"/>
      <c r="I648" s="69"/>
      <c r="J648" s="69"/>
      <c r="K648" s="69"/>
      <c r="L648" s="196"/>
      <c r="M648" s="69"/>
      <c r="N648" s="197"/>
      <c r="O648" s="43"/>
      <c r="P648" s="43"/>
      <c r="Q648" s="43"/>
      <c r="R648" s="43"/>
      <c r="S648" s="43"/>
      <c r="T648" s="43"/>
      <c r="U648" s="43"/>
      <c r="V648" s="43"/>
      <c r="W648" s="43"/>
      <c r="X648" s="70"/>
      <c r="Y648" s="70"/>
      <c r="Z648" s="70"/>
      <c r="AA648" s="70"/>
      <c r="AB648" s="70"/>
      <c r="AC648" s="70"/>
      <c r="AD648" s="70"/>
      <c r="AE648" s="70"/>
      <c r="AF648" s="70"/>
      <c r="AG648" s="70"/>
      <c r="AH648" s="70"/>
      <c r="AI648" s="70"/>
      <c r="AJ648" s="70"/>
      <c r="AK648" s="70"/>
      <c r="AL648" s="70"/>
      <c r="AM648" s="70"/>
      <c r="AN648" s="70"/>
      <c r="AO648" s="70"/>
      <c r="AP648" s="70"/>
      <c r="AQ648" s="70"/>
      <c r="AR648" s="70"/>
      <c r="AS648" s="70"/>
      <c r="AT648" s="70"/>
      <c r="AU648" s="70"/>
      <c r="AV648" s="70"/>
      <c r="AW648" s="70"/>
      <c r="AX648" s="70"/>
      <c r="AY648" s="70"/>
      <c r="AZ648" s="70"/>
    </row>
    <row r="649" spans="1:52">
      <c r="A649" s="69"/>
      <c r="B649" s="69"/>
      <c r="E649" s="69"/>
      <c r="F649" s="69"/>
      <c r="G649" s="69"/>
      <c r="H649" s="69"/>
      <c r="I649" s="69"/>
      <c r="J649" s="69"/>
      <c r="K649" s="69"/>
      <c r="L649" s="196"/>
      <c r="M649" s="69"/>
      <c r="N649" s="197"/>
      <c r="O649" s="43"/>
      <c r="P649" s="43"/>
      <c r="Q649" s="43"/>
      <c r="R649" s="43"/>
      <c r="S649" s="43"/>
      <c r="T649" s="43"/>
      <c r="U649" s="43"/>
      <c r="V649" s="43"/>
      <c r="W649" s="43"/>
      <c r="X649" s="70"/>
      <c r="Y649" s="70"/>
      <c r="Z649" s="70"/>
      <c r="AA649" s="70"/>
      <c r="AB649" s="70"/>
      <c r="AC649" s="70"/>
      <c r="AD649" s="70"/>
      <c r="AE649" s="70"/>
      <c r="AF649" s="70"/>
      <c r="AG649" s="70"/>
      <c r="AH649" s="70"/>
      <c r="AI649" s="70"/>
      <c r="AJ649" s="70"/>
      <c r="AK649" s="70"/>
      <c r="AL649" s="70"/>
      <c r="AM649" s="70"/>
      <c r="AN649" s="70"/>
      <c r="AO649" s="70"/>
      <c r="AP649" s="70"/>
      <c r="AQ649" s="70"/>
      <c r="AR649" s="70"/>
      <c r="AS649" s="70"/>
      <c r="AT649" s="70"/>
      <c r="AU649" s="70"/>
      <c r="AV649" s="70"/>
      <c r="AW649" s="70"/>
      <c r="AX649" s="70"/>
      <c r="AY649" s="70"/>
      <c r="AZ649" s="70"/>
    </row>
    <row r="650" spans="1:52">
      <c r="A650" s="69"/>
      <c r="B650" s="69"/>
      <c r="E650" s="69"/>
      <c r="F650" s="69"/>
      <c r="G650" s="69"/>
      <c r="H650" s="69"/>
      <c r="I650" s="69"/>
      <c r="J650" s="69"/>
      <c r="K650" s="69"/>
      <c r="L650" s="196"/>
      <c r="M650" s="69"/>
      <c r="N650" s="197"/>
      <c r="O650" s="43"/>
      <c r="P650" s="43"/>
      <c r="Q650" s="43"/>
      <c r="R650" s="43"/>
      <c r="S650" s="43"/>
      <c r="T650" s="43"/>
      <c r="U650" s="43"/>
      <c r="V650" s="43"/>
      <c r="W650" s="43"/>
      <c r="X650" s="70"/>
      <c r="Y650" s="70"/>
      <c r="Z650" s="70"/>
      <c r="AA650" s="70"/>
      <c r="AB650" s="70"/>
      <c r="AC650" s="70"/>
      <c r="AD650" s="70"/>
      <c r="AE650" s="70"/>
      <c r="AF650" s="70"/>
      <c r="AG650" s="70"/>
      <c r="AH650" s="70"/>
      <c r="AI650" s="70"/>
      <c r="AJ650" s="70"/>
      <c r="AK650" s="70"/>
      <c r="AL650" s="70"/>
      <c r="AM650" s="70"/>
      <c r="AN650" s="70"/>
      <c r="AO650" s="70"/>
      <c r="AP650" s="70"/>
      <c r="AQ650" s="70"/>
      <c r="AR650" s="70"/>
      <c r="AS650" s="70"/>
      <c r="AT650" s="70"/>
      <c r="AU650" s="70"/>
      <c r="AV650" s="70"/>
      <c r="AW650" s="70"/>
      <c r="AX650" s="70"/>
      <c r="AY650" s="70"/>
      <c r="AZ650" s="70"/>
    </row>
    <row r="651" spans="1:52">
      <c r="A651" s="69"/>
      <c r="B651" s="69"/>
      <c r="E651" s="69"/>
      <c r="F651" s="69"/>
      <c r="G651" s="69"/>
      <c r="H651" s="69"/>
      <c r="I651" s="69"/>
      <c r="J651" s="69"/>
      <c r="K651" s="69"/>
      <c r="L651" s="196"/>
      <c r="M651" s="69"/>
      <c r="N651" s="197"/>
      <c r="O651" s="43"/>
      <c r="P651" s="43"/>
      <c r="Q651" s="43"/>
      <c r="R651" s="43"/>
      <c r="S651" s="43"/>
      <c r="T651" s="43"/>
      <c r="U651" s="43"/>
      <c r="V651" s="43"/>
      <c r="W651" s="43"/>
      <c r="X651" s="70"/>
      <c r="Y651" s="70"/>
      <c r="Z651" s="70"/>
      <c r="AA651" s="70"/>
      <c r="AB651" s="70"/>
      <c r="AC651" s="70"/>
      <c r="AD651" s="70"/>
      <c r="AE651" s="70"/>
      <c r="AF651" s="70"/>
      <c r="AG651" s="70"/>
      <c r="AH651" s="70"/>
      <c r="AI651" s="70"/>
      <c r="AJ651" s="70"/>
      <c r="AK651" s="70"/>
      <c r="AL651" s="70"/>
      <c r="AM651" s="70"/>
      <c r="AN651" s="70"/>
      <c r="AO651" s="70"/>
      <c r="AP651" s="70"/>
      <c r="AQ651" s="70"/>
      <c r="AR651" s="70"/>
      <c r="AS651" s="70"/>
      <c r="AT651" s="70"/>
      <c r="AU651" s="70"/>
      <c r="AV651" s="70"/>
      <c r="AW651" s="70"/>
      <c r="AX651" s="70"/>
      <c r="AY651" s="70"/>
      <c r="AZ651" s="70"/>
    </row>
    <row r="652" spans="1:52">
      <c r="A652" s="69"/>
      <c r="B652" s="69"/>
      <c r="E652" s="69"/>
      <c r="F652" s="69"/>
      <c r="G652" s="69"/>
      <c r="H652" s="69"/>
      <c r="I652" s="69"/>
      <c r="J652" s="69"/>
      <c r="K652" s="69"/>
      <c r="L652" s="196"/>
      <c r="M652" s="69"/>
      <c r="N652" s="197"/>
      <c r="O652" s="43"/>
      <c r="P652" s="43"/>
      <c r="Q652" s="43"/>
      <c r="R652" s="43"/>
      <c r="S652" s="43"/>
      <c r="T652" s="43"/>
      <c r="U652" s="43"/>
      <c r="V652" s="43"/>
      <c r="W652" s="43"/>
      <c r="X652" s="70"/>
      <c r="Y652" s="70"/>
      <c r="Z652" s="70"/>
      <c r="AA652" s="70"/>
      <c r="AB652" s="70"/>
      <c r="AC652" s="70"/>
      <c r="AD652" s="70"/>
      <c r="AE652" s="70"/>
      <c r="AF652" s="70"/>
      <c r="AG652" s="70"/>
      <c r="AH652" s="70"/>
      <c r="AI652" s="70"/>
      <c r="AJ652" s="70"/>
      <c r="AK652" s="70"/>
      <c r="AL652" s="70"/>
      <c r="AM652" s="70"/>
      <c r="AN652" s="70"/>
      <c r="AO652" s="70"/>
      <c r="AP652" s="70"/>
      <c r="AQ652" s="70"/>
      <c r="AR652" s="70"/>
      <c r="AS652" s="70"/>
      <c r="AT652" s="70"/>
      <c r="AU652" s="70"/>
      <c r="AV652" s="70"/>
      <c r="AW652" s="70"/>
      <c r="AX652" s="70"/>
      <c r="AY652" s="70"/>
      <c r="AZ652" s="70"/>
    </row>
    <row r="653" spans="1:52">
      <c r="A653" s="69"/>
      <c r="B653" s="69"/>
      <c r="E653" s="69"/>
      <c r="F653" s="69"/>
      <c r="G653" s="69"/>
      <c r="H653" s="69"/>
      <c r="I653" s="69"/>
      <c r="J653" s="69"/>
      <c r="K653" s="69"/>
      <c r="L653" s="196"/>
      <c r="M653" s="69"/>
      <c r="N653" s="197"/>
      <c r="O653" s="43"/>
      <c r="P653" s="43"/>
      <c r="Q653" s="43"/>
      <c r="R653" s="43"/>
      <c r="S653" s="43"/>
      <c r="T653" s="43"/>
      <c r="U653" s="43"/>
      <c r="V653" s="43"/>
      <c r="W653" s="43"/>
      <c r="X653" s="70"/>
      <c r="Y653" s="70"/>
      <c r="Z653" s="70"/>
      <c r="AA653" s="70"/>
      <c r="AB653" s="70"/>
      <c r="AC653" s="70"/>
      <c r="AD653" s="70"/>
      <c r="AE653" s="70"/>
      <c r="AF653" s="70"/>
      <c r="AG653" s="70"/>
      <c r="AH653" s="70"/>
      <c r="AI653" s="70"/>
      <c r="AJ653" s="70"/>
      <c r="AK653" s="70"/>
      <c r="AL653" s="70"/>
      <c r="AM653" s="70"/>
      <c r="AN653" s="70"/>
      <c r="AO653" s="70"/>
      <c r="AP653" s="70"/>
      <c r="AQ653" s="70"/>
      <c r="AR653" s="70"/>
      <c r="AS653" s="70"/>
      <c r="AT653" s="70"/>
      <c r="AU653" s="70"/>
      <c r="AV653" s="70"/>
      <c r="AW653" s="70"/>
      <c r="AX653" s="70"/>
      <c r="AY653" s="70"/>
      <c r="AZ653" s="70"/>
    </row>
    <row r="654" spans="1:52">
      <c r="A654" s="69"/>
      <c r="B654" s="69"/>
      <c r="E654" s="69"/>
      <c r="F654" s="69"/>
      <c r="G654" s="69"/>
      <c r="H654" s="69"/>
      <c r="I654" s="69"/>
      <c r="J654" s="69"/>
      <c r="K654" s="69"/>
      <c r="L654" s="196"/>
      <c r="M654" s="69"/>
      <c r="N654" s="197"/>
      <c r="O654" s="43"/>
      <c r="P654" s="43"/>
      <c r="Q654" s="43"/>
      <c r="R654" s="43"/>
      <c r="S654" s="43"/>
      <c r="T654" s="43"/>
      <c r="U654" s="43"/>
      <c r="V654" s="43"/>
      <c r="W654" s="43"/>
      <c r="X654" s="70"/>
      <c r="Y654" s="70"/>
      <c r="Z654" s="70"/>
      <c r="AA654" s="70"/>
      <c r="AB654" s="70"/>
      <c r="AC654" s="70"/>
      <c r="AD654" s="70"/>
      <c r="AE654" s="70"/>
      <c r="AF654" s="70"/>
      <c r="AG654" s="70"/>
      <c r="AH654" s="70"/>
      <c r="AI654" s="70"/>
      <c r="AJ654" s="70"/>
      <c r="AK654" s="70"/>
      <c r="AL654" s="70"/>
      <c r="AM654" s="70"/>
      <c r="AN654" s="70"/>
      <c r="AO654" s="70"/>
      <c r="AP654" s="70"/>
      <c r="AQ654" s="70"/>
      <c r="AR654" s="70"/>
      <c r="AS654" s="70"/>
      <c r="AT654" s="70"/>
      <c r="AU654" s="70"/>
      <c r="AV654" s="70"/>
      <c r="AW654" s="70"/>
      <c r="AX654" s="70"/>
      <c r="AY654" s="70"/>
      <c r="AZ654" s="70"/>
    </row>
    <row r="655" spans="1:52">
      <c r="A655" s="69"/>
      <c r="B655" s="69"/>
      <c r="E655" s="69"/>
      <c r="F655" s="69"/>
      <c r="G655" s="69"/>
      <c r="H655" s="69"/>
      <c r="I655" s="69"/>
      <c r="J655" s="69"/>
      <c r="K655" s="69"/>
      <c r="L655" s="196"/>
      <c r="M655" s="69"/>
      <c r="N655" s="197"/>
      <c r="O655" s="43"/>
      <c r="P655" s="43"/>
      <c r="Q655" s="43"/>
      <c r="R655" s="43"/>
      <c r="S655" s="43"/>
      <c r="T655" s="43"/>
      <c r="U655" s="43"/>
      <c r="V655" s="43"/>
      <c r="W655" s="43"/>
      <c r="X655" s="70"/>
      <c r="Y655" s="70"/>
      <c r="Z655" s="70"/>
      <c r="AA655" s="70"/>
      <c r="AB655" s="70"/>
      <c r="AC655" s="70"/>
      <c r="AD655" s="70"/>
      <c r="AE655" s="70"/>
      <c r="AF655" s="70"/>
      <c r="AG655" s="70"/>
      <c r="AH655" s="70"/>
      <c r="AI655" s="70"/>
      <c r="AJ655" s="70"/>
      <c r="AK655" s="70"/>
      <c r="AL655" s="70"/>
      <c r="AM655" s="70"/>
      <c r="AN655" s="70"/>
      <c r="AO655" s="70"/>
      <c r="AP655" s="70"/>
      <c r="AQ655" s="70"/>
      <c r="AR655" s="70"/>
      <c r="AS655" s="70"/>
      <c r="AT655" s="70"/>
      <c r="AU655" s="70"/>
      <c r="AV655" s="70"/>
      <c r="AW655" s="70"/>
      <c r="AX655" s="70"/>
      <c r="AY655" s="70"/>
      <c r="AZ655" s="70"/>
    </row>
    <row r="656" spans="1:52">
      <c r="A656" s="69"/>
      <c r="B656" s="69"/>
      <c r="E656" s="69"/>
      <c r="F656" s="69"/>
      <c r="G656" s="69"/>
      <c r="H656" s="69"/>
      <c r="I656" s="69"/>
      <c r="J656" s="69"/>
      <c r="K656" s="69"/>
      <c r="L656" s="196"/>
      <c r="M656" s="69"/>
      <c r="N656" s="197"/>
      <c r="O656" s="43"/>
      <c r="P656" s="43"/>
      <c r="Q656" s="43"/>
      <c r="R656" s="43"/>
      <c r="S656" s="43"/>
      <c r="T656" s="43"/>
      <c r="U656" s="43"/>
      <c r="V656" s="43"/>
      <c r="W656" s="43"/>
      <c r="X656" s="70"/>
      <c r="Y656" s="70"/>
      <c r="Z656" s="70"/>
      <c r="AA656" s="70"/>
      <c r="AB656" s="70"/>
      <c r="AC656" s="70"/>
      <c r="AD656" s="70"/>
      <c r="AE656" s="70"/>
      <c r="AF656" s="70"/>
      <c r="AG656" s="70"/>
      <c r="AH656" s="70"/>
      <c r="AI656" s="70"/>
      <c r="AJ656" s="70"/>
      <c r="AK656" s="70"/>
      <c r="AL656" s="70"/>
      <c r="AM656" s="70"/>
      <c r="AN656" s="70"/>
      <c r="AO656" s="70"/>
      <c r="AP656" s="70"/>
      <c r="AQ656" s="70"/>
      <c r="AR656" s="70"/>
      <c r="AS656" s="70"/>
      <c r="AT656" s="70"/>
      <c r="AU656" s="70"/>
      <c r="AV656" s="70"/>
      <c r="AW656" s="70"/>
      <c r="AX656" s="70"/>
      <c r="AY656" s="70"/>
      <c r="AZ656" s="70"/>
    </row>
    <row r="657" spans="1:52">
      <c r="A657" s="69"/>
      <c r="B657" s="69"/>
      <c r="E657" s="69"/>
      <c r="F657" s="69"/>
      <c r="G657" s="69"/>
      <c r="H657" s="69"/>
      <c r="I657" s="69"/>
      <c r="J657" s="69"/>
      <c r="K657" s="69"/>
      <c r="L657" s="196"/>
      <c r="M657" s="69"/>
      <c r="N657" s="197"/>
      <c r="O657" s="43"/>
      <c r="P657" s="43"/>
      <c r="Q657" s="43"/>
      <c r="R657" s="43"/>
      <c r="S657" s="43"/>
      <c r="T657" s="43"/>
      <c r="U657" s="43"/>
      <c r="V657" s="43"/>
      <c r="W657" s="43"/>
      <c r="X657" s="70"/>
      <c r="Y657" s="70"/>
      <c r="Z657" s="70"/>
      <c r="AA657" s="70"/>
      <c r="AB657" s="70"/>
      <c r="AC657" s="70"/>
      <c r="AD657" s="70"/>
      <c r="AE657" s="70"/>
      <c r="AF657" s="70"/>
      <c r="AG657" s="70"/>
      <c r="AH657" s="70"/>
      <c r="AI657" s="70"/>
      <c r="AJ657" s="70"/>
      <c r="AK657" s="70"/>
      <c r="AL657" s="70"/>
      <c r="AM657" s="70"/>
      <c r="AN657" s="70"/>
      <c r="AO657" s="70"/>
      <c r="AP657" s="70"/>
      <c r="AQ657" s="70"/>
      <c r="AR657" s="70"/>
      <c r="AS657" s="70"/>
      <c r="AT657" s="70"/>
      <c r="AU657" s="70"/>
      <c r="AV657" s="70"/>
      <c r="AW657" s="70"/>
      <c r="AX657" s="70"/>
      <c r="AY657" s="70"/>
      <c r="AZ657" s="70"/>
    </row>
    <row r="658" spans="1:52">
      <c r="A658" s="69"/>
      <c r="B658" s="69"/>
      <c r="E658" s="69"/>
      <c r="F658" s="69"/>
      <c r="G658" s="69"/>
      <c r="H658" s="69"/>
      <c r="I658" s="69"/>
      <c r="J658" s="69"/>
      <c r="K658" s="69"/>
      <c r="L658" s="196"/>
      <c r="M658" s="69"/>
      <c r="N658" s="197"/>
      <c r="O658" s="43"/>
      <c r="P658" s="43"/>
      <c r="Q658" s="43"/>
      <c r="R658" s="43"/>
      <c r="S658" s="43"/>
      <c r="T658" s="43"/>
      <c r="U658" s="43"/>
      <c r="V658" s="43"/>
      <c r="W658" s="43"/>
      <c r="X658" s="70"/>
      <c r="Y658" s="70"/>
      <c r="Z658" s="70"/>
      <c r="AA658" s="70"/>
      <c r="AB658" s="70"/>
      <c r="AC658" s="70"/>
      <c r="AD658" s="70"/>
      <c r="AE658" s="70"/>
      <c r="AF658" s="70"/>
      <c r="AG658" s="70"/>
      <c r="AH658" s="70"/>
      <c r="AI658" s="70"/>
      <c r="AJ658" s="70"/>
      <c r="AK658" s="70"/>
      <c r="AL658" s="70"/>
      <c r="AM658" s="70"/>
      <c r="AN658" s="70"/>
      <c r="AO658" s="70"/>
      <c r="AP658" s="70"/>
      <c r="AQ658" s="70"/>
      <c r="AR658" s="70"/>
      <c r="AS658" s="70"/>
      <c r="AT658" s="70"/>
      <c r="AU658" s="70"/>
      <c r="AV658" s="70"/>
      <c r="AW658" s="70"/>
      <c r="AX658" s="70"/>
      <c r="AY658" s="70"/>
      <c r="AZ658" s="70"/>
    </row>
    <row r="659" spans="1:52">
      <c r="A659" s="69"/>
      <c r="B659" s="69"/>
      <c r="E659" s="69"/>
      <c r="F659" s="69"/>
      <c r="G659" s="69"/>
      <c r="H659" s="69"/>
      <c r="I659" s="69"/>
      <c r="J659" s="69"/>
      <c r="K659" s="69"/>
      <c r="L659" s="196"/>
      <c r="M659" s="69"/>
      <c r="N659" s="197"/>
      <c r="O659" s="43"/>
      <c r="P659" s="43"/>
      <c r="Q659" s="43"/>
      <c r="R659" s="43"/>
      <c r="S659" s="43"/>
      <c r="T659" s="43"/>
      <c r="U659" s="43"/>
      <c r="V659" s="43"/>
      <c r="W659" s="43"/>
      <c r="X659" s="70"/>
      <c r="Y659" s="70"/>
      <c r="Z659" s="70"/>
      <c r="AA659" s="70"/>
      <c r="AB659" s="70"/>
      <c r="AC659" s="70"/>
      <c r="AD659" s="70"/>
      <c r="AE659" s="70"/>
      <c r="AF659" s="70"/>
      <c r="AG659" s="70"/>
      <c r="AH659" s="70"/>
      <c r="AI659" s="70"/>
      <c r="AJ659" s="70"/>
      <c r="AK659" s="70"/>
      <c r="AL659" s="70"/>
      <c r="AM659" s="70"/>
      <c r="AN659" s="70"/>
      <c r="AO659" s="70"/>
      <c r="AP659" s="70"/>
      <c r="AQ659" s="70"/>
      <c r="AR659" s="70"/>
      <c r="AS659" s="70"/>
      <c r="AT659" s="70"/>
      <c r="AU659" s="70"/>
      <c r="AV659" s="70"/>
      <c r="AW659" s="70"/>
      <c r="AX659" s="70"/>
      <c r="AY659" s="70"/>
      <c r="AZ659" s="70"/>
    </row>
    <row r="660" spans="1:52">
      <c r="A660" s="69"/>
      <c r="B660" s="69"/>
      <c r="E660" s="69"/>
      <c r="F660" s="69"/>
      <c r="G660" s="69"/>
      <c r="H660" s="69"/>
      <c r="I660" s="69"/>
      <c r="J660" s="69"/>
      <c r="K660" s="69"/>
      <c r="L660" s="196"/>
      <c r="M660" s="69"/>
      <c r="N660" s="197"/>
      <c r="O660" s="43"/>
      <c r="P660" s="43"/>
      <c r="Q660" s="43"/>
      <c r="R660" s="43"/>
      <c r="S660" s="43"/>
      <c r="T660" s="43"/>
      <c r="U660" s="43"/>
      <c r="V660" s="43"/>
      <c r="W660" s="43"/>
      <c r="X660" s="70"/>
      <c r="Y660" s="70"/>
      <c r="Z660" s="70"/>
      <c r="AA660" s="70"/>
      <c r="AB660" s="70"/>
      <c r="AC660" s="70"/>
      <c r="AD660" s="70"/>
      <c r="AE660" s="70"/>
      <c r="AF660" s="70"/>
      <c r="AG660" s="70"/>
      <c r="AH660" s="70"/>
      <c r="AI660" s="70"/>
      <c r="AJ660" s="70"/>
      <c r="AK660" s="70"/>
      <c r="AL660" s="70"/>
      <c r="AM660" s="70"/>
      <c r="AN660" s="70"/>
      <c r="AO660" s="70"/>
      <c r="AP660" s="70"/>
      <c r="AQ660" s="70"/>
      <c r="AR660" s="70"/>
      <c r="AS660" s="70"/>
      <c r="AT660" s="70"/>
      <c r="AU660" s="70"/>
      <c r="AV660" s="70"/>
      <c r="AW660" s="70"/>
      <c r="AX660" s="70"/>
      <c r="AY660" s="70"/>
      <c r="AZ660" s="70"/>
    </row>
    <row r="661" spans="1:52">
      <c r="A661" s="69"/>
      <c r="B661" s="69"/>
      <c r="E661" s="69"/>
      <c r="F661" s="69"/>
      <c r="G661" s="69"/>
      <c r="H661" s="69"/>
      <c r="I661" s="69"/>
      <c r="J661" s="69"/>
      <c r="K661" s="69"/>
      <c r="L661" s="196"/>
      <c r="M661" s="69"/>
      <c r="N661" s="197"/>
      <c r="O661" s="43"/>
      <c r="P661" s="43"/>
      <c r="Q661" s="43"/>
      <c r="R661" s="43"/>
      <c r="S661" s="43"/>
      <c r="T661" s="43"/>
      <c r="U661" s="43"/>
      <c r="V661" s="43"/>
      <c r="W661" s="43"/>
      <c r="X661" s="70"/>
      <c r="Y661" s="70"/>
      <c r="Z661" s="70"/>
      <c r="AA661" s="70"/>
      <c r="AB661" s="70"/>
      <c r="AC661" s="70"/>
      <c r="AD661" s="70"/>
      <c r="AE661" s="70"/>
      <c r="AF661" s="70"/>
      <c r="AG661" s="70"/>
      <c r="AH661" s="70"/>
      <c r="AI661" s="70"/>
      <c r="AJ661" s="70"/>
      <c r="AK661" s="70"/>
      <c r="AL661" s="70"/>
      <c r="AM661" s="70"/>
      <c r="AN661" s="70"/>
      <c r="AO661" s="70"/>
      <c r="AP661" s="70"/>
      <c r="AQ661" s="70"/>
      <c r="AR661" s="70"/>
      <c r="AS661" s="70"/>
      <c r="AT661" s="70"/>
      <c r="AU661" s="70"/>
      <c r="AV661" s="70"/>
      <c r="AW661" s="70"/>
      <c r="AX661" s="70"/>
      <c r="AY661" s="70"/>
      <c r="AZ661" s="70"/>
    </row>
    <row r="662" spans="1:52">
      <c r="A662" s="69"/>
      <c r="B662" s="69"/>
      <c r="E662" s="69"/>
      <c r="F662" s="69"/>
      <c r="G662" s="69"/>
      <c r="H662" s="69"/>
      <c r="I662" s="69"/>
      <c r="J662" s="69"/>
      <c r="K662" s="69"/>
      <c r="L662" s="196"/>
      <c r="M662" s="69"/>
      <c r="N662" s="197"/>
      <c r="O662" s="43"/>
      <c r="P662" s="43"/>
      <c r="Q662" s="43"/>
      <c r="R662" s="43"/>
      <c r="S662" s="43"/>
      <c r="T662" s="43"/>
      <c r="U662" s="43"/>
      <c r="V662" s="43"/>
      <c r="W662" s="43"/>
      <c r="X662" s="70"/>
      <c r="Y662" s="70"/>
      <c r="Z662" s="70"/>
      <c r="AA662" s="70"/>
      <c r="AB662" s="70"/>
      <c r="AC662" s="70"/>
      <c r="AD662" s="70"/>
      <c r="AE662" s="70"/>
      <c r="AF662" s="70"/>
      <c r="AG662" s="70"/>
      <c r="AH662" s="70"/>
      <c r="AI662" s="70"/>
      <c r="AJ662" s="70"/>
      <c r="AK662" s="70"/>
      <c r="AL662" s="70"/>
      <c r="AM662" s="70"/>
      <c r="AN662" s="70"/>
      <c r="AO662" s="70"/>
      <c r="AP662" s="70"/>
      <c r="AQ662" s="70"/>
      <c r="AR662" s="70"/>
      <c r="AS662" s="70"/>
      <c r="AT662" s="70"/>
      <c r="AU662" s="70"/>
      <c r="AV662" s="70"/>
      <c r="AW662" s="70"/>
      <c r="AX662" s="70"/>
      <c r="AY662" s="70"/>
      <c r="AZ662" s="70"/>
    </row>
    <row r="663" spans="1:52">
      <c r="A663" s="69"/>
      <c r="B663" s="69"/>
      <c r="E663" s="69"/>
      <c r="F663" s="69"/>
      <c r="G663" s="69"/>
      <c r="H663" s="69"/>
      <c r="I663" s="69"/>
      <c r="J663" s="69"/>
      <c r="K663" s="69"/>
      <c r="L663" s="196"/>
      <c r="M663" s="69"/>
      <c r="N663" s="197"/>
      <c r="O663" s="43"/>
      <c r="P663" s="43"/>
      <c r="Q663" s="43"/>
      <c r="R663" s="43"/>
      <c r="S663" s="43"/>
      <c r="T663" s="43"/>
      <c r="U663" s="43"/>
      <c r="V663" s="43"/>
      <c r="W663" s="43"/>
      <c r="X663" s="70"/>
      <c r="Y663" s="70"/>
      <c r="Z663" s="70"/>
      <c r="AA663" s="70"/>
      <c r="AB663" s="70"/>
      <c r="AC663" s="70"/>
      <c r="AD663" s="70"/>
      <c r="AE663" s="70"/>
      <c r="AF663" s="70"/>
      <c r="AG663" s="70"/>
      <c r="AH663" s="70"/>
      <c r="AI663" s="70"/>
      <c r="AJ663" s="70"/>
      <c r="AK663" s="70"/>
      <c r="AL663" s="70"/>
      <c r="AM663" s="70"/>
      <c r="AN663" s="70"/>
      <c r="AO663" s="70"/>
      <c r="AP663" s="70"/>
      <c r="AQ663" s="70"/>
      <c r="AR663" s="70"/>
      <c r="AS663" s="70"/>
      <c r="AT663" s="70"/>
      <c r="AU663" s="70"/>
      <c r="AV663" s="70"/>
      <c r="AW663" s="70"/>
      <c r="AX663" s="70"/>
      <c r="AY663" s="70"/>
      <c r="AZ663" s="70"/>
    </row>
    <row r="664" spans="1:52">
      <c r="A664" s="69"/>
      <c r="B664" s="69"/>
      <c r="E664" s="69"/>
      <c r="F664" s="69"/>
      <c r="G664" s="69"/>
      <c r="H664" s="69"/>
      <c r="I664" s="69"/>
      <c r="J664" s="69"/>
      <c r="K664" s="69"/>
      <c r="L664" s="196"/>
      <c r="M664" s="69"/>
      <c r="N664" s="197"/>
      <c r="O664" s="43"/>
      <c r="P664" s="43"/>
      <c r="Q664" s="43"/>
      <c r="R664" s="43"/>
      <c r="S664" s="43"/>
      <c r="T664" s="43"/>
      <c r="U664" s="43"/>
      <c r="V664" s="43"/>
      <c r="W664" s="43"/>
      <c r="X664" s="70"/>
      <c r="Y664" s="70"/>
      <c r="Z664" s="70"/>
      <c r="AA664" s="70"/>
      <c r="AB664" s="70"/>
      <c r="AC664" s="70"/>
      <c r="AD664" s="70"/>
      <c r="AE664" s="70"/>
      <c r="AF664" s="70"/>
      <c r="AG664" s="70"/>
      <c r="AH664" s="70"/>
      <c r="AI664" s="70"/>
      <c r="AJ664" s="70"/>
      <c r="AK664" s="70"/>
      <c r="AL664" s="70"/>
      <c r="AM664" s="70"/>
      <c r="AN664" s="70"/>
      <c r="AO664" s="70"/>
      <c r="AP664" s="70"/>
      <c r="AQ664" s="70"/>
      <c r="AR664" s="70"/>
      <c r="AS664" s="70"/>
      <c r="AT664" s="70"/>
      <c r="AU664" s="70"/>
      <c r="AV664" s="70"/>
      <c r="AW664" s="70"/>
      <c r="AX664" s="70"/>
      <c r="AY664" s="70"/>
      <c r="AZ664" s="70"/>
    </row>
    <row r="665" spans="1:52">
      <c r="A665" s="69"/>
      <c r="B665" s="69"/>
      <c r="E665" s="69"/>
      <c r="F665" s="69"/>
      <c r="G665" s="69"/>
      <c r="H665" s="69"/>
      <c r="I665" s="69"/>
      <c r="J665" s="69"/>
      <c r="K665" s="69"/>
      <c r="L665" s="196"/>
      <c r="M665" s="69"/>
      <c r="N665" s="197"/>
      <c r="O665" s="43"/>
      <c r="P665" s="43"/>
      <c r="Q665" s="43"/>
      <c r="R665" s="43"/>
      <c r="S665" s="43"/>
      <c r="T665" s="43"/>
      <c r="U665" s="43"/>
      <c r="V665" s="43"/>
      <c r="W665" s="43"/>
      <c r="X665" s="70"/>
      <c r="Y665" s="70"/>
      <c r="Z665" s="70"/>
      <c r="AA665" s="70"/>
      <c r="AB665" s="70"/>
      <c r="AC665" s="70"/>
      <c r="AD665" s="70"/>
      <c r="AE665" s="70"/>
      <c r="AF665" s="70"/>
      <c r="AG665" s="70"/>
      <c r="AH665" s="70"/>
      <c r="AI665" s="70"/>
      <c r="AJ665" s="70"/>
      <c r="AK665" s="70"/>
      <c r="AL665" s="70"/>
      <c r="AM665" s="70"/>
      <c r="AN665" s="70"/>
      <c r="AO665" s="70"/>
      <c r="AP665" s="70"/>
      <c r="AQ665" s="70"/>
      <c r="AR665" s="70"/>
      <c r="AS665" s="70"/>
      <c r="AT665" s="70"/>
      <c r="AU665" s="70"/>
      <c r="AV665" s="70"/>
      <c r="AW665" s="70"/>
      <c r="AX665" s="70"/>
      <c r="AY665" s="70"/>
      <c r="AZ665" s="70"/>
    </row>
    <row r="666" spans="1:52">
      <c r="A666" s="69"/>
      <c r="B666" s="69"/>
      <c r="E666" s="69"/>
      <c r="F666" s="69"/>
      <c r="G666" s="69"/>
      <c r="H666" s="69"/>
      <c r="I666" s="69"/>
      <c r="J666" s="69"/>
      <c r="K666" s="69"/>
      <c r="L666" s="196"/>
      <c r="M666" s="69"/>
      <c r="N666" s="197"/>
      <c r="O666" s="43"/>
      <c r="P666" s="43"/>
      <c r="Q666" s="43"/>
      <c r="R666" s="43"/>
      <c r="S666" s="43"/>
      <c r="T666" s="43"/>
      <c r="U666" s="43"/>
      <c r="V666" s="43"/>
      <c r="W666" s="43"/>
      <c r="X666" s="70"/>
      <c r="Y666" s="70"/>
      <c r="Z666" s="70"/>
      <c r="AA666" s="70"/>
      <c r="AB666" s="70"/>
      <c r="AC666" s="70"/>
      <c r="AD666" s="70"/>
      <c r="AE666" s="70"/>
      <c r="AF666" s="70"/>
      <c r="AG666" s="70"/>
      <c r="AH666" s="70"/>
      <c r="AI666" s="70"/>
      <c r="AJ666" s="70"/>
      <c r="AK666" s="70"/>
      <c r="AL666" s="70"/>
      <c r="AM666" s="70"/>
      <c r="AN666" s="70"/>
      <c r="AO666" s="70"/>
      <c r="AP666" s="70"/>
      <c r="AQ666" s="70"/>
      <c r="AR666" s="70"/>
      <c r="AS666" s="70"/>
      <c r="AT666" s="70"/>
      <c r="AU666" s="70"/>
      <c r="AV666" s="70"/>
      <c r="AW666" s="70"/>
      <c r="AX666" s="70"/>
      <c r="AY666" s="70"/>
      <c r="AZ666" s="70"/>
    </row>
    <row r="667" spans="1:52">
      <c r="A667" s="69"/>
      <c r="B667" s="69"/>
      <c r="E667" s="69"/>
      <c r="F667" s="69"/>
      <c r="G667" s="69"/>
      <c r="H667" s="69"/>
      <c r="I667" s="69"/>
      <c r="J667" s="69"/>
      <c r="K667" s="69"/>
      <c r="L667" s="196"/>
      <c r="M667" s="69"/>
      <c r="N667" s="197"/>
      <c r="O667" s="43"/>
      <c r="P667" s="43"/>
      <c r="Q667" s="43"/>
      <c r="R667" s="43"/>
      <c r="S667" s="43"/>
      <c r="T667" s="43"/>
      <c r="U667" s="43"/>
      <c r="V667" s="43"/>
      <c r="W667" s="43"/>
      <c r="X667" s="70"/>
      <c r="Y667" s="70"/>
      <c r="Z667" s="70"/>
      <c r="AA667" s="70"/>
      <c r="AB667" s="70"/>
      <c r="AC667" s="70"/>
      <c r="AD667" s="70"/>
      <c r="AE667" s="70"/>
      <c r="AF667" s="70"/>
      <c r="AG667" s="70"/>
      <c r="AH667" s="70"/>
      <c r="AI667" s="70"/>
      <c r="AJ667" s="70"/>
      <c r="AK667" s="70"/>
      <c r="AL667" s="70"/>
      <c r="AM667" s="70"/>
      <c r="AN667" s="70"/>
      <c r="AO667" s="70"/>
      <c r="AP667" s="70"/>
      <c r="AQ667" s="70"/>
      <c r="AR667" s="70"/>
      <c r="AS667" s="70"/>
      <c r="AT667" s="70"/>
      <c r="AU667" s="70"/>
      <c r="AV667" s="70"/>
      <c r="AW667" s="70"/>
      <c r="AX667" s="70"/>
      <c r="AY667" s="70"/>
      <c r="AZ667" s="70"/>
    </row>
    <row r="668" spans="1:52">
      <c r="A668" s="69"/>
      <c r="B668" s="69"/>
      <c r="E668" s="69"/>
      <c r="F668" s="69"/>
      <c r="G668" s="69"/>
      <c r="H668" s="69"/>
      <c r="I668" s="69"/>
      <c r="J668" s="69"/>
      <c r="K668" s="69"/>
      <c r="L668" s="196"/>
      <c r="M668" s="69"/>
      <c r="N668" s="197"/>
      <c r="O668" s="43"/>
      <c r="P668" s="43"/>
      <c r="Q668" s="43"/>
      <c r="R668" s="43"/>
      <c r="S668" s="43"/>
      <c r="T668" s="43"/>
      <c r="U668" s="43"/>
      <c r="V668" s="43"/>
      <c r="W668" s="43"/>
      <c r="X668" s="70"/>
      <c r="Y668" s="70"/>
      <c r="Z668" s="70"/>
      <c r="AA668" s="70"/>
      <c r="AB668" s="70"/>
      <c r="AC668" s="70"/>
      <c r="AD668" s="70"/>
      <c r="AE668" s="70"/>
      <c r="AF668" s="70"/>
      <c r="AG668" s="70"/>
      <c r="AH668" s="70"/>
      <c r="AI668" s="70"/>
      <c r="AJ668" s="70"/>
      <c r="AK668" s="70"/>
      <c r="AL668" s="70"/>
      <c r="AM668" s="70"/>
      <c r="AN668" s="70"/>
      <c r="AO668" s="70"/>
      <c r="AP668" s="70"/>
      <c r="AQ668" s="70"/>
      <c r="AR668" s="70"/>
      <c r="AS668" s="70"/>
      <c r="AT668" s="70"/>
      <c r="AU668" s="70"/>
      <c r="AV668" s="70"/>
      <c r="AW668" s="70"/>
      <c r="AX668" s="70"/>
      <c r="AY668" s="70"/>
      <c r="AZ668" s="70"/>
    </row>
    <row r="669" spans="1:52">
      <c r="A669" s="69"/>
      <c r="B669" s="69"/>
      <c r="E669" s="69"/>
      <c r="F669" s="69"/>
      <c r="G669" s="69"/>
      <c r="H669" s="69"/>
      <c r="I669" s="69"/>
      <c r="J669" s="69"/>
      <c r="K669" s="69"/>
      <c r="L669" s="196"/>
      <c r="M669" s="69"/>
      <c r="N669" s="197"/>
      <c r="O669" s="43"/>
      <c r="P669" s="43"/>
      <c r="Q669" s="43"/>
      <c r="R669" s="43"/>
      <c r="S669" s="43"/>
      <c r="T669" s="43"/>
      <c r="U669" s="43"/>
      <c r="V669" s="43"/>
      <c r="W669" s="43"/>
      <c r="X669" s="70"/>
      <c r="Y669" s="70"/>
      <c r="Z669" s="70"/>
      <c r="AA669" s="70"/>
      <c r="AB669" s="70"/>
      <c r="AC669" s="70"/>
      <c r="AD669" s="70"/>
      <c r="AE669" s="70"/>
      <c r="AF669" s="70"/>
      <c r="AG669" s="70"/>
      <c r="AH669" s="70"/>
      <c r="AI669" s="70"/>
      <c r="AJ669" s="70"/>
      <c r="AK669" s="70"/>
      <c r="AL669" s="70"/>
      <c r="AM669" s="70"/>
      <c r="AN669" s="70"/>
      <c r="AO669" s="70"/>
      <c r="AP669" s="70"/>
      <c r="AQ669" s="70"/>
      <c r="AR669" s="70"/>
      <c r="AS669" s="70"/>
      <c r="AT669" s="70"/>
      <c r="AU669" s="70"/>
      <c r="AV669" s="70"/>
      <c r="AW669" s="70"/>
      <c r="AX669" s="70"/>
      <c r="AY669" s="70"/>
      <c r="AZ669" s="70"/>
    </row>
    <row r="670" spans="1:52">
      <c r="A670" s="69"/>
      <c r="B670" s="69"/>
      <c r="E670" s="69"/>
      <c r="F670" s="69"/>
      <c r="G670" s="69"/>
      <c r="H670" s="69"/>
      <c r="I670" s="69"/>
      <c r="J670" s="69"/>
      <c r="K670" s="69"/>
      <c r="L670" s="196"/>
      <c r="M670" s="69"/>
      <c r="N670" s="197"/>
      <c r="O670" s="43"/>
      <c r="P670" s="43"/>
      <c r="Q670" s="43"/>
      <c r="R670" s="43"/>
      <c r="S670" s="43"/>
      <c r="T670" s="43"/>
      <c r="U670" s="43"/>
      <c r="V670" s="43"/>
      <c r="W670" s="43"/>
      <c r="X670" s="70"/>
      <c r="Y670" s="70"/>
      <c r="Z670" s="70"/>
      <c r="AA670" s="70"/>
      <c r="AB670" s="70"/>
      <c r="AC670" s="70"/>
      <c r="AD670" s="70"/>
      <c r="AE670" s="70"/>
      <c r="AF670" s="70"/>
      <c r="AG670" s="70"/>
      <c r="AH670" s="70"/>
      <c r="AI670" s="70"/>
      <c r="AJ670" s="70"/>
      <c r="AK670" s="70"/>
      <c r="AL670" s="70"/>
      <c r="AM670" s="70"/>
      <c r="AN670" s="70"/>
      <c r="AO670" s="70"/>
      <c r="AP670" s="70"/>
      <c r="AQ670" s="70"/>
      <c r="AR670" s="70"/>
      <c r="AS670" s="70"/>
      <c r="AT670" s="70"/>
      <c r="AU670" s="70"/>
      <c r="AV670" s="70"/>
      <c r="AW670" s="70"/>
      <c r="AX670" s="70"/>
      <c r="AY670" s="70"/>
      <c r="AZ670" s="70"/>
    </row>
    <row r="671" spans="1:52">
      <c r="A671" s="69"/>
      <c r="B671" s="69"/>
      <c r="E671" s="69"/>
      <c r="F671" s="69"/>
      <c r="G671" s="69"/>
      <c r="H671" s="69"/>
      <c r="I671" s="69"/>
      <c r="J671" s="69"/>
      <c r="K671" s="69"/>
      <c r="L671" s="196"/>
      <c r="M671" s="69"/>
      <c r="N671" s="197"/>
      <c r="O671" s="43"/>
      <c r="P671" s="43"/>
      <c r="Q671" s="43"/>
      <c r="R671" s="43"/>
      <c r="S671" s="43"/>
      <c r="T671" s="43"/>
      <c r="U671" s="43"/>
      <c r="V671" s="43"/>
      <c r="W671" s="43"/>
      <c r="X671" s="70"/>
      <c r="Y671" s="70"/>
      <c r="Z671" s="70"/>
      <c r="AA671" s="70"/>
      <c r="AB671" s="70"/>
      <c r="AC671" s="70"/>
      <c r="AD671" s="70"/>
      <c r="AE671" s="70"/>
      <c r="AF671" s="70"/>
      <c r="AG671" s="70"/>
      <c r="AH671" s="70"/>
      <c r="AI671" s="70"/>
      <c r="AJ671" s="70"/>
      <c r="AK671" s="70"/>
      <c r="AL671" s="70"/>
      <c r="AM671" s="70"/>
      <c r="AN671" s="70"/>
      <c r="AO671" s="70"/>
      <c r="AP671" s="70"/>
      <c r="AQ671" s="70"/>
      <c r="AR671" s="70"/>
      <c r="AS671" s="70"/>
      <c r="AT671" s="70"/>
      <c r="AU671" s="70"/>
      <c r="AV671" s="70"/>
      <c r="AW671" s="70"/>
      <c r="AX671" s="70"/>
      <c r="AY671" s="70"/>
      <c r="AZ671" s="70"/>
    </row>
    <row r="672" spans="1:52">
      <c r="A672" s="69"/>
      <c r="B672" s="69"/>
      <c r="E672" s="69"/>
      <c r="F672" s="69"/>
      <c r="G672" s="69"/>
      <c r="H672" s="69"/>
      <c r="I672" s="69"/>
      <c r="J672" s="69"/>
      <c r="K672" s="69"/>
      <c r="L672" s="196"/>
      <c r="M672" s="69"/>
      <c r="N672" s="197"/>
      <c r="O672" s="43"/>
      <c r="P672" s="43"/>
      <c r="Q672" s="43"/>
      <c r="R672" s="43"/>
      <c r="S672" s="43"/>
      <c r="T672" s="43"/>
      <c r="U672" s="43"/>
      <c r="V672" s="43"/>
      <c r="W672" s="43"/>
      <c r="X672" s="70"/>
      <c r="Y672" s="70"/>
      <c r="Z672" s="70"/>
      <c r="AA672" s="70"/>
      <c r="AB672" s="70"/>
      <c r="AC672" s="70"/>
      <c r="AD672" s="70"/>
      <c r="AE672" s="70"/>
      <c r="AF672" s="70"/>
      <c r="AG672" s="70"/>
      <c r="AH672" s="70"/>
      <c r="AI672" s="70"/>
      <c r="AJ672" s="70"/>
      <c r="AK672" s="70"/>
      <c r="AL672" s="70"/>
      <c r="AM672" s="70"/>
      <c r="AN672" s="70"/>
      <c r="AO672" s="70"/>
      <c r="AP672" s="70"/>
      <c r="AQ672" s="70"/>
      <c r="AR672" s="70"/>
      <c r="AS672" s="70"/>
      <c r="AT672" s="70"/>
      <c r="AU672" s="70"/>
      <c r="AV672" s="70"/>
      <c r="AW672" s="70"/>
      <c r="AX672" s="70"/>
      <c r="AY672" s="70"/>
      <c r="AZ672" s="70"/>
    </row>
    <row r="673" spans="1:52">
      <c r="A673" s="69"/>
      <c r="B673" s="69"/>
      <c r="E673" s="69"/>
      <c r="F673" s="69"/>
      <c r="G673" s="69"/>
      <c r="H673" s="69"/>
      <c r="I673" s="69"/>
      <c r="J673" s="69"/>
      <c r="K673" s="69"/>
      <c r="L673" s="196"/>
      <c r="M673" s="69"/>
      <c r="N673" s="197"/>
      <c r="O673" s="43"/>
      <c r="P673" s="43"/>
      <c r="Q673" s="43"/>
      <c r="R673" s="43"/>
      <c r="S673" s="43"/>
      <c r="T673" s="43"/>
      <c r="U673" s="43"/>
      <c r="V673" s="43"/>
      <c r="W673" s="43"/>
      <c r="X673" s="70"/>
      <c r="Y673" s="70"/>
      <c r="Z673" s="70"/>
      <c r="AA673" s="70"/>
      <c r="AB673" s="70"/>
      <c r="AC673" s="70"/>
      <c r="AD673" s="70"/>
      <c r="AE673" s="70"/>
      <c r="AF673" s="70"/>
      <c r="AG673" s="70"/>
      <c r="AH673" s="70"/>
      <c r="AI673" s="70"/>
      <c r="AJ673" s="70"/>
      <c r="AK673" s="70"/>
      <c r="AL673" s="70"/>
      <c r="AM673" s="70"/>
      <c r="AN673" s="70"/>
      <c r="AO673" s="70"/>
      <c r="AP673" s="70"/>
      <c r="AQ673" s="70"/>
      <c r="AR673" s="70"/>
      <c r="AS673" s="70"/>
      <c r="AT673" s="70"/>
      <c r="AU673" s="70"/>
      <c r="AV673" s="70"/>
      <c r="AW673" s="70"/>
      <c r="AX673" s="70"/>
      <c r="AY673" s="70"/>
      <c r="AZ673" s="70"/>
    </row>
    <row r="674" spans="1:52">
      <c r="A674" s="69"/>
      <c r="B674" s="69"/>
      <c r="E674" s="69"/>
      <c r="F674" s="69"/>
      <c r="G674" s="69"/>
      <c r="H674" s="69"/>
      <c r="I674" s="69"/>
      <c r="J674" s="69"/>
      <c r="K674" s="69"/>
      <c r="L674" s="196"/>
      <c r="M674" s="69"/>
      <c r="N674" s="197"/>
      <c r="O674" s="43"/>
      <c r="P674" s="43"/>
      <c r="Q674" s="43"/>
      <c r="R674" s="43"/>
      <c r="S674" s="43"/>
      <c r="T674" s="43"/>
      <c r="U674" s="43"/>
      <c r="V674" s="43"/>
      <c r="W674" s="43"/>
      <c r="X674" s="70"/>
      <c r="Y674" s="70"/>
      <c r="Z674" s="70"/>
      <c r="AA674" s="70"/>
      <c r="AB674" s="70"/>
      <c r="AC674" s="70"/>
      <c r="AD674" s="70"/>
      <c r="AE674" s="70"/>
      <c r="AF674" s="70"/>
      <c r="AG674" s="70"/>
      <c r="AH674" s="70"/>
      <c r="AI674" s="70"/>
      <c r="AJ674" s="70"/>
      <c r="AK674" s="70"/>
      <c r="AL674" s="70"/>
      <c r="AM674" s="70"/>
      <c r="AN674" s="70"/>
      <c r="AO674" s="70"/>
      <c r="AP674" s="70"/>
      <c r="AQ674" s="70"/>
      <c r="AR674" s="70"/>
      <c r="AS674" s="70"/>
      <c r="AT674" s="70"/>
      <c r="AU674" s="70"/>
      <c r="AV674" s="70"/>
      <c r="AW674" s="70"/>
      <c r="AX674" s="70"/>
      <c r="AY674" s="70"/>
      <c r="AZ674" s="70"/>
    </row>
    <row r="675" spans="1:52">
      <c r="A675" s="69"/>
      <c r="B675" s="69"/>
      <c r="E675" s="69"/>
      <c r="F675" s="69"/>
      <c r="G675" s="69"/>
      <c r="H675" s="69"/>
      <c r="I675" s="69"/>
      <c r="J675" s="69"/>
      <c r="K675" s="69"/>
      <c r="L675" s="196"/>
      <c r="M675" s="69"/>
      <c r="N675" s="197"/>
      <c r="O675" s="43"/>
      <c r="P675" s="43"/>
      <c r="Q675" s="43"/>
      <c r="R675" s="43"/>
      <c r="S675" s="43"/>
      <c r="T675" s="43"/>
      <c r="U675" s="43"/>
      <c r="V675" s="43"/>
      <c r="W675" s="43"/>
      <c r="X675" s="70"/>
      <c r="Y675" s="70"/>
      <c r="Z675" s="70"/>
      <c r="AA675" s="70"/>
      <c r="AB675" s="70"/>
      <c r="AC675" s="70"/>
      <c r="AD675" s="70"/>
      <c r="AE675" s="70"/>
      <c r="AF675" s="70"/>
      <c r="AG675" s="70"/>
      <c r="AH675" s="70"/>
      <c r="AI675" s="70"/>
      <c r="AJ675" s="70"/>
      <c r="AK675" s="70"/>
      <c r="AL675" s="70"/>
      <c r="AM675" s="70"/>
      <c r="AN675" s="70"/>
      <c r="AO675" s="70"/>
      <c r="AP675" s="70"/>
      <c r="AQ675" s="70"/>
      <c r="AR675" s="70"/>
      <c r="AS675" s="70"/>
      <c r="AT675" s="70"/>
      <c r="AU675" s="70"/>
      <c r="AV675" s="70"/>
      <c r="AW675" s="70"/>
      <c r="AX675" s="70"/>
      <c r="AY675" s="70"/>
      <c r="AZ675" s="70"/>
    </row>
    <row r="676" spans="1:52">
      <c r="A676" s="69"/>
      <c r="B676" s="69"/>
      <c r="E676" s="69"/>
      <c r="F676" s="69"/>
      <c r="G676" s="69"/>
      <c r="H676" s="69"/>
      <c r="I676" s="69"/>
      <c r="J676" s="69"/>
      <c r="K676" s="69"/>
      <c r="L676" s="196"/>
      <c r="M676" s="69"/>
      <c r="N676" s="197"/>
      <c r="O676" s="43"/>
      <c r="P676" s="43"/>
      <c r="Q676" s="43"/>
      <c r="R676" s="43"/>
      <c r="S676" s="43"/>
      <c r="T676" s="43"/>
      <c r="U676" s="43"/>
      <c r="V676" s="43"/>
      <c r="W676" s="43"/>
      <c r="X676" s="70"/>
      <c r="Y676" s="70"/>
      <c r="Z676" s="70"/>
      <c r="AA676" s="70"/>
      <c r="AB676" s="70"/>
      <c r="AC676" s="70"/>
      <c r="AD676" s="70"/>
      <c r="AE676" s="70"/>
      <c r="AF676" s="70"/>
      <c r="AG676" s="70"/>
      <c r="AH676" s="70"/>
      <c r="AI676" s="70"/>
      <c r="AJ676" s="70"/>
      <c r="AK676" s="70"/>
      <c r="AL676" s="70"/>
      <c r="AM676" s="70"/>
      <c r="AN676" s="70"/>
      <c r="AO676" s="70"/>
      <c r="AP676" s="70"/>
      <c r="AQ676" s="70"/>
      <c r="AR676" s="70"/>
      <c r="AS676" s="70"/>
      <c r="AT676" s="70"/>
      <c r="AU676" s="70"/>
      <c r="AV676" s="70"/>
      <c r="AW676" s="70"/>
      <c r="AX676" s="70"/>
      <c r="AY676" s="70"/>
      <c r="AZ676" s="70"/>
    </row>
    <row r="677" spans="1:52">
      <c r="A677" s="69"/>
      <c r="B677" s="69"/>
      <c r="E677" s="69"/>
      <c r="F677" s="69"/>
      <c r="G677" s="69"/>
      <c r="H677" s="69"/>
      <c r="I677" s="69"/>
      <c r="J677" s="69"/>
      <c r="K677" s="69"/>
      <c r="L677" s="196"/>
      <c r="M677" s="69"/>
      <c r="N677" s="197"/>
      <c r="O677" s="43"/>
      <c r="P677" s="43"/>
      <c r="Q677" s="43"/>
      <c r="R677" s="43"/>
      <c r="S677" s="43"/>
      <c r="T677" s="43"/>
      <c r="U677" s="43"/>
      <c r="V677" s="43"/>
      <c r="W677" s="43"/>
      <c r="X677" s="70"/>
      <c r="Y677" s="70"/>
      <c r="Z677" s="70"/>
      <c r="AA677" s="70"/>
      <c r="AB677" s="70"/>
      <c r="AC677" s="70"/>
      <c r="AD677" s="70"/>
      <c r="AE677" s="70"/>
      <c r="AF677" s="70"/>
      <c r="AG677" s="70"/>
      <c r="AH677" s="70"/>
      <c r="AI677" s="70"/>
      <c r="AJ677" s="70"/>
      <c r="AK677" s="70"/>
      <c r="AL677" s="70"/>
      <c r="AM677" s="70"/>
      <c r="AN677" s="70"/>
      <c r="AO677" s="70"/>
      <c r="AP677" s="70"/>
      <c r="AQ677" s="70"/>
      <c r="AR677" s="70"/>
      <c r="AS677" s="70"/>
      <c r="AT677" s="70"/>
      <c r="AU677" s="70"/>
      <c r="AV677" s="70"/>
      <c r="AW677" s="70"/>
      <c r="AX677" s="70"/>
      <c r="AY677" s="70"/>
      <c r="AZ677" s="70"/>
    </row>
    <row r="678" spans="1:52">
      <c r="A678" s="69"/>
      <c r="B678" s="69"/>
      <c r="E678" s="69"/>
      <c r="F678" s="69"/>
      <c r="G678" s="69"/>
      <c r="H678" s="69"/>
      <c r="I678" s="69"/>
      <c r="J678" s="69"/>
      <c r="K678" s="69"/>
      <c r="L678" s="196"/>
      <c r="M678" s="69"/>
      <c r="N678" s="197"/>
      <c r="O678" s="43"/>
      <c r="P678" s="43"/>
      <c r="Q678" s="43"/>
      <c r="R678" s="43"/>
      <c r="S678" s="43"/>
      <c r="T678" s="43"/>
      <c r="U678" s="43"/>
      <c r="V678" s="43"/>
      <c r="W678" s="43"/>
      <c r="X678" s="70"/>
      <c r="Y678" s="70"/>
      <c r="Z678" s="70"/>
      <c r="AA678" s="70"/>
      <c r="AB678" s="70"/>
      <c r="AC678" s="70"/>
      <c r="AD678" s="70"/>
      <c r="AE678" s="70"/>
      <c r="AF678" s="70"/>
      <c r="AG678" s="70"/>
      <c r="AH678" s="70"/>
      <c r="AI678" s="70"/>
      <c r="AJ678" s="70"/>
      <c r="AK678" s="70"/>
      <c r="AL678" s="70"/>
      <c r="AM678" s="70"/>
      <c r="AN678" s="70"/>
      <c r="AO678" s="70"/>
      <c r="AP678" s="70"/>
      <c r="AQ678" s="70"/>
      <c r="AR678" s="70"/>
      <c r="AS678" s="70"/>
      <c r="AT678" s="70"/>
      <c r="AU678" s="70"/>
      <c r="AV678" s="70"/>
      <c r="AW678" s="70"/>
      <c r="AX678" s="70"/>
      <c r="AY678" s="70"/>
      <c r="AZ678" s="70"/>
    </row>
    <row r="679" spans="1:52">
      <c r="A679" s="69"/>
      <c r="B679" s="69"/>
      <c r="E679" s="69"/>
      <c r="F679" s="69"/>
      <c r="G679" s="69"/>
      <c r="H679" s="69"/>
      <c r="I679" s="69"/>
      <c r="J679" s="69"/>
      <c r="K679" s="69"/>
      <c r="L679" s="196"/>
      <c r="M679" s="69"/>
      <c r="N679" s="197"/>
      <c r="O679" s="43"/>
      <c r="P679" s="43"/>
      <c r="Q679" s="43"/>
      <c r="R679" s="43"/>
      <c r="S679" s="43"/>
      <c r="T679" s="43"/>
      <c r="U679" s="43"/>
      <c r="V679" s="43"/>
      <c r="W679" s="43"/>
      <c r="X679" s="70"/>
      <c r="Y679" s="70"/>
      <c r="Z679" s="70"/>
      <c r="AA679" s="70"/>
      <c r="AB679" s="70"/>
      <c r="AC679" s="70"/>
      <c r="AD679" s="70"/>
      <c r="AE679" s="70"/>
      <c r="AF679" s="70"/>
      <c r="AG679" s="70"/>
      <c r="AH679" s="70"/>
      <c r="AI679" s="70"/>
      <c r="AJ679" s="70"/>
      <c r="AK679" s="70"/>
      <c r="AL679" s="70"/>
      <c r="AM679" s="70"/>
      <c r="AN679" s="70"/>
      <c r="AO679" s="70"/>
      <c r="AP679" s="70"/>
      <c r="AQ679" s="70"/>
      <c r="AR679" s="70"/>
      <c r="AS679" s="70"/>
      <c r="AT679" s="70"/>
      <c r="AU679" s="70"/>
      <c r="AV679" s="70"/>
      <c r="AW679" s="70"/>
      <c r="AX679" s="70"/>
      <c r="AY679" s="70"/>
      <c r="AZ679" s="70"/>
    </row>
    <row r="680" spans="1:52">
      <c r="A680" s="69"/>
      <c r="B680" s="69"/>
      <c r="E680" s="69"/>
      <c r="F680" s="69"/>
      <c r="G680" s="69"/>
      <c r="H680" s="69"/>
      <c r="I680" s="69"/>
      <c r="J680" s="69"/>
      <c r="K680" s="69"/>
      <c r="L680" s="196"/>
      <c r="M680" s="69"/>
      <c r="N680" s="197"/>
      <c r="O680" s="43"/>
      <c r="P680" s="43"/>
      <c r="Q680" s="43"/>
      <c r="R680" s="43"/>
      <c r="S680" s="43"/>
      <c r="T680" s="43"/>
      <c r="U680" s="43"/>
      <c r="V680" s="43"/>
      <c r="W680" s="43"/>
      <c r="X680" s="70"/>
      <c r="Y680" s="70"/>
      <c r="Z680" s="70"/>
      <c r="AA680" s="70"/>
      <c r="AB680" s="70"/>
      <c r="AC680" s="70"/>
      <c r="AD680" s="70"/>
      <c r="AE680" s="70"/>
      <c r="AF680" s="70"/>
      <c r="AG680" s="70"/>
      <c r="AH680" s="70"/>
      <c r="AI680" s="70"/>
      <c r="AJ680" s="70"/>
      <c r="AK680" s="70"/>
      <c r="AL680" s="70"/>
      <c r="AM680" s="70"/>
      <c r="AN680" s="70"/>
      <c r="AO680" s="70"/>
      <c r="AP680" s="70"/>
      <c r="AQ680" s="70"/>
      <c r="AR680" s="70"/>
      <c r="AS680" s="70"/>
      <c r="AT680" s="70"/>
      <c r="AU680" s="70"/>
      <c r="AV680" s="70"/>
      <c r="AW680" s="70"/>
      <c r="AX680" s="70"/>
      <c r="AY680" s="70"/>
      <c r="AZ680" s="70"/>
    </row>
    <row r="681" spans="1:52">
      <c r="A681" s="69"/>
      <c r="B681" s="69"/>
      <c r="E681" s="69"/>
      <c r="F681" s="69"/>
      <c r="G681" s="69"/>
      <c r="H681" s="69"/>
      <c r="I681" s="69"/>
      <c r="J681" s="69"/>
      <c r="K681" s="69"/>
      <c r="L681" s="196"/>
      <c r="M681" s="69"/>
      <c r="N681" s="197"/>
      <c r="O681" s="43"/>
      <c r="P681" s="43"/>
      <c r="Q681" s="43"/>
      <c r="R681" s="43"/>
      <c r="S681" s="43"/>
      <c r="T681" s="43"/>
      <c r="U681" s="43"/>
      <c r="V681" s="43"/>
      <c r="W681" s="43"/>
      <c r="X681" s="70"/>
      <c r="Y681" s="70"/>
      <c r="Z681" s="70"/>
      <c r="AA681" s="70"/>
      <c r="AB681" s="70"/>
      <c r="AC681" s="70"/>
      <c r="AD681" s="70"/>
      <c r="AE681" s="70"/>
      <c r="AF681" s="70"/>
      <c r="AG681" s="70"/>
      <c r="AH681" s="70"/>
      <c r="AI681" s="70"/>
      <c r="AJ681" s="70"/>
      <c r="AK681" s="70"/>
      <c r="AL681" s="70"/>
      <c r="AM681" s="70"/>
      <c r="AN681" s="70"/>
      <c r="AO681" s="70"/>
      <c r="AP681" s="70"/>
      <c r="AQ681" s="70"/>
      <c r="AR681" s="70"/>
      <c r="AS681" s="70"/>
      <c r="AT681" s="70"/>
      <c r="AU681" s="70"/>
      <c r="AV681" s="70"/>
      <c r="AW681" s="70"/>
      <c r="AX681" s="70"/>
      <c r="AY681" s="70"/>
      <c r="AZ681" s="70"/>
    </row>
    <row r="682" spans="1:52">
      <c r="A682" s="69"/>
      <c r="B682" s="69"/>
      <c r="E682" s="69"/>
      <c r="F682" s="69"/>
      <c r="G682" s="69"/>
      <c r="H682" s="69"/>
      <c r="I682" s="69"/>
      <c r="J682" s="69"/>
      <c r="K682" s="69"/>
      <c r="L682" s="196"/>
      <c r="M682" s="69"/>
      <c r="N682" s="197"/>
      <c r="O682" s="43"/>
      <c r="P682" s="43"/>
      <c r="Q682" s="43"/>
      <c r="R682" s="43"/>
      <c r="S682" s="43"/>
      <c r="T682" s="43"/>
      <c r="U682" s="43"/>
      <c r="V682" s="43"/>
      <c r="W682" s="43"/>
      <c r="X682" s="70"/>
      <c r="Y682" s="70"/>
      <c r="Z682" s="70"/>
      <c r="AA682" s="70"/>
      <c r="AB682" s="70"/>
      <c r="AC682" s="70"/>
      <c r="AD682" s="70"/>
      <c r="AE682" s="70"/>
      <c r="AF682" s="70"/>
      <c r="AG682" s="70"/>
      <c r="AH682" s="70"/>
      <c r="AI682" s="70"/>
      <c r="AJ682" s="70"/>
      <c r="AK682" s="70"/>
      <c r="AL682" s="70"/>
      <c r="AM682" s="70"/>
      <c r="AN682" s="70"/>
      <c r="AO682" s="70"/>
      <c r="AP682" s="70"/>
      <c r="AQ682" s="70"/>
      <c r="AR682" s="70"/>
      <c r="AS682" s="70"/>
      <c r="AT682" s="70"/>
      <c r="AU682" s="70"/>
      <c r="AV682" s="70"/>
      <c r="AW682" s="70"/>
      <c r="AX682" s="70"/>
      <c r="AY682" s="70"/>
      <c r="AZ682" s="70"/>
    </row>
    <row r="683" spans="1:52">
      <c r="A683" s="69"/>
      <c r="B683" s="69"/>
      <c r="E683" s="69"/>
      <c r="F683" s="69"/>
      <c r="G683" s="69"/>
      <c r="H683" s="69"/>
      <c r="I683" s="69"/>
      <c r="J683" s="69"/>
      <c r="K683" s="69"/>
      <c r="L683" s="196"/>
      <c r="M683" s="69"/>
      <c r="N683" s="197"/>
      <c r="O683" s="43"/>
      <c r="P683" s="43"/>
      <c r="Q683" s="43"/>
      <c r="R683" s="43"/>
      <c r="S683" s="43"/>
      <c r="T683" s="43"/>
      <c r="U683" s="43"/>
      <c r="V683" s="43"/>
      <c r="W683" s="43"/>
      <c r="X683" s="70"/>
      <c r="Y683" s="70"/>
      <c r="Z683" s="70"/>
      <c r="AA683" s="70"/>
      <c r="AB683" s="70"/>
      <c r="AC683" s="70"/>
      <c r="AD683" s="70"/>
      <c r="AE683" s="70"/>
      <c r="AF683" s="70"/>
      <c r="AG683" s="70"/>
      <c r="AH683" s="70"/>
      <c r="AI683" s="70"/>
      <c r="AJ683" s="70"/>
      <c r="AK683" s="70"/>
      <c r="AL683" s="70"/>
      <c r="AM683" s="70"/>
      <c r="AN683" s="70"/>
      <c r="AO683" s="70"/>
      <c r="AP683" s="70"/>
      <c r="AQ683" s="70"/>
      <c r="AR683" s="70"/>
      <c r="AS683" s="70"/>
      <c r="AT683" s="70"/>
      <c r="AU683" s="70"/>
      <c r="AV683" s="70"/>
      <c r="AW683" s="70"/>
      <c r="AX683" s="70"/>
      <c r="AY683" s="70"/>
      <c r="AZ683" s="70"/>
    </row>
    <row r="684" spans="1:52">
      <c r="A684" s="69"/>
      <c r="B684" s="69"/>
      <c r="E684" s="69"/>
      <c r="F684" s="69"/>
      <c r="G684" s="69"/>
      <c r="H684" s="69"/>
      <c r="I684" s="69"/>
      <c r="J684" s="69"/>
      <c r="K684" s="69"/>
      <c r="L684" s="196"/>
      <c r="M684" s="69"/>
      <c r="N684" s="197"/>
      <c r="O684" s="43"/>
      <c r="P684" s="43"/>
      <c r="Q684" s="43"/>
      <c r="R684" s="43"/>
      <c r="S684" s="43"/>
      <c r="T684" s="43"/>
      <c r="U684" s="43"/>
      <c r="V684" s="43"/>
      <c r="W684" s="43"/>
      <c r="X684" s="70"/>
      <c r="Y684" s="70"/>
      <c r="Z684" s="70"/>
      <c r="AA684" s="70"/>
      <c r="AB684" s="70"/>
      <c r="AC684" s="70"/>
      <c r="AD684" s="70"/>
      <c r="AE684" s="70"/>
      <c r="AF684" s="70"/>
      <c r="AG684" s="70"/>
      <c r="AH684" s="70"/>
      <c r="AI684" s="70"/>
      <c r="AJ684" s="70"/>
      <c r="AK684" s="70"/>
      <c r="AL684" s="70"/>
      <c r="AM684" s="70"/>
      <c r="AN684" s="70"/>
      <c r="AO684" s="70"/>
      <c r="AP684" s="70"/>
      <c r="AQ684" s="70"/>
      <c r="AR684" s="70"/>
      <c r="AS684" s="70"/>
      <c r="AT684" s="70"/>
      <c r="AU684" s="70"/>
      <c r="AV684" s="70"/>
      <c r="AW684" s="70"/>
      <c r="AX684" s="70"/>
      <c r="AY684" s="70"/>
      <c r="AZ684" s="70"/>
    </row>
    <row r="685" spans="1:52">
      <c r="A685" s="69"/>
      <c r="B685" s="69"/>
      <c r="E685" s="69"/>
      <c r="F685" s="69"/>
      <c r="G685" s="69"/>
      <c r="H685" s="69"/>
      <c r="I685" s="69"/>
      <c r="J685" s="69"/>
      <c r="K685" s="69"/>
      <c r="L685" s="196"/>
      <c r="M685" s="69"/>
      <c r="N685" s="197"/>
      <c r="O685" s="43"/>
      <c r="P685" s="43"/>
      <c r="Q685" s="43"/>
      <c r="R685" s="43"/>
      <c r="S685" s="43"/>
      <c r="T685" s="43"/>
      <c r="U685" s="43"/>
      <c r="V685" s="43"/>
      <c r="W685" s="43"/>
      <c r="X685" s="70"/>
      <c r="Y685" s="70"/>
      <c r="Z685" s="70"/>
      <c r="AA685" s="70"/>
      <c r="AB685" s="70"/>
      <c r="AC685" s="70"/>
      <c r="AD685" s="70"/>
      <c r="AE685" s="70"/>
      <c r="AF685" s="70"/>
      <c r="AG685" s="70"/>
      <c r="AH685" s="70"/>
      <c r="AI685" s="70"/>
      <c r="AJ685" s="70"/>
      <c r="AK685" s="70"/>
      <c r="AL685" s="70"/>
      <c r="AM685" s="70"/>
      <c r="AN685" s="70"/>
      <c r="AO685" s="70"/>
      <c r="AP685" s="70"/>
      <c r="AQ685" s="70"/>
      <c r="AR685" s="70"/>
      <c r="AS685" s="70"/>
      <c r="AT685" s="70"/>
      <c r="AU685" s="70"/>
      <c r="AV685" s="70"/>
      <c r="AW685" s="70"/>
      <c r="AX685" s="70"/>
      <c r="AY685" s="70"/>
      <c r="AZ685" s="70"/>
    </row>
    <row r="686" spans="1:52">
      <c r="A686" s="69"/>
      <c r="B686" s="69"/>
      <c r="E686" s="69"/>
      <c r="F686" s="69"/>
      <c r="G686" s="69"/>
      <c r="H686" s="69"/>
      <c r="I686" s="69"/>
      <c r="J686" s="69"/>
      <c r="K686" s="69"/>
      <c r="L686" s="196"/>
      <c r="M686" s="69"/>
      <c r="N686" s="197"/>
      <c r="O686" s="43"/>
      <c r="P686" s="43"/>
      <c r="Q686" s="43"/>
      <c r="R686" s="43"/>
      <c r="S686" s="43"/>
      <c r="T686" s="43"/>
      <c r="U686" s="43"/>
      <c r="V686" s="43"/>
      <c r="W686" s="43"/>
      <c r="X686" s="70"/>
      <c r="Y686" s="70"/>
      <c r="Z686" s="70"/>
      <c r="AA686" s="70"/>
      <c r="AB686" s="70"/>
      <c r="AC686" s="70"/>
      <c r="AD686" s="70"/>
      <c r="AE686" s="70"/>
      <c r="AF686" s="70"/>
      <c r="AG686" s="70"/>
      <c r="AH686" s="70"/>
      <c r="AI686" s="70"/>
      <c r="AJ686" s="70"/>
      <c r="AK686" s="70"/>
      <c r="AL686" s="70"/>
      <c r="AM686" s="70"/>
      <c r="AN686" s="70"/>
      <c r="AO686" s="70"/>
      <c r="AP686" s="70"/>
      <c r="AQ686" s="70"/>
      <c r="AR686" s="70"/>
      <c r="AS686" s="70"/>
      <c r="AT686" s="70"/>
      <c r="AU686" s="70"/>
      <c r="AV686" s="70"/>
      <c r="AW686" s="70"/>
      <c r="AX686" s="70"/>
      <c r="AY686" s="70"/>
      <c r="AZ686" s="70"/>
    </row>
    <row r="687" spans="1:52">
      <c r="A687" s="69"/>
      <c r="B687" s="69"/>
      <c r="E687" s="69"/>
      <c r="F687" s="69"/>
      <c r="G687" s="69"/>
      <c r="H687" s="69"/>
      <c r="I687" s="69"/>
      <c r="J687" s="69"/>
      <c r="K687" s="69"/>
      <c r="L687" s="196"/>
      <c r="M687" s="69"/>
      <c r="N687" s="197"/>
      <c r="O687" s="43"/>
      <c r="P687" s="43"/>
      <c r="Q687" s="43"/>
      <c r="R687" s="43"/>
      <c r="S687" s="43"/>
      <c r="T687" s="43"/>
      <c r="U687" s="43"/>
      <c r="V687" s="43"/>
      <c r="W687" s="43"/>
      <c r="X687" s="70"/>
      <c r="Y687" s="70"/>
      <c r="Z687" s="70"/>
      <c r="AA687" s="70"/>
      <c r="AB687" s="70"/>
      <c r="AC687" s="70"/>
      <c r="AD687" s="70"/>
      <c r="AE687" s="70"/>
      <c r="AF687" s="70"/>
      <c r="AG687" s="70"/>
      <c r="AH687" s="70"/>
      <c r="AI687" s="70"/>
      <c r="AJ687" s="70"/>
      <c r="AK687" s="70"/>
      <c r="AL687" s="70"/>
      <c r="AM687" s="70"/>
      <c r="AN687" s="70"/>
      <c r="AO687" s="70"/>
      <c r="AP687" s="70"/>
      <c r="AQ687" s="70"/>
      <c r="AR687" s="70"/>
      <c r="AS687" s="70"/>
      <c r="AT687" s="70"/>
      <c r="AU687" s="70"/>
      <c r="AV687" s="70"/>
      <c r="AW687" s="70"/>
      <c r="AX687" s="70"/>
      <c r="AY687" s="70"/>
      <c r="AZ687" s="70"/>
    </row>
    <row r="688" spans="1:52">
      <c r="A688" s="69"/>
      <c r="B688" s="69"/>
      <c r="E688" s="69"/>
      <c r="F688" s="69"/>
      <c r="G688" s="69"/>
      <c r="H688" s="69"/>
      <c r="I688" s="69"/>
      <c r="J688" s="69"/>
      <c r="K688" s="69"/>
      <c r="L688" s="196"/>
      <c r="M688" s="69"/>
      <c r="N688" s="197"/>
      <c r="O688" s="43"/>
      <c r="P688" s="43"/>
      <c r="Q688" s="43"/>
      <c r="R688" s="43"/>
      <c r="S688" s="43"/>
      <c r="T688" s="43"/>
      <c r="U688" s="43"/>
      <c r="V688" s="43"/>
      <c r="W688" s="43"/>
      <c r="X688" s="70"/>
      <c r="Y688" s="70"/>
      <c r="Z688" s="70"/>
      <c r="AA688" s="70"/>
      <c r="AB688" s="70"/>
      <c r="AC688" s="70"/>
      <c r="AD688" s="70"/>
      <c r="AE688" s="70"/>
      <c r="AF688" s="70"/>
      <c r="AG688" s="70"/>
      <c r="AH688" s="70"/>
      <c r="AI688" s="70"/>
      <c r="AJ688" s="70"/>
      <c r="AK688" s="70"/>
      <c r="AL688" s="70"/>
      <c r="AM688" s="70"/>
      <c r="AN688" s="70"/>
      <c r="AO688" s="70"/>
      <c r="AP688" s="70"/>
      <c r="AQ688" s="70"/>
      <c r="AR688" s="70"/>
      <c r="AS688" s="70"/>
      <c r="AT688" s="70"/>
      <c r="AU688" s="70"/>
      <c r="AV688" s="70"/>
      <c r="AW688" s="70"/>
      <c r="AX688" s="70"/>
      <c r="AY688" s="70"/>
      <c r="AZ688" s="70"/>
    </row>
    <row r="689" spans="1:52">
      <c r="A689" s="69"/>
      <c r="B689" s="69"/>
      <c r="E689" s="69"/>
      <c r="F689" s="69"/>
      <c r="G689" s="69"/>
      <c r="H689" s="69"/>
      <c r="I689" s="69"/>
      <c r="J689" s="69"/>
      <c r="K689" s="69"/>
      <c r="L689" s="196"/>
      <c r="M689" s="69"/>
      <c r="N689" s="197"/>
      <c r="O689" s="43"/>
      <c r="P689" s="43"/>
      <c r="Q689" s="43"/>
      <c r="R689" s="43"/>
      <c r="S689" s="43"/>
      <c r="T689" s="43"/>
      <c r="U689" s="43"/>
      <c r="V689" s="43"/>
      <c r="W689" s="43"/>
      <c r="X689" s="70"/>
      <c r="Y689" s="70"/>
      <c r="Z689" s="70"/>
      <c r="AA689" s="70"/>
      <c r="AB689" s="70"/>
      <c r="AC689" s="70"/>
      <c r="AD689" s="70"/>
      <c r="AE689" s="70"/>
      <c r="AF689" s="70"/>
      <c r="AG689" s="70"/>
      <c r="AH689" s="70"/>
      <c r="AI689" s="70"/>
      <c r="AJ689" s="70"/>
      <c r="AK689" s="70"/>
      <c r="AL689" s="70"/>
      <c r="AM689" s="70"/>
      <c r="AN689" s="70"/>
      <c r="AO689" s="70"/>
      <c r="AP689" s="70"/>
      <c r="AQ689" s="70"/>
      <c r="AR689" s="70"/>
      <c r="AS689" s="70"/>
      <c r="AT689" s="70"/>
      <c r="AU689" s="70"/>
      <c r="AV689" s="70"/>
      <c r="AW689" s="70"/>
      <c r="AX689" s="70"/>
      <c r="AY689" s="70"/>
      <c r="AZ689" s="70"/>
    </row>
    <row r="690" spans="1:52">
      <c r="A690" s="69"/>
      <c r="B690" s="69"/>
      <c r="E690" s="69"/>
      <c r="F690" s="69"/>
      <c r="G690" s="69"/>
      <c r="H690" s="69"/>
      <c r="I690" s="69"/>
      <c r="J690" s="69"/>
      <c r="K690" s="69"/>
      <c r="L690" s="196"/>
      <c r="M690" s="69"/>
      <c r="N690" s="197"/>
      <c r="O690" s="43"/>
      <c r="P690" s="43"/>
      <c r="Q690" s="43"/>
      <c r="R690" s="43"/>
      <c r="S690" s="43"/>
      <c r="T690" s="43"/>
      <c r="U690" s="43"/>
      <c r="V690" s="43"/>
      <c r="W690" s="43"/>
      <c r="X690" s="70"/>
      <c r="Y690" s="70"/>
      <c r="Z690" s="70"/>
      <c r="AA690" s="70"/>
      <c r="AB690" s="70"/>
      <c r="AC690" s="70"/>
      <c r="AD690" s="70"/>
      <c r="AE690" s="70"/>
      <c r="AF690" s="70"/>
      <c r="AG690" s="70"/>
      <c r="AH690" s="70"/>
      <c r="AI690" s="70"/>
      <c r="AJ690" s="70"/>
      <c r="AK690" s="70"/>
      <c r="AL690" s="70"/>
      <c r="AM690" s="70"/>
      <c r="AN690" s="70"/>
      <c r="AO690" s="70"/>
      <c r="AP690" s="70"/>
      <c r="AQ690" s="70"/>
      <c r="AR690" s="70"/>
      <c r="AS690" s="70"/>
      <c r="AT690" s="70"/>
      <c r="AU690" s="70"/>
      <c r="AV690" s="70"/>
      <c r="AW690" s="70"/>
      <c r="AX690" s="70"/>
      <c r="AY690" s="70"/>
      <c r="AZ690" s="70"/>
    </row>
    <row r="691" spans="1:52">
      <c r="A691" s="69"/>
      <c r="B691" s="69"/>
      <c r="E691" s="69"/>
      <c r="F691" s="69"/>
      <c r="G691" s="69"/>
      <c r="H691" s="69"/>
      <c r="I691" s="69"/>
      <c r="J691" s="69"/>
      <c r="K691" s="69"/>
      <c r="L691" s="196"/>
      <c r="M691" s="69"/>
      <c r="N691" s="197"/>
      <c r="O691" s="43"/>
      <c r="P691" s="43"/>
      <c r="Q691" s="43"/>
      <c r="R691" s="43"/>
      <c r="S691" s="43"/>
      <c r="T691" s="43"/>
      <c r="U691" s="43"/>
      <c r="V691" s="43"/>
      <c r="W691" s="43"/>
      <c r="X691" s="70"/>
      <c r="Y691" s="70"/>
      <c r="Z691" s="70"/>
      <c r="AA691" s="70"/>
      <c r="AB691" s="70"/>
      <c r="AC691" s="70"/>
      <c r="AD691" s="70"/>
      <c r="AE691" s="70"/>
      <c r="AF691" s="70"/>
      <c r="AG691" s="70"/>
      <c r="AH691" s="70"/>
      <c r="AI691" s="70"/>
      <c r="AJ691" s="70"/>
      <c r="AK691" s="70"/>
      <c r="AL691" s="70"/>
      <c r="AM691" s="70"/>
      <c r="AN691" s="70"/>
      <c r="AO691" s="70"/>
      <c r="AP691" s="70"/>
      <c r="AQ691" s="70"/>
      <c r="AR691" s="70"/>
      <c r="AS691" s="70"/>
      <c r="AT691" s="70"/>
      <c r="AU691" s="70"/>
      <c r="AV691" s="70"/>
      <c r="AW691" s="70"/>
      <c r="AX691" s="70"/>
      <c r="AY691" s="70"/>
      <c r="AZ691" s="70"/>
    </row>
    <row r="692" spans="1:52">
      <c r="A692" s="69"/>
      <c r="B692" s="69"/>
      <c r="E692" s="69"/>
      <c r="F692" s="69"/>
      <c r="G692" s="69"/>
      <c r="H692" s="69"/>
      <c r="I692" s="69"/>
      <c r="J692" s="69"/>
      <c r="K692" s="69"/>
      <c r="L692" s="196"/>
      <c r="M692" s="69"/>
      <c r="N692" s="197"/>
      <c r="O692" s="43"/>
      <c r="P692" s="43"/>
      <c r="Q692" s="43"/>
      <c r="R692" s="43"/>
      <c r="S692" s="43"/>
      <c r="T692" s="43"/>
      <c r="U692" s="43"/>
      <c r="V692" s="43"/>
      <c r="W692" s="43"/>
      <c r="X692" s="70"/>
      <c r="Y692" s="70"/>
      <c r="Z692" s="70"/>
      <c r="AA692" s="70"/>
      <c r="AB692" s="70"/>
      <c r="AC692" s="70"/>
      <c r="AD692" s="70"/>
      <c r="AE692" s="70"/>
      <c r="AF692" s="70"/>
      <c r="AG692" s="70"/>
      <c r="AH692" s="70"/>
      <c r="AI692" s="70"/>
      <c r="AJ692" s="70"/>
      <c r="AK692" s="70"/>
      <c r="AL692" s="70"/>
      <c r="AM692" s="70"/>
      <c r="AN692" s="70"/>
      <c r="AO692" s="70"/>
      <c r="AP692" s="70"/>
      <c r="AQ692" s="70"/>
      <c r="AR692" s="70"/>
      <c r="AS692" s="70"/>
      <c r="AT692" s="70"/>
      <c r="AU692" s="70"/>
      <c r="AV692" s="70"/>
      <c r="AW692" s="70"/>
      <c r="AX692" s="70"/>
      <c r="AY692" s="70"/>
      <c r="AZ692" s="70"/>
    </row>
    <row r="693" spans="1:52">
      <c r="A693" s="69"/>
      <c r="B693" s="69"/>
      <c r="E693" s="69"/>
      <c r="F693" s="69"/>
      <c r="G693" s="69"/>
      <c r="H693" s="69"/>
      <c r="I693" s="69"/>
      <c r="J693" s="69"/>
      <c r="K693" s="69"/>
      <c r="L693" s="196"/>
      <c r="M693" s="69"/>
      <c r="N693" s="197"/>
      <c r="O693" s="43"/>
      <c r="P693" s="43"/>
      <c r="Q693" s="43"/>
      <c r="R693" s="43"/>
      <c r="S693" s="43"/>
      <c r="T693" s="43"/>
      <c r="U693" s="43"/>
      <c r="V693" s="43"/>
      <c r="W693" s="43"/>
      <c r="X693" s="70"/>
      <c r="Y693" s="70"/>
      <c r="Z693" s="70"/>
      <c r="AA693" s="70"/>
      <c r="AB693" s="70"/>
      <c r="AC693" s="70"/>
      <c r="AD693" s="70"/>
      <c r="AE693" s="70"/>
      <c r="AF693" s="70"/>
      <c r="AG693" s="70"/>
      <c r="AH693" s="70"/>
      <c r="AI693" s="70"/>
      <c r="AJ693" s="70"/>
      <c r="AK693" s="70"/>
      <c r="AL693" s="70"/>
      <c r="AM693" s="70"/>
      <c r="AN693" s="70"/>
      <c r="AO693" s="70"/>
      <c r="AP693" s="70"/>
      <c r="AQ693" s="70"/>
      <c r="AR693" s="70"/>
      <c r="AS693" s="70"/>
      <c r="AT693" s="70"/>
      <c r="AU693" s="70"/>
      <c r="AV693" s="70"/>
      <c r="AW693" s="70"/>
      <c r="AX693" s="70"/>
      <c r="AY693" s="70"/>
      <c r="AZ693" s="70"/>
    </row>
    <row r="694" spans="1:52">
      <c r="A694" s="69"/>
      <c r="B694" s="69"/>
      <c r="E694" s="69"/>
      <c r="F694" s="69"/>
      <c r="G694" s="69"/>
      <c r="H694" s="69"/>
      <c r="I694" s="69"/>
      <c r="J694" s="69"/>
      <c r="K694" s="69"/>
      <c r="L694" s="196"/>
      <c r="M694" s="69"/>
      <c r="N694" s="197"/>
      <c r="O694" s="43"/>
      <c r="P694" s="43"/>
      <c r="Q694" s="43"/>
      <c r="R694" s="43"/>
      <c r="S694" s="43"/>
      <c r="T694" s="43"/>
      <c r="U694" s="43"/>
      <c r="V694" s="43"/>
      <c r="W694" s="43"/>
      <c r="X694" s="70"/>
      <c r="Y694" s="70"/>
      <c r="Z694" s="70"/>
      <c r="AA694" s="70"/>
      <c r="AB694" s="70"/>
      <c r="AC694" s="70"/>
      <c r="AD694" s="70"/>
      <c r="AE694" s="70"/>
      <c r="AF694" s="70"/>
      <c r="AG694" s="70"/>
      <c r="AH694" s="70"/>
      <c r="AI694" s="70"/>
      <c r="AJ694" s="70"/>
      <c r="AK694" s="70"/>
      <c r="AL694" s="70"/>
      <c r="AM694" s="70"/>
      <c r="AN694" s="70"/>
      <c r="AO694" s="70"/>
      <c r="AP694" s="70"/>
      <c r="AQ694" s="70"/>
      <c r="AR694" s="70"/>
      <c r="AS694" s="70"/>
      <c r="AT694" s="70"/>
      <c r="AU694" s="70"/>
      <c r="AV694" s="70"/>
      <c r="AW694" s="70"/>
      <c r="AX694" s="70"/>
      <c r="AY694" s="70"/>
      <c r="AZ694" s="70"/>
    </row>
    <row r="695" spans="1:52">
      <c r="A695" s="69"/>
      <c r="B695" s="69"/>
      <c r="E695" s="69"/>
      <c r="F695" s="69"/>
      <c r="G695" s="69"/>
      <c r="H695" s="69"/>
      <c r="I695" s="69"/>
      <c r="J695" s="69"/>
      <c r="K695" s="69"/>
      <c r="L695" s="196"/>
      <c r="M695" s="69"/>
      <c r="N695" s="197"/>
      <c r="O695" s="43"/>
      <c r="P695" s="43"/>
      <c r="Q695" s="43"/>
      <c r="R695" s="43"/>
      <c r="S695" s="43"/>
      <c r="T695" s="43"/>
      <c r="U695" s="43"/>
      <c r="V695" s="43"/>
      <c r="W695" s="43"/>
      <c r="X695" s="70"/>
      <c r="Y695" s="70"/>
      <c r="Z695" s="70"/>
      <c r="AA695" s="70"/>
      <c r="AB695" s="70"/>
      <c r="AC695" s="70"/>
      <c r="AD695" s="70"/>
      <c r="AE695" s="70"/>
      <c r="AF695" s="70"/>
      <c r="AG695" s="70"/>
      <c r="AH695" s="70"/>
      <c r="AI695" s="70"/>
      <c r="AJ695" s="70"/>
      <c r="AK695" s="70"/>
      <c r="AL695" s="70"/>
      <c r="AM695" s="70"/>
      <c r="AN695" s="70"/>
      <c r="AO695" s="70"/>
      <c r="AP695" s="70"/>
      <c r="AQ695" s="70"/>
      <c r="AR695" s="70"/>
      <c r="AS695" s="70"/>
      <c r="AT695" s="70"/>
      <c r="AU695" s="70"/>
      <c r="AV695" s="70"/>
      <c r="AW695" s="70"/>
      <c r="AX695" s="70"/>
      <c r="AY695" s="70"/>
      <c r="AZ695" s="70"/>
    </row>
    <row r="696" spans="1:52">
      <c r="A696" s="69"/>
      <c r="B696" s="69"/>
      <c r="E696" s="69"/>
      <c r="F696" s="69"/>
      <c r="G696" s="69"/>
      <c r="H696" s="69"/>
      <c r="I696" s="69"/>
      <c r="J696" s="69"/>
      <c r="K696" s="69"/>
      <c r="L696" s="196"/>
      <c r="M696" s="69"/>
      <c r="N696" s="197"/>
      <c r="O696" s="43"/>
      <c r="P696" s="43"/>
      <c r="Q696" s="43"/>
      <c r="R696" s="43"/>
      <c r="S696" s="43"/>
      <c r="T696" s="43"/>
      <c r="U696" s="43"/>
      <c r="V696" s="43"/>
      <c r="W696" s="43"/>
      <c r="X696" s="70"/>
      <c r="Y696" s="70"/>
      <c r="Z696" s="70"/>
      <c r="AA696" s="70"/>
      <c r="AB696" s="70"/>
      <c r="AC696" s="70"/>
      <c r="AD696" s="70"/>
      <c r="AE696" s="70"/>
      <c r="AF696" s="70"/>
      <c r="AG696" s="70"/>
      <c r="AH696" s="70"/>
      <c r="AI696" s="70"/>
      <c r="AJ696" s="70"/>
      <c r="AK696" s="70"/>
      <c r="AL696" s="70"/>
      <c r="AM696" s="70"/>
      <c r="AN696" s="70"/>
      <c r="AO696" s="70"/>
      <c r="AP696" s="70"/>
      <c r="AQ696" s="70"/>
      <c r="AR696" s="70"/>
      <c r="AS696" s="70"/>
      <c r="AT696" s="70"/>
      <c r="AU696" s="70"/>
      <c r="AV696" s="70"/>
      <c r="AW696" s="70"/>
      <c r="AX696" s="70"/>
      <c r="AY696" s="70"/>
      <c r="AZ696" s="70"/>
    </row>
    <row r="697" spans="1:52">
      <c r="A697" s="69"/>
      <c r="B697" s="69"/>
      <c r="E697" s="69"/>
      <c r="F697" s="69"/>
      <c r="G697" s="69"/>
      <c r="H697" s="69"/>
      <c r="I697" s="69"/>
      <c r="J697" s="69"/>
      <c r="K697" s="69"/>
      <c r="L697" s="196"/>
      <c r="M697" s="69"/>
      <c r="N697" s="197"/>
      <c r="O697" s="43"/>
      <c r="P697" s="43"/>
      <c r="Q697" s="43"/>
      <c r="R697" s="43"/>
      <c r="S697" s="43"/>
      <c r="T697" s="43"/>
      <c r="U697" s="43"/>
      <c r="V697" s="43"/>
      <c r="W697" s="43"/>
      <c r="X697" s="70"/>
      <c r="Y697" s="70"/>
      <c r="Z697" s="70"/>
      <c r="AA697" s="70"/>
      <c r="AB697" s="70"/>
      <c r="AC697" s="70"/>
      <c r="AD697" s="70"/>
      <c r="AE697" s="70"/>
      <c r="AF697" s="70"/>
      <c r="AG697" s="70"/>
      <c r="AH697" s="70"/>
      <c r="AI697" s="70"/>
      <c r="AJ697" s="70"/>
      <c r="AK697" s="70"/>
      <c r="AL697" s="70"/>
      <c r="AM697" s="70"/>
      <c r="AN697" s="70"/>
      <c r="AO697" s="70"/>
      <c r="AP697" s="70"/>
      <c r="AQ697" s="70"/>
      <c r="AR697" s="70"/>
      <c r="AS697" s="70"/>
      <c r="AT697" s="70"/>
      <c r="AU697" s="70"/>
      <c r="AV697" s="70"/>
      <c r="AW697" s="70"/>
      <c r="AX697" s="70"/>
      <c r="AY697" s="70"/>
      <c r="AZ697" s="70"/>
    </row>
    <row r="698" spans="1:52">
      <c r="A698" s="69"/>
      <c r="B698" s="69"/>
      <c r="E698" s="69"/>
      <c r="F698" s="69"/>
      <c r="G698" s="69"/>
      <c r="H698" s="69"/>
      <c r="I698" s="69"/>
      <c r="J698" s="69"/>
      <c r="K698" s="69"/>
      <c r="L698" s="196"/>
      <c r="M698" s="69"/>
      <c r="N698" s="197"/>
      <c r="O698" s="43"/>
      <c r="P698" s="43"/>
      <c r="Q698" s="43"/>
      <c r="R698" s="43"/>
      <c r="S698" s="43"/>
      <c r="T698" s="43"/>
      <c r="U698" s="43"/>
      <c r="V698" s="43"/>
      <c r="W698" s="43"/>
      <c r="X698" s="70"/>
      <c r="Y698" s="70"/>
      <c r="Z698" s="70"/>
      <c r="AA698" s="70"/>
      <c r="AB698" s="70"/>
      <c r="AC698" s="70"/>
      <c r="AD698" s="70"/>
      <c r="AE698" s="70"/>
      <c r="AF698" s="70"/>
      <c r="AG698" s="70"/>
      <c r="AH698" s="70"/>
      <c r="AI698" s="70"/>
      <c r="AJ698" s="70"/>
      <c r="AK698" s="70"/>
      <c r="AL698" s="70"/>
      <c r="AM698" s="70"/>
      <c r="AN698" s="70"/>
      <c r="AO698" s="70"/>
      <c r="AP698" s="70"/>
      <c r="AQ698" s="70"/>
      <c r="AR698" s="70"/>
      <c r="AS698" s="70"/>
      <c r="AT698" s="70"/>
      <c r="AU698" s="70"/>
      <c r="AV698" s="70"/>
      <c r="AW698" s="70"/>
      <c r="AX698" s="70"/>
      <c r="AY698" s="70"/>
      <c r="AZ698" s="70"/>
    </row>
    <row r="699" spans="1:52">
      <c r="A699" s="69"/>
      <c r="B699" s="69"/>
      <c r="E699" s="69"/>
      <c r="F699" s="69"/>
      <c r="G699" s="69"/>
      <c r="H699" s="69"/>
      <c r="I699" s="69"/>
      <c r="J699" s="69"/>
      <c r="K699" s="69"/>
      <c r="L699" s="196"/>
      <c r="M699" s="69"/>
      <c r="N699" s="197"/>
      <c r="O699" s="43"/>
      <c r="P699" s="43"/>
      <c r="Q699" s="43"/>
      <c r="R699" s="43"/>
      <c r="S699" s="43"/>
      <c r="T699" s="43"/>
      <c r="U699" s="43"/>
      <c r="V699" s="43"/>
      <c r="W699" s="43"/>
      <c r="X699" s="70"/>
      <c r="Y699" s="70"/>
      <c r="Z699" s="70"/>
      <c r="AA699" s="70"/>
      <c r="AB699" s="70"/>
      <c r="AC699" s="70"/>
      <c r="AD699" s="70"/>
      <c r="AE699" s="70"/>
      <c r="AF699" s="70"/>
      <c r="AG699" s="70"/>
      <c r="AH699" s="70"/>
      <c r="AI699" s="70"/>
      <c r="AJ699" s="70"/>
      <c r="AK699" s="70"/>
      <c r="AL699" s="70"/>
      <c r="AM699" s="70"/>
      <c r="AN699" s="70"/>
      <c r="AO699" s="70"/>
      <c r="AP699" s="70"/>
      <c r="AQ699" s="70"/>
      <c r="AR699" s="70"/>
      <c r="AS699" s="70"/>
      <c r="AT699" s="70"/>
      <c r="AU699" s="70"/>
      <c r="AV699" s="70"/>
      <c r="AW699" s="70"/>
      <c r="AX699" s="70"/>
      <c r="AY699" s="70"/>
      <c r="AZ699" s="70"/>
    </row>
    <row r="700" spans="1:52">
      <c r="A700" s="69"/>
      <c r="B700" s="69"/>
      <c r="E700" s="69"/>
      <c r="F700" s="69"/>
      <c r="G700" s="69"/>
      <c r="H700" s="69"/>
      <c r="I700" s="69"/>
      <c r="J700" s="69"/>
      <c r="K700" s="69"/>
      <c r="L700" s="196"/>
      <c r="M700" s="69"/>
      <c r="N700" s="197"/>
      <c r="O700" s="43"/>
      <c r="P700" s="43"/>
      <c r="Q700" s="43"/>
      <c r="R700" s="43"/>
      <c r="S700" s="43"/>
      <c r="T700" s="43"/>
      <c r="U700" s="43"/>
      <c r="V700" s="43"/>
      <c r="W700" s="43"/>
      <c r="X700" s="70"/>
      <c r="Y700" s="70"/>
      <c r="Z700" s="70"/>
      <c r="AA700" s="70"/>
      <c r="AB700" s="70"/>
      <c r="AC700" s="70"/>
      <c r="AD700" s="70"/>
      <c r="AE700" s="70"/>
      <c r="AF700" s="70"/>
      <c r="AG700" s="70"/>
      <c r="AH700" s="70"/>
      <c r="AI700" s="70"/>
      <c r="AJ700" s="70"/>
      <c r="AK700" s="70"/>
      <c r="AL700" s="70"/>
      <c r="AM700" s="70"/>
      <c r="AN700" s="70"/>
      <c r="AO700" s="70"/>
      <c r="AP700" s="70"/>
      <c r="AQ700" s="70"/>
      <c r="AR700" s="70"/>
      <c r="AS700" s="70"/>
      <c r="AT700" s="70"/>
      <c r="AU700" s="70"/>
      <c r="AV700" s="70"/>
      <c r="AW700" s="70"/>
      <c r="AX700" s="70"/>
      <c r="AY700" s="70"/>
      <c r="AZ700" s="70"/>
    </row>
    <row r="701" spans="1:52">
      <c r="A701" s="69"/>
      <c r="B701" s="69"/>
      <c r="E701" s="69"/>
      <c r="F701" s="69"/>
      <c r="G701" s="69"/>
      <c r="H701" s="69"/>
      <c r="I701" s="69"/>
      <c r="J701" s="69"/>
      <c r="K701" s="69"/>
      <c r="L701" s="196"/>
      <c r="M701" s="69"/>
      <c r="N701" s="197"/>
      <c r="O701" s="43"/>
      <c r="P701" s="43"/>
      <c r="Q701" s="43"/>
      <c r="R701" s="43"/>
      <c r="S701" s="43"/>
      <c r="T701" s="43"/>
      <c r="U701" s="43"/>
      <c r="V701" s="43"/>
      <c r="W701" s="43"/>
      <c r="X701" s="70"/>
      <c r="Y701" s="70"/>
      <c r="Z701" s="70"/>
      <c r="AA701" s="70"/>
      <c r="AB701" s="70"/>
      <c r="AC701" s="70"/>
      <c r="AD701" s="70"/>
      <c r="AE701" s="70"/>
      <c r="AF701" s="70"/>
      <c r="AG701" s="70"/>
      <c r="AH701" s="70"/>
      <c r="AI701" s="70"/>
      <c r="AJ701" s="70"/>
      <c r="AK701" s="70"/>
      <c r="AL701" s="70"/>
      <c r="AM701" s="70"/>
      <c r="AN701" s="70"/>
      <c r="AO701" s="70"/>
      <c r="AP701" s="70"/>
      <c r="AQ701" s="70"/>
      <c r="AR701" s="70"/>
      <c r="AS701" s="70"/>
      <c r="AT701" s="70"/>
      <c r="AU701" s="70"/>
      <c r="AV701" s="70"/>
      <c r="AW701" s="70"/>
      <c r="AX701" s="70"/>
      <c r="AY701" s="70"/>
      <c r="AZ701" s="70"/>
    </row>
    <row r="702" spans="1:52">
      <c r="A702" s="69"/>
      <c r="B702" s="69"/>
      <c r="E702" s="69"/>
      <c r="F702" s="69"/>
      <c r="G702" s="69"/>
      <c r="H702" s="69"/>
      <c r="I702" s="69"/>
      <c r="J702" s="69"/>
      <c r="K702" s="69"/>
      <c r="L702" s="196"/>
      <c r="M702" s="69"/>
      <c r="N702" s="197"/>
      <c r="O702" s="43"/>
      <c r="P702" s="43"/>
      <c r="Q702" s="43"/>
      <c r="R702" s="43"/>
      <c r="S702" s="43"/>
      <c r="T702" s="43"/>
      <c r="U702" s="43"/>
      <c r="V702" s="43"/>
      <c r="W702" s="43"/>
      <c r="X702" s="70"/>
      <c r="Y702" s="70"/>
      <c r="Z702" s="70"/>
      <c r="AA702" s="70"/>
      <c r="AB702" s="70"/>
      <c r="AC702" s="70"/>
      <c r="AD702" s="70"/>
      <c r="AE702" s="70"/>
      <c r="AF702" s="70"/>
      <c r="AG702" s="70"/>
      <c r="AH702" s="70"/>
      <c r="AI702" s="70"/>
      <c r="AJ702" s="70"/>
      <c r="AK702" s="70"/>
      <c r="AL702" s="70"/>
      <c r="AM702" s="70"/>
      <c r="AN702" s="70"/>
      <c r="AO702" s="70"/>
      <c r="AP702" s="70"/>
      <c r="AQ702" s="70"/>
      <c r="AR702" s="70"/>
      <c r="AS702" s="70"/>
      <c r="AT702" s="70"/>
      <c r="AU702" s="70"/>
      <c r="AV702" s="70"/>
      <c r="AW702" s="70"/>
      <c r="AX702" s="70"/>
      <c r="AY702" s="70"/>
      <c r="AZ702" s="70"/>
    </row>
    <row r="703" spans="1:52">
      <c r="A703" s="69"/>
      <c r="B703" s="69"/>
      <c r="E703" s="69"/>
      <c r="F703" s="69"/>
      <c r="G703" s="69"/>
      <c r="H703" s="69"/>
      <c r="I703" s="69"/>
      <c r="J703" s="69"/>
      <c r="K703" s="69"/>
      <c r="L703" s="196"/>
      <c r="M703" s="69"/>
      <c r="N703" s="197"/>
      <c r="O703" s="43"/>
      <c r="P703" s="43"/>
      <c r="Q703" s="43"/>
      <c r="R703" s="43"/>
      <c r="S703" s="43"/>
      <c r="T703" s="43"/>
      <c r="U703" s="43"/>
      <c r="V703" s="43"/>
      <c r="W703" s="43"/>
      <c r="X703" s="70"/>
      <c r="Y703" s="70"/>
      <c r="Z703" s="70"/>
      <c r="AA703" s="70"/>
      <c r="AB703" s="70"/>
      <c r="AC703" s="70"/>
      <c r="AD703" s="70"/>
      <c r="AE703" s="70"/>
      <c r="AF703" s="70"/>
      <c r="AG703" s="70"/>
      <c r="AH703" s="70"/>
      <c r="AI703" s="70"/>
      <c r="AJ703" s="70"/>
      <c r="AK703" s="70"/>
      <c r="AL703" s="70"/>
      <c r="AM703" s="70"/>
      <c r="AN703" s="70"/>
      <c r="AO703" s="70"/>
      <c r="AP703" s="70"/>
      <c r="AQ703" s="70"/>
      <c r="AR703" s="70"/>
      <c r="AS703" s="70"/>
      <c r="AT703" s="70"/>
      <c r="AU703" s="70"/>
      <c r="AV703" s="70"/>
      <c r="AW703" s="70"/>
      <c r="AX703" s="70"/>
      <c r="AY703" s="70"/>
      <c r="AZ703" s="70"/>
    </row>
    <row r="704" spans="1:52">
      <c r="A704" s="69"/>
      <c r="B704" s="69"/>
      <c r="E704" s="69"/>
      <c r="F704" s="69"/>
      <c r="G704" s="69"/>
      <c r="H704" s="69"/>
      <c r="I704" s="69"/>
      <c r="J704" s="69"/>
      <c r="K704" s="69"/>
      <c r="L704" s="196"/>
      <c r="M704" s="69"/>
      <c r="N704" s="197"/>
      <c r="O704" s="43"/>
      <c r="P704" s="43"/>
      <c r="Q704" s="43"/>
      <c r="R704" s="43"/>
      <c r="S704" s="43"/>
      <c r="T704" s="43"/>
      <c r="U704" s="43"/>
      <c r="V704" s="43"/>
      <c r="W704" s="43"/>
      <c r="X704" s="70"/>
      <c r="Y704" s="70"/>
      <c r="Z704" s="70"/>
      <c r="AA704" s="70"/>
      <c r="AB704" s="70"/>
      <c r="AC704" s="70"/>
      <c r="AD704" s="70"/>
      <c r="AE704" s="70"/>
      <c r="AF704" s="70"/>
      <c r="AG704" s="70"/>
      <c r="AH704" s="70"/>
      <c r="AI704" s="70"/>
      <c r="AJ704" s="70"/>
      <c r="AK704" s="70"/>
      <c r="AL704" s="70"/>
      <c r="AM704" s="70"/>
      <c r="AN704" s="70"/>
      <c r="AO704" s="70"/>
      <c r="AP704" s="70"/>
      <c r="AQ704" s="70"/>
      <c r="AR704" s="70"/>
      <c r="AS704" s="70"/>
      <c r="AT704" s="70"/>
      <c r="AU704" s="70"/>
      <c r="AV704" s="70"/>
      <c r="AW704" s="70"/>
      <c r="AX704" s="70"/>
      <c r="AY704" s="70"/>
      <c r="AZ704" s="70"/>
    </row>
    <row r="705" spans="1:52">
      <c r="A705" s="69"/>
      <c r="B705" s="69"/>
      <c r="E705" s="69"/>
      <c r="F705" s="69"/>
      <c r="G705" s="69"/>
      <c r="H705" s="69"/>
      <c r="I705" s="69"/>
      <c r="J705" s="69"/>
      <c r="K705" s="69"/>
      <c r="L705" s="196"/>
      <c r="M705" s="69"/>
      <c r="N705" s="197"/>
      <c r="O705" s="43"/>
      <c r="P705" s="43"/>
      <c r="Q705" s="43"/>
      <c r="R705" s="43"/>
      <c r="S705" s="43"/>
      <c r="T705" s="43"/>
      <c r="U705" s="43"/>
      <c r="V705" s="43"/>
      <c r="W705" s="43"/>
      <c r="X705" s="70"/>
      <c r="Y705" s="70"/>
      <c r="Z705" s="70"/>
      <c r="AA705" s="70"/>
      <c r="AB705" s="70"/>
      <c r="AC705" s="70"/>
      <c r="AD705" s="70"/>
      <c r="AE705" s="70"/>
      <c r="AF705" s="70"/>
      <c r="AG705" s="70"/>
      <c r="AH705" s="70"/>
      <c r="AI705" s="70"/>
      <c r="AJ705" s="70"/>
      <c r="AK705" s="70"/>
      <c r="AL705" s="70"/>
      <c r="AM705" s="70"/>
      <c r="AN705" s="70"/>
      <c r="AO705" s="70"/>
      <c r="AP705" s="70"/>
      <c r="AQ705" s="70"/>
      <c r="AR705" s="70"/>
      <c r="AS705" s="70"/>
      <c r="AT705" s="70"/>
      <c r="AU705" s="70"/>
      <c r="AV705" s="70"/>
      <c r="AW705" s="70"/>
      <c r="AX705" s="70"/>
      <c r="AY705" s="70"/>
      <c r="AZ705" s="70"/>
    </row>
    <row r="706" spans="1:52">
      <c r="A706" s="69"/>
      <c r="B706" s="69"/>
      <c r="E706" s="69"/>
      <c r="F706" s="69"/>
      <c r="G706" s="69"/>
      <c r="H706" s="69"/>
      <c r="I706" s="69"/>
      <c r="J706" s="69"/>
      <c r="K706" s="69"/>
      <c r="L706" s="196"/>
      <c r="M706" s="69"/>
      <c r="N706" s="197"/>
      <c r="O706" s="43"/>
      <c r="P706" s="43"/>
      <c r="Q706" s="43"/>
      <c r="R706" s="43"/>
      <c r="S706" s="43"/>
      <c r="T706" s="43"/>
      <c r="U706" s="43"/>
      <c r="V706" s="43"/>
      <c r="W706" s="43"/>
      <c r="X706" s="70"/>
      <c r="Y706" s="70"/>
      <c r="Z706" s="70"/>
      <c r="AA706" s="70"/>
      <c r="AB706" s="70"/>
      <c r="AC706" s="70"/>
      <c r="AD706" s="70"/>
      <c r="AE706" s="70"/>
      <c r="AF706" s="70"/>
      <c r="AG706" s="70"/>
      <c r="AH706" s="70"/>
      <c r="AI706" s="70"/>
      <c r="AJ706" s="70"/>
      <c r="AK706" s="70"/>
      <c r="AL706" s="70"/>
      <c r="AM706" s="70"/>
      <c r="AN706" s="70"/>
      <c r="AO706" s="70"/>
      <c r="AP706" s="70"/>
      <c r="AQ706" s="70"/>
      <c r="AR706" s="70"/>
      <c r="AS706" s="70"/>
      <c r="AT706" s="70"/>
      <c r="AU706" s="70"/>
      <c r="AV706" s="70"/>
      <c r="AW706" s="70"/>
      <c r="AX706" s="70"/>
      <c r="AY706" s="70"/>
      <c r="AZ706" s="70"/>
    </row>
    <row r="707" spans="1:52">
      <c r="A707" s="69"/>
      <c r="B707" s="69"/>
      <c r="E707" s="69"/>
      <c r="F707" s="69"/>
      <c r="G707" s="69"/>
      <c r="H707" s="69"/>
      <c r="I707" s="69"/>
      <c r="J707" s="69"/>
      <c r="K707" s="69"/>
      <c r="L707" s="196"/>
      <c r="M707" s="69"/>
      <c r="N707" s="197"/>
      <c r="O707" s="43"/>
      <c r="P707" s="43"/>
      <c r="Q707" s="43"/>
      <c r="R707" s="43"/>
      <c r="S707" s="43"/>
      <c r="T707" s="43"/>
      <c r="U707" s="43"/>
      <c r="V707" s="43"/>
      <c r="W707" s="43"/>
      <c r="X707" s="70"/>
      <c r="Y707" s="70"/>
      <c r="Z707" s="70"/>
      <c r="AA707" s="70"/>
      <c r="AB707" s="70"/>
      <c r="AC707" s="70"/>
      <c r="AD707" s="70"/>
      <c r="AE707" s="70"/>
      <c r="AF707" s="70"/>
      <c r="AG707" s="70"/>
      <c r="AH707" s="70"/>
      <c r="AI707" s="70"/>
      <c r="AJ707" s="70"/>
      <c r="AK707" s="70"/>
      <c r="AL707" s="70"/>
      <c r="AM707" s="70"/>
      <c r="AN707" s="70"/>
      <c r="AO707" s="70"/>
      <c r="AP707" s="70"/>
      <c r="AQ707" s="70"/>
      <c r="AR707" s="70"/>
      <c r="AS707" s="70"/>
      <c r="AT707" s="70"/>
      <c r="AU707" s="70"/>
      <c r="AV707" s="70"/>
      <c r="AW707" s="70"/>
      <c r="AX707" s="70"/>
      <c r="AY707" s="70"/>
      <c r="AZ707" s="70"/>
    </row>
    <row r="708" spans="1:52">
      <c r="A708" s="69"/>
      <c r="B708" s="69"/>
      <c r="E708" s="69"/>
      <c r="F708" s="69"/>
      <c r="G708" s="69"/>
      <c r="H708" s="69"/>
      <c r="I708" s="69"/>
      <c r="J708" s="69"/>
      <c r="K708" s="69"/>
      <c r="L708" s="196"/>
      <c r="M708" s="69"/>
      <c r="N708" s="197"/>
      <c r="O708" s="43"/>
      <c r="P708" s="43"/>
      <c r="Q708" s="43"/>
      <c r="R708" s="43"/>
      <c r="S708" s="43"/>
      <c r="T708" s="43"/>
      <c r="U708" s="43"/>
      <c r="V708" s="43"/>
      <c r="W708" s="43"/>
      <c r="X708" s="70"/>
      <c r="Y708" s="70"/>
      <c r="Z708" s="70"/>
      <c r="AA708" s="70"/>
      <c r="AB708" s="70"/>
      <c r="AC708" s="70"/>
      <c r="AD708" s="70"/>
      <c r="AE708" s="70"/>
      <c r="AF708" s="70"/>
      <c r="AG708" s="70"/>
      <c r="AH708" s="70"/>
      <c r="AI708" s="70"/>
      <c r="AJ708" s="70"/>
      <c r="AK708" s="70"/>
      <c r="AL708" s="70"/>
      <c r="AM708" s="70"/>
      <c r="AN708" s="70"/>
      <c r="AO708" s="70"/>
      <c r="AP708" s="70"/>
      <c r="AQ708" s="70"/>
      <c r="AR708" s="70"/>
      <c r="AS708" s="70"/>
      <c r="AT708" s="70"/>
      <c r="AU708" s="70"/>
      <c r="AV708" s="70"/>
      <c r="AW708" s="70"/>
      <c r="AX708" s="70"/>
      <c r="AY708" s="70"/>
      <c r="AZ708" s="70"/>
    </row>
    <row r="709" spans="1:52">
      <c r="A709" s="69"/>
      <c r="B709" s="69"/>
      <c r="E709" s="69"/>
      <c r="F709" s="69"/>
      <c r="G709" s="69"/>
      <c r="H709" s="69"/>
      <c r="I709" s="69"/>
      <c r="J709" s="69"/>
      <c r="K709" s="69"/>
      <c r="L709" s="196"/>
      <c r="M709" s="69"/>
      <c r="N709" s="197"/>
      <c r="O709" s="43"/>
      <c r="P709" s="43"/>
      <c r="Q709" s="43"/>
      <c r="R709" s="43"/>
      <c r="S709" s="43"/>
      <c r="T709" s="43"/>
      <c r="U709" s="43"/>
      <c r="V709" s="43"/>
      <c r="W709" s="43"/>
      <c r="X709" s="70"/>
      <c r="Y709" s="70"/>
      <c r="Z709" s="70"/>
      <c r="AA709" s="70"/>
      <c r="AB709" s="70"/>
      <c r="AC709" s="70"/>
      <c r="AD709" s="70"/>
      <c r="AE709" s="70"/>
      <c r="AF709" s="70"/>
      <c r="AG709" s="70"/>
      <c r="AH709" s="70"/>
      <c r="AI709" s="70"/>
      <c r="AJ709" s="70"/>
      <c r="AK709" s="70"/>
      <c r="AL709" s="70"/>
      <c r="AM709" s="70"/>
      <c r="AN709" s="70"/>
      <c r="AO709" s="70"/>
      <c r="AP709" s="70"/>
      <c r="AQ709" s="70"/>
      <c r="AR709" s="70"/>
      <c r="AS709" s="70"/>
      <c r="AT709" s="70"/>
      <c r="AU709" s="70"/>
      <c r="AV709" s="70"/>
      <c r="AW709" s="70"/>
      <c r="AX709" s="70"/>
      <c r="AY709" s="70"/>
      <c r="AZ709" s="70"/>
    </row>
    <row r="710" spans="1:52">
      <c r="A710" s="69"/>
      <c r="B710" s="69"/>
      <c r="E710" s="69"/>
      <c r="F710" s="69"/>
      <c r="G710" s="69"/>
      <c r="H710" s="69"/>
      <c r="I710" s="69"/>
      <c r="J710" s="69"/>
      <c r="K710" s="69"/>
      <c r="L710" s="196"/>
      <c r="M710" s="69"/>
      <c r="N710" s="197"/>
      <c r="O710" s="43"/>
      <c r="P710" s="43"/>
      <c r="Q710" s="43"/>
      <c r="R710" s="43"/>
      <c r="S710" s="43"/>
      <c r="T710" s="43"/>
      <c r="U710" s="43"/>
      <c r="V710" s="43"/>
      <c r="W710" s="43"/>
      <c r="X710" s="70"/>
      <c r="Y710" s="70"/>
      <c r="Z710" s="70"/>
      <c r="AA710" s="70"/>
      <c r="AB710" s="70"/>
      <c r="AC710" s="70"/>
      <c r="AD710" s="70"/>
      <c r="AE710" s="70"/>
      <c r="AF710" s="70"/>
      <c r="AG710" s="70"/>
      <c r="AH710" s="70"/>
      <c r="AI710" s="70"/>
      <c r="AJ710" s="70"/>
      <c r="AK710" s="70"/>
      <c r="AL710" s="70"/>
      <c r="AM710" s="70"/>
      <c r="AN710" s="70"/>
      <c r="AO710" s="70"/>
      <c r="AP710" s="70"/>
      <c r="AQ710" s="70"/>
      <c r="AR710" s="70"/>
      <c r="AS710" s="70"/>
      <c r="AT710" s="70"/>
      <c r="AU710" s="70"/>
      <c r="AV710" s="70"/>
      <c r="AW710" s="70"/>
      <c r="AX710" s="70"/>
      <c r="AY710" s="70"/>
      <c r="AZ710" s="70"/>
    </row>
    <row r="711" spans="1:52">
      <c r="A711" s="69"/>
      <c r="B711" s="69"/>
      <c r="E711" s="69"/>
      <c r="F711" s="69"/>
      <c r="G711" s="69"/>
      <c r="H711" s="69"/>
      <c r="I711" s="69"/>
      <c r="J711" s="69"/>
      <c r="K711" s="69"/>
      <c r="L711" s="196"/>
      <c r="M711" s="69"/>
      <c r="N711" s="197"/>
      <c r="O711" s="43"/>
      <c r="P711" s="43"/>
      <c r="Q711" s="43"/>
      <c r="R711" s="43"/>
      <c r="S711" s="43"/>
      <c r="T711" s="43"/>
      <c r="U711" s="43"/>
      <c r="V711" s="43"/>
      <c r="W711" s="43"/>
      <c r="X711" s="70"/>
      <c r="Y711" s="70"/>
      <c r="Z711" s="70"/>
      <c r="AA711" s="70"/>
      <c r="AB711" s="70"/>
      <c r="AC711" s="70"/>
      <c r="AD711" s="70"/>
      <c r="AE711" s="70"/>
      <c r="AF711" s="70"/>
      <c r="AG711" s="70"/>
      <c r="AH711" s="70"/>
      <c r="AI711" s="70"/>
      <c r="AJ711" s="70"/>
      <c r="AK711" s="70"/>
      <c r="AL711" s="70"/>
      <c r="AM711" s="70"/>
      <c r="AN711" s="70"/>
      <c r="AO711" s="70"/>
      <c r="AP711" s="70"/>
      <c r="AQ711" s="70"/>
      <c r="AR711" s="70"/>
      <c r="AS711" s="70"/>
      <c r="AT711" s="70"/>
      <c r="AU711" s="70"/>
      <c r="AV711" s="70"/>
      <c r="AW711" s="70"/>
      <c r="AX711" s="70"/>
      <c r="AY711" s="70"/>
      <c r="AZ711" s="70"/>
    </row>
    <row r="712" spans="1:52">
      <c r="A712" s="69"/>
      <c r="B712" s="69"/>
      <c r="E712" s="69"/>
      <c r="F712" s="69"/>
      <c r="G712" s="69"/>
      <c r="H712" s="69"/>
      <c r="I712" s="69"/>
      <c r="J712" s="69"/>
      <c r="K712" s="69"/>
      <c r="L712" s="196"/>
      <c r="M712" s="69"/>
      <c r="N712" s="197"/>
      <c r="O712" s="43"/>
      <c r="P712" s="43"/>
      <c r="Q712" s="43"/>
      <c r="R712" s="43"/>
      <c r="S712" s="43"/>
      <c r="T712" s="43"/>
      <c r="U712" s="43"/>
      <c r="V712" s="43"/>
      <c r="W712" s="43"/>
      <c r="X712" s="70"/>
      <c r="Y712" s="70"/>
      <c r="Z712" s="70"/>
      <c r="AA712" s="70"/>
      <c r="AB712" s="70"/>
      <c r="AC712" s="70"/>
      <c r="AD712" s="70"/>
      <c r="AE712" s="70"/>
      <c r="AF712" s="70"/>
      <c r="AG712" s="70"/>
      <c r="AH712" s="70"/>
      <c r="AI712" s="70"/>
      <c r="AJ712" s="70"/>
      <c r="AK712" s="70"/>
      <c r="AL712" s="70"/>
      <c r="AM712" s="70"/>
      <c r="AN712" s="70"/>
      <c r="AO712" s="70"/>
      <c r="AP712" s="70"/>
      <c r="AQ712" s="70"/>
      <c r="AR712" s="70"/>
      <c r="AS712" s="70"/>
      <c r="AT712" s="70"/>
      <c r="AU712" s="70"/>
      <c r="AV712" s="70"/>
      <c r="AW712" s="70"/>
      <c r="AX712" s="70"/>
      <c r="AY712" s="70"/>
      <c r="AZ712" s="70"/>
    </row>
    <row r="713" spans="1:52">
      <c r="A713" s="69"/>
      <c r="B713" s="69"/>
      <c r="E713" s="69"/>
      <c r="F713" s="69"/>
      <c r="G713" s="69"/>
      <c r="H713" s="69"/>
      <c r="I713" s="69"/>
      <c r="J713" s="69"/>
      <c r="K713" s="69"/>
      <c r="L713" s="196"/>
      <c r="M713" s="69"/>
      <c r="N713" s="197"/>
      <c r="O713" s="43"/>
      <c r="P713" s="43"/>
      <c r="Q713" s="43"/>
      <c r="R713" s="43"/>
      <c r="S713" s="43"/>
      <c r="T713" s="43"/>
      <c r="U713" s="43"/>
      <c r="V713" s="43"/>
      <c r="W713" s="43"/>
      <c r="X713" s="70"/>
      <c r="Y713" s="70"/>
      <c r="Z713" s="70"/>
      <c r="AA713" s="70"/>
      <c r="AB713" s="70"/>
      <c r="AC713" s="70"/>
      <c r="AD713" s="70"/>
      <c r="AE713" s="70"/>
      <c r="AF713" s="70"/>
      <c r="AG713" s="70"/>
      <c r="AH713" s="70"/>
      <c r="AI713" s="70"/>
      <c r="AJ713" s="70"/>
      <c r="AK713" s="70"/>
      <c r="AL713" s="70"/>
      <c r="AM713" s="70"/>
      <c r="AN713" s="70"/>
      <c r="AO713" s="70"/>
      <c r="AP713" s="70"/>
      <c r="AQ713" s="70"/>
      <c r="AR713" s="70"/>
      <c r="AS713" s="70"/>
      <c r="AT713" s="70"/>
      <c r="AU713" s="70"/>
      <c r="AV713" s="70"/>
      <c r="AW713" s="70"/>
      <c r="AX713" s="70"/>
      <c r="AY713" s="70"/>
      <c r="AZ713" s="70"/>
    </row>
    <row r="714" spans="1:52">
      <c r="A714" s="69"/>
      <c r="B714" s="69"/>
      <c r="E714" s="69"/>
      <c r="F714" s="69"/>
      <c r="G714" s="69"/>
      <c r="H714" s="69"/>
      <c r="I714" s="69"/>
      <c r="J714" s="69"/>
      <c r="K714" s="69"/>
      <c r="L714" s="196"/>
      <c r="M714" s="69"/>
      <c r="N714" s="197"/>
      <c r="O714" s="43"/>
      <c r="P714" s="43"/>
      <c r="Q714" s="43"/>
      <c r="R714" s="43"/>
      <c r="S714" s="43"/>
      <c r="T714" s="43"/>
      <c r="U714" s="43"/>
      <c r="V714" s="43"/>
      <c r="W714" s="43"/>
      <c r="X714" s="70"/>
      <c r="Y714" s="70"/>
      <c r="Z714" s="70"/>
      <c r="AA714" s="70"/>
      <c r="AB714" s="70"/>
      <c r="AC714" s="70"/>
      <c r="AD714" s="70"/>
      <c r="AE714" s="70"/>
      <c r="AF714" s="70"/>
      <c r="AG714" s="70"/>
      <c r="AH714" s="70"/>
      <c r="AI714" s="70"/>
      <c r="AJ714" s="70"/>
      <c r="AK714" s="70"/>
      <c r="AL714" s="70"/>
      <c r="AM714" s="70"/>
      <c r="AN714" s="70"/>
      <c r="AO714" s="70"/>
      <c r="AP714" s="70"/>
      <c r="AQ714" s="70"/>
      <c r="AR714" s="70"/>
      <c r="AS714" s="70"/>
      <c r="AT714" s="70"/>
      <c r="AU714" s="70"/>
      <c r="AV714" s="70"/>
      <c r="AW714" s="70"/>
      <c r="AX714" s="70"/>
      <c r="AY714" s="70"/>
      <c r="AZ714" s="70"/>
    </row>
    <row r="715" spans="1:52">
      <c r="A715" s="69"/>
      <c r="B715" s="69"/>
      <c r="E715" s="69"/>
      <c r="F715" s="69"/>
      <c r="G715" s="69"/>
      <c r="H715" s="69"/>
      <c r="I715" s="69"/>
      <c r="J715" s="69"/>
      <c r="K715" s="69"/>
      <c r="L715" s="196"/>
      <c r="M715" s="69"/>
      <c r="N715" s="197"/>
      <c r="O715" s="43"/>
      <c r="P715" s="43"/>
      <c r="Q715" s="43"/>
      <c r="R715" s="43"/>
      <c r="S715" s="43"/>
      <c r="T715" s="43"/>
      <c r="U715" s="43"/>
      <c r="V715" s="43"/>
      <c r="W715" s="43"/>
      <c r="X715" s="70"/>
      <c r="Y715" s="70"/>
      <c r="Z715" s="70"/>
      <c r="AA715" s="70"/>
      <c r="AB715" s="70"/>
      <c r="AC715" s="70"/>
      <c r="AD715" s="70"/>
      <c r="AE715" s="70"/>
      <c r="AF715" s="70"/>
      <c r="AG715" s="70"/>
      <c r="AH715" s="70"/>
      <c r="AI715" s="70"/>
      <c r="AJ715" s="70"/>
      <c r="AK715" s="70"/>
      <c r="AL715" s="70"/>
      <c r="AM715" s="70"/>
      <c r="AN715" s="70"/>
      <c r="AO715" s="70"/>
      <c r="AP715" s="70"/>
      <c r="AQ715" s="70"/>
      <c r="AR715" s="70"/>
      <c r="AS715" s="70"/>
      <c r="AT715" s="70"/>
      <c r="AU715" s="70"/>
      <c r="AV715" s="70"/>
      <c r="AW715" s="70"/>
      <c r="AX715" s="70"/>
      <c r="AY715" s="70"/>
      <c r="AZ715" s="70"/>
    </row>
    <row r="716" spans="1:52">
      <c r="A716" s="69"/>
      <c r="B716" s="69"/>
      <c r="E716" s="69"/>
      <c r="F716" s="69"/>
      <c r="G716" s="69"/>
      <c r="H716" s="69"/>
      <c r="I716" s="69"/>
      <c r="J716" s="69"/>
      <c r="K716" s="69"/>
      <c r="L716" s="196"/>
      <c r="M716" s="69"/>
      <c r="N716" s="197"/>
      <c r="O716" s="43"/>
      <c r="P716" s="43"/>
      <c r="Q716" s="43"/>
      <c r="R716" s="43"/>
      <c r="S716" s="43"/>
      <c r="T716" s="43"/>
      <c r="U716" s="43"/>
      <c r="V716" s="43"/>
      <c r="W716" s="43"/>
      <c r="X716" s="70"/>
      <c r="Y716" s="70"/>
      <c r="Z716" s="70"/>
      <c r="AA716" s="70"/>
      <c r="AB716" s="70"/>
      <c r="AC716" s="70"/>
      <c r="AD716" s="70"/>
      <c r="AE716" s="70"/>
      <c r="AF716" s="70"/>
      <c r="AG716" s="70"/>
      <c r="AH716" s="70"/>
      <c r="AI716" s="70"/>
      <c r="AJ716" s="70"/>
      <c r="AK716" s="70"/>
      <c r="AL716" s="70"/>
      <c r="AM716" s="70"/>
      <c r="AN716" s="70"/>
      <c r="AO716" s="70"/>
      <c r="AP716" s="70"/>
      <c r="AQ716" s="70"/>
      <c r="AR716" s="70"/>
      <c r="AS716" s="70"/>
      <c r="AT716" s="70"/>
      <c r="AU716" s="70"/>
      <c r="AV716" s="70"/>
      <c r="AW716" s="70"/>
      <c r="AX716" s="70"/>
      <c r="AY716" s="70"/>
      <c r="AZ716" s="70"/>
    </row>
    <row r="717" spans="1:52">
      <c r="A717" s="69"/>
      <c r="B717" s="69"/>
      <c r="E717" s="69"/>
      <c r="F717" s="69"/>
      <c r="G717" s="69"/>
      <c r="H717" s="69"/>
      <c r="I717" s="69"/>
      <c r="J717" s="69"/>
      <c r="K717" s="69"/>
      <c r="L717" s="196"/>
      <c r="M717" s="69"/>
      <c r="N717" s="197"/>
      <c r="O717" s="43"/>
      <c r="P717" s="43"/>
      <c r="Q717" s="43"/>
      <c r="R717" s="43"/>
      <c r="S717" s="43"/>
      <c r="T717" s="43"/>
      <c r="U717" s="43"/>
      <c r="V717" s="43"/>
      <c r="W717" s="43"/>
      <c r="X717" s="70"/>
      <c r="Y717" s="70"/>
      <c r="Z717" s="70"/>
      <c r="AA717" s="70"/>
      <c r="AB717" s="70"/>
      <c r="AC717" s="70"/>
      <c r="AD717" s="70"/>
      <c r="AE717" s="70"/>
      <c r="AF717" s="70"/>
      <c r="AG717" s="70"/>
      <c r="AH717" s="70"/>
      <c r="AI717" s="70"/>
      <c r="AJ717" s="70"/>
      <c r="AK717" s="70"/>
      <c r="AL717" s="70"/>
      <c r="AM717" s="70"/>
      <c r="AN717" s="70"/>
      <c r="AO717" s="70"/>
      <c r="AP717" s="70"/>
      <c r="AQ717" s="70"/>
      <c r="AR717" s="70"/>
      <c r="AS717" s="70"/>
      <c r="AT717" s="70"/>
      <c r="AU717" s="70"/>
      <c r="AV717" s="70"/>
      <c r="AW717" s="70"/>
      <c r="AX717" s="70"/>
      <c r="AY717" s="70"/>
      <c r="AZ717" s="70"/>
    </row>
    <row r="718" spans="1:52">
      <c r="A718" s="69"/>
      <c r="B718" s="69"/>
      <c r="E718" s="69"/>
      <c r="F718" s="69"/>
      <c r="G718" s="69"/>
      <c r="H718" s="69"/>
      <c r="I718" s="69"/>
      <c r="J718" s="69"/>
      <c r="K718" s="69"/>
      <c r="L718" s="196"/>
      <c r="M718" s="69"/>
      <c r="N718" s="197"/>
      <c r="O718" s="43"/>
      <c r="P718" s="43"/>
      <c r="Q718" s="43"/>
      <c r="R718" s="43"/>
      <c r="S718" s="43"/>
      <c r="T718" s="43"/>
      <c r="U718" s="43"/>
      <c r="V718" s="43"/>
      <c r="W718" s="43"/>
      <c r="X718" s="70"/>
      <c r="Y718" s="70"/>
      <c r="Z718" s="70"/>
      <c r="AA718" s="70"/>
      <c r="AB718" s="70"/>
      <c r="AC718" s="70"/>
      <c r="AD718" s="70"/>
      <c r="AE718" s="70"/>
      <c r="AF718" s="70"/>
      <c r="AG718" s="70"/>
      <c r="AH718" s="70"/>
      <c r="AI718" s="70"/>
      <c r="AJ718" s="70"/>
      <c r="AK718" s="70"/>
      <c r="AL718" s="70"/>
      <c r="AM718" s="70"/>
      <c r="AN718" s="70"/>
      <c r="AO718" s="70"/>
      <c r="AP718" s="70"/>
      <c r="AQ718" s="70"/>
      <c r="AR718" s="70"/>
      <c r="AS718" s="70"/>
      <c r="AT718" s="70"/>
      <c r="AU718" s="70"/>
      <c r="AV718" s="70"/>
      <c r="AW718" s="70"/>
      <c r="AX718" s="70"/>
      <c r="AY718" s="70"/>
      <c r="AZ718" s="70"/>
    </row>
    <row r="719" spans="1:52">
      <c r="A719" s="69"/>
      <c r="B719" s="69"/>
      <c r="E719" s="69"/>
      <c r="F719" s="69"/>
      <c r="G719" s="69"/>
      <c r="H719" s="69"/>
      <c r="I719" s="69"/>
      <c r="J719" s="69"/>
      <c r="K719" s="69"/>
      <c r="L719" s="196"/>
      <c r="M719" s="69"/>
      <c r="N719" s="197"/>
      <c r="O719" s="43"/>
      <c r="P719" s="43"/>
      <c r="Q719" s="43"/>
      <c r="R719" s="43"/>
      <c r="S719" s="43"/>
      <c r="T719" s="43"/>
      <c r="U719" s="43"/>
      <c r="V719" s="43"/>
      <c r="W719" s="43"/>
      <c r="X719" s="70"/>
      <c r="Y719" s="70"/>
      <c r="Z719" s="70"/>
      <c r="AA719" s="70"/>
      <c r="AB719" s="70"/>
      <c r="AC719" s="70"/>
      <c r="AD719" s="70"/>
      <c r="AE719" s="70"/>
      <c r="AF719" s="70"/>
      <c r="AG719" s="70"/>
      <c r="AH719" s="70"/>
      <c r="AI719" s="70"/>
      <c r="AJ719" s="70"/>
      <c r="AK719" s="70"/>
      <c r="AL719" s="70"/>
      <c r="AM719" s="70"/>
      <c r="AN719" s="70"/>
      <c r="AO719" s="70"/>
      <c r="AP719" s="70"/>
      <c r="AQ719" s="70"/>
      <c r="AR719" s="70"/>
      <c r="AS719" s="70"/>
      <c r="AT719" s="70"/>
      <c r="AU719" s="70"/>
      <c r="AV719" s="70"/>
      <c r="AW719" s="70"/>
      <c r="AX719" s="70"/>
      <c r="AY719" s="70"/>
      <c r="AZ719" s="70"/>
    </row>
    <row r="720" spans="1:52">
      <c r="A720" s="69"/>
      <c r="B720" s="69"/>
      <c r="E720" s="69"/>
      <c r="F720" s="69"/>
      <c r="G720" s="69"/>
      <c r="H720" s="69"/>
      <c r="I720" s="69"/>
      <c r="J720" s="69"/>
      <c r="K720" s="69"/>
      <c r="L720" s="196"/>
      <c r="M720" s="69"/>
      <c r="N720" s="197"/>
      <c r="O720" s="43"/>
      <c r="P720" s="43"/>
      <c r="Q720" s="43"/>
      <c r="R720" s="43"/>
      <c r="S720" s="43"/>
      <c r="T720" s="43"/>
      <c r="U720" s="43"/>
      <c r="V720" s="43"/>
      <c r="W720" s="43"/>
      <c r="X720" s="70"/>
      <c r="Y720" s="70"/>
      <c r="Z720" s="70"/>
      <c r="AA720" s="70"/>
      <c r="AB720" s="70"/>
      <c r="AC720" s="70"/>
      <c r="AD720" s="70"/>
      <c r="AE720" s="70"/>
      <c r="AF720" s="70"/>
      <c r="AG720" s="70"/>
      <c r="AH720" s="70"/>
      <c r="AI720" s="70"/>
      <c r="AJ720" s="70"/>
      <c r="AK720" s="70"/>
      <c r="AL720" s="70"/>
      <c r="AM720" s="70"/>
      <c r="AN720" s="70"/>
      <c r="AO720" s="70"/>
      <c r="AP720" s="70"/>
      <c r="AQ720" s="70"/>
      <c r="AR720" s="70"/>
      <c r="AS720" s="70"/>
      <c r="AT720" s="70"/>
      <c r="AU720" s="70"/>
      <c r="AV720" s="70"/>
      <c r="AW720" s="70"/>
      <c r="AX720" s="70"/>
      <c r="AY720" s="70"/>
      <c r="AZ720" s="70"/>
    </row>
    <row r="721" spans="1:52">
      <c r="A721" s="69"/>
      <c r="B721" s="69"/>
      <c r="E721" s="69"/>
      <c r="F721" s="69"/>
      <c r="G721" s="69"/>
      <c r="H721" s="69"/>
      <c r="I721" s="69"/>
      <c r="J721" s="69"/>
      <c r="K721" s="69"/>
      <c r="L721" s="196"/>
      <c r="M721" s="69"/>
      <c r="N721" s="197"/>
      <c r="O721" s="43"/>
      <c r="P721" s="43"/>
      <c r="Q721" s="43"/>
      <c r="R721" s="43"/>
      <c r="S721" s="43"/>
      <c r="T721" s="43"/>
      <c r="U721" s="43"/>
      <c r="V721" s="43"/>
      <c r="W721" s="43"/>
      <c r="X721" s="70"/>
      <c r="Y721" s="70"/>
      <c r="Z721" s="70"/>
      <c r="AA721" s="70"/>
      <c r="AB721" s="70"/>
      <c r="AC721" s="70"/>
      <c r="AD721" s="70"/>
      <c r="AE721" s="70"/>
      <c r="AF721" s="70"/>
      <c r="AG721" s="70"/>
      <c r="AH721" s="70"/>
      <c r="AI721" s="70"/>
      <c r="AJ721" s="70"/>
      <c r="AK721" s="70"/>
      <c r="AL721" s="70"/>
      <c r="AM721" s="70"/>
      <c r="AN721" s="70"/>
      <c r="AO721" s="70"/>
      <c r="AP721" s="70"/>
      <c r="AQ721" s="70"/>
      <c r="AR721" s="70"/>
      <c r="AS721" s="70"/>
      <c r="AT721" s="70"/>
      <c r="AU721" s="70"/>
      <c r="AV721" s="70"/>
      <c r="AW721" s="70"/>
      <c r="AX721" s="70"/>
      <c r="AY721" s="70"/>
      <c r="AZ721" s="70"/>
    </row>
    <row r="722" spans="1:52">
      <c r="A722" s="69"/>
      <c r="B722" s="69"/>
      <c r="E722" s="69"/>
      <c r="F722" s="69"/>
      <c r="G722" s="69"/>
      <c r="H722" s="69"/>
      <c r="I722" s="69"/>
      <c r="J722" s="69"/>
      <c r="K722" s="69"/>
      <c r="L722" s="196"/>
      <c r="M722" s="69"/>
      <c r="N722" s="197"/>
      <c r="O722" s="43"/>
      <c r="P722" s="43"/>
      <c r="Q722" s="43"/>
      <c r="R722" s="43"/>
      <c r="S722" s="43"/>
      <c r="T722" s="43"/>
      <c r="U722" s="43"/>
      <c r="V722" s="43"/>
      <c r="W722" s="43"/>
      <c r="X722" s="70"/>
      <c r="Y722" s="70"/>
      <c r="Z722" s="70"/>
      <c r="AA722" s="70"/>
      <c r="AB722" s="70"/>
      <c r="AC722" s="70"/>
      <c r="AD722" s="70"/>
      <c r="AE722" s="70"/>
      <c r="AF722" s="70"/>
      <c r="AG722" s="70"/>
      <c r="AH722" s="70"/>
      <c r="AI722" s="70"/>
      <c r="AJ722" s="70"/>
      <c r="AK722" s="70"/>
      <c r="AL722" s="70"/>
      <c r="AM722" s="70"/>
      <c r="AN722" s="70"/>
      <c r="AO722" s="70"/>
      <c r="AP722" s="70"/>
      <c r="AQ722" s="70"/>
      <c r="AR722" s="70"/>
      <c r="AS722" s="70"/>
      <c r="AT722" s="70"/>
      <c r="AU722" s="70"/>
      <c r="AV722" s="70"/>
      <c r="AW722" s="70"/>
      <c r="AX722" s="70"/>
      <c r="AY722" s="70"/>
      <c r="AZ722" s="70"/>
    </row>
    <row r="723" spans="1:52">
      <c r="A723" s="69"/>
      <c r="B723" s="69"/>
      <c r="E723" s="69"/>
      <c r="F723" s="69"/>
      <c r="G723" s="69"/>
      <c r="H723" s="69"/>
      <c r="I723" s="69"/>
      <c r="J723" s="69"/>
      <c r="K723" s="69"/>
      <c r="L723" s="196"/>
      <c r="M723" s="69"/>
      <c r="N723" s="197"/>
      <c r="O723" s="43"/>
      <c r="P723" s="43"/>
      <c r="Q723" s="43"/>
      <c r="R723" s="43"/>
      <c r="S723" s="43"/>
      <c r="T723" s="43"/>
      <c r="U723" s="43"/>
      <c r="V723" s="43"/>
      <c r="W723" s="43"/>
      <c r="X723" s="70"/>
      <c r="Y723" s="70"/>
      <c r="Z723" s="70"/>
      <c r="AA723" s="70"/>
      <c r="AB723" s="70"/>
      <c r="AC723" s="70"/>
      <c r="AD723" s="70"/>
      <c r="AE723" s="70"/>
      <c r="AF723" s="70"/>
      <c r="AG723" s="70"/>
      <c r="AH723" s="70"/>
      <c r="AI723" s="70"/>
      <c r="AJ723" s="70"/>
      <c r="AK723" s="70"/>
      <c r="AL723" s="70"/>
      <c r="AM723" s="70"/>
      <c r="AN723" s="70"/>
      <c r="AO723" s="70"/>
      <c r="AP723" s="70"/>
      <c r="AQ723" s="70"/>
      <c r="AR723" s="70"/>
      <c r="AS723" s="70"/>
      <c r="AT723" s="70"/>
      <c r="AU723" s="70"/>
      <c r="AV723" s="70"/>
      <c r="AW723" s="70"/>
      <c r="AX723" s="70"/>
      <c r="AY723" s="70"/>
      <c r="AZ723" s="70"/>
    </row>
    <row r="724" spans="1:52">
      <c r="A724" s="69"/>
      <c r="B724" s="69"/>
      <c r="E724" s="69"/>
      <c r="F724" s="69"/>
      <c r="G724" s="69"/>
      <c r="H724" s="69"/>
      <c r="I724" s="69"/>
      <c r="J724" s="69"/>
      <c r="K724" s="69"/>
      <c r="L724" s="196"/>
      <c r="M724" s="69"/>
      <c r="N724" s="197"/>
      <c r="O724" s="43"/>
      <c r="P724" s="43"/>
      <c r="Q724" s="43"/>
      <c r="R724" s="43"/>
      <c r="S724" s="43"/>
      <c r="T724" s="43"/>
      <c r="U724" s="43"/>
      <c r="V724" s="43"/>
      <c r="W724" s="43"/>
      <c r="X724" s="70"/>
      <c r="Y724" s="70"/>
      <c r="Z724" s="70"/>
      <c r="AA724" s="70"/>
      <c r="AB724" s="70"/>
      <c r="AC724" s="70"/>
      <c r="AD724" s="70"/>
      <c r="AE724" s="70"/>
      <c r="AF724" s="70"/>
      <c r="AG724" s="70"/>
      <c r="AH724" s="70"/>
      <c r="AI724" s="70"/>
      <c r="AJ724" s="70"/>
      <c r="AK724" s="70"/>
      <c r="AL724" s="70"/>
      <c r="AM724" s="70"/>
      <c r="AN724" s="70"/>
      <c r="AO724" s="70"/>
      <c r="AP724" s="70"/>
      <c r="AQ724" s="70"/>
      <c r="AR724" s="70"/>
      <c r="AS724" s="70"/>
      <c r="AT724" s="70"/>
      <c r="AU724" s="70"/>
      <c r="AV724" s="70"/>
      <c r="AW724" s="70"/>
      <c r="AX724" s="70"/>
      <c r="AY724" s="70"/>
      <c r="AZ724" s="70"/>
    </row>
    <row r="725" spans="1:52">
      <c r="A725" s="69"/>
      <c r="B725" s="69"/>
      <c r="E725" s="69"/>
      <c r="F725" s="69"/>
      <c r="G725" s="69"/>
      <c r="H725" s="69"/>
      <c r="I725" s="69"/>
      <c r="J725" s="69"/>
      <c r="K725" s="69"/>
      <c r="L725" s="196"/>
      <c r="M725" s="69"/>
      <c r="N725" s="197"/>
      <c r="O725" s="43"/>
      <c r="P725" s="43"/>
      <c r="Q725" s="43"/>
      <c r="R725" s="43"/>
      <c r="S725" s="43"/>
      <c r="T725" s="43"/>
      <c r="U725" s="43"/>
      <c r="V725" s="43"/>
      <c r="W725" s="43"/>
      <c r="X725" s="70"/>
      <c r="Y725" s="70"/>
      <c r="Z725" s="70"/>
      <c r="AA725" s="70"/>
      <c r="AB725" s="70"/>
      <c r="AC725" s="70"/>
      <c r="AD725" s="70"/>
      <c r="AE725" s="70"/>
      <c r="AF725" s="70"/>
      <c r="AG725" s="70"/>
      <c r="AH725" s="70"/>
      <c r="AI725" s="70"/>
      <c r="AJ725" s="70"/>
      <c r="AK725" s="70"/>
      <c r="AL725" s="70"/>
      <c r="AM725" s="70"/>
      <c r="AN725" s="70"/>
      <c r="AO725" s="70"/>
      <c r="AP725" s="70"/>
      <c r="AQ725" s="70"/>
      <c r="AR725" s="70"/>
      <c r="AS725" s="70"/>
      <c r="AT725" s="70"/>
      <c r="AU725" s="70"/>
      <c r="AV725" s="70"/>
      <c r="AW725" s="70"/>
      <c r="AX725" s="70"/>
      <c r="AY725" s="70"/>
      <c r="AZ725" s="70"/>
    </row>
    <row r="726" spans="1:52">
      <c r="A726" s="69"/>
      <c r="B726" s="69"/>
      <c r="E726" s="69"/>
      <c r="F726" s="69"/>
      <c r="G726" s="69"/>
      <c r="H726" s="69"/>
      <c r="I726" s="69"/>
      <c r="J726" s="69"/>
      <c r="K726" s="69"/>
      <c r="L726" s="196"/>
      <c r="M726" s="69"/>
      <c r="N726" s="197"/>
      <c r="O726" s="43"/>
      <c r="P726" s="43"/>
      <c r="Q726" s="43"/>
      <c r="R726" s="43"/>
      <c r="S726" s="43"/>
      <c r="T726" s="43"/>
      <c r="U726" s="43"/>
      <c r="V726" s="43"/>
      <c r="W726" s="43"/>
      <c r="X726" s="70"/>
      <c r="Y726" s="70"/>
      <c r="Z726" s="70"/>
      <c r="AA726" s="70"/>
      <c r="AB726" s="70"/>
      <c r="AC726" s="70"/>
      <c r="AD726" s="70"/>
      <c r="AE726" s="70"/>
      <c r="AF726" s="70"/>
      <c r="AG726" s="70"/>
      <c r="AH726" s="70"/>
      <c r="AI726" s="70"/>
      <c r="AJ726" s="70"/>
      <c r="AK726" s="70"/>
      <c r="AL726" s="70"/>
      <c r="AM726" s="70"/>
      <c r="AN726" s="70"/>
      <c r="AO726" s="70"/>
      <c r="AP726" s="70"/>
      <c r="AQ726" s="70"/>
      <c r="AR726" s="70"/>
      <c r="AS726" s="70"/>
      <c r="AT726" s="70"/>
      <c r="AU726" s="70"/>
      <c r="AV726" s="70"/>
      <c r="AW726" s="70"/>
      <c r="AX726" s="70"/>
      <c r="AY726" s="70"/>
      <c r="AZ726" s="70"/>
    </row>
    <row r="727" spans="1:52">
      <c r="A727" s="69"/>
      <c r="B727" s="69"/>
      <c r="E727" s="69"/>
      <c r="F727" s="69"/>
      <c r="G727" s="69"/>
      <c r="H727" s="69"/>
      <c r="I727" s="69"/>
      <c r="J727" s="69"/>
      <c r="K727" s="69"/>
      <c r="L727" s="196"/>
      <c r="M727" s="69"/>
      <c r="N727" s="197"/>
      <c r="O727" s="43"/>
      <c r="P727" s="43"/>
      <c r="Q727" s="43"/>
      <c r="R727" s="43"/>
      <c r="S727" s="43"/>
      <c r="T727" s="43"/>
      <c r="U727" s="43"/>
      <c r="V727" s="43"/>
      <c r="W727" s="43"/>
      <c r="X727" s="70"/>
      <c r="Y727" s="70"/>
      <c r="Z727" s="70"/>
      <c r="AA727" s="70"/>
      <c r="AB727" s="70"/>
      <c r="AC727" s="70"/>
      <c r="AD727" s="70"/>
      <c r="AE727" s="70"/>
      <c r="AF727" s="70"/>
      <c r="AG727" s="70"/>
      <c r="AH727" s="70"/>
      <c r="AI727" s="70"/>
      <c r="AJ727" s="70"/>
      <c r="AK727" s="70"/>
      <c r="AL727" s="70"/>
      <c r="AM727" s="70"/>
      <c r="AN727" s="70"/>
      <c r="AO727" s="70"/>
      <c r="AP727" s="70"/>
      <c r="AQ727" s="70"/>
      <c r="AR727" s="70"/>
      <c r="AS727" s="70"/>
      <c r="AT727" s="70"/>
      <c r="AU727" s="70"/>
      <c r="AV727" s="70"/>
      <c r="AW727" s="70"/>
      <c r="AX727" s="70"/>
      <c r="AY727" s="70"/>
      <c r="AZ727" s="70"/>
    </row>
    <row r="728" spans="1:52">
      <c r="A728" s="69"/>
      <c r="B728" s="69"/>
      <c r="E728" s="69"/>
      <c r="F728" s="69"/>
      <c r="G728" s="69"/>
      <c r="H728" s="69"/>
      <c r="I728" s="69"/>
      <c r="J728" s="69"/>
      <c r="K728" s="69"/>
      <c r="L728" s="196"/>
      <c r="M728" s="69"/>
      <c r="N728" s="197"/>
      <c r="O728" s="43"/>
      <c r="P728" s="43"/>
      <c r="Q728" s="43"/>
      <c r="R728" s="43"/>
      <c r="S728" s="43"/>
      <c r="T728" s="43"/>
      <c r="U728" s="43"/>
      <c r="V728" s="43"/>
      <c r="W728" s="43"/>
      <c r="X728" s="70"/>
      <c r="Y728" s="70"/>
      <c r="Z728" s="70"/>
      <c r="AA728" s="70"/>
      <c r="AB728" s="70"/>
      <c r="AC728" s="70"/>
      <c r="AD728" s="70"/>
      <c r="AE728" s="70"/>
      <c r="AF728" s="70"/>
      <c r="AG728" s="70"/>
      <c r="AH728" s="70"/>
      <c r="AI728" s="70"/>
      <c r="AJ728" s="70"/>
      <c r="AK728" s="70"/>
      <c r="AL728" s="70"/>
      <c r="AM728" s="70"/>
      <c r="AN728" s="70"/>
      <c r="AO728" s="70"/>
      <c r="AP728" s="70"/>
      <c r="AQ728" s="70"/>
      <c r="AR728" s="70"/>
      <c r="AS728" s="70"/>
      <c r="AT728" s="70"/>
      <c r="AU728" s="70"/>
      <c r="AV728" s="70"/>
      <c r="AW728" s="70"/>
      <c r="AX728" s="70"/>
      <c r="AY728" s="70"/>
      <c r="AZ728" s="70"/>
    </row>
    <row r="729" spans="1:52">
      <c r="A729" s="69"/>
      <c r="B729" s="69"/>
      <c r="E729" s="69"/>
      <c r="F729" s="69"/>
      <c r="G729" s="69"/>
      <c r="H729" s="69"/>
      <c r="I729" s="69"/>
      <c r="J729" s="69"/>
      <c r="K729" s="69"/>
      <c r="L729" s="196"/>
      <c r="M729" s="69"/>
      <c r="N729" s="197"/>
      <c r="O729" s="43"/>
      <c r="P729" s="43"/>
      <c r="Q729" s="43"/>
      <c r="R729" s="43"/>
      <c r="S729" s="43"/>
      <c r="T729" s="43"/>
      <c r="U729" s="43"/>
      <c r="V729" s="43"/>
      <c r="W729" s="43"/>
      <c r="X729" s="70"/>
      <c r="Y729" s="70"/>
      <c r="Z729" s="70"/>
      <c r="AA729" s="70"/>
      <c r="AB729" s="70"/>
      <c r="AC729" s="70"/>
      <c r="AD729" s="70"/>
      <c r="AE729" s="70"/>
      <c r="AF729" s="70"/>
      <c r="AG729" s="70"/>
      <c r="AH729" s="70"/>
      <c r="AI729" s="70"/>
      <c r="AJ729" s="70"/>
      <c r="AK729" s="70"/>
      <c r="AL729" s="70"/>
      <c r="AM729" s="70"/>
      <c r="AN729" s="70"/>
      <c r="AO729" s="70"/>
      <c r="AP729" s="70"/>
      <c r="AQ729" s="70"/>
      <c r="AR729" s="70"/>
      <c r="AS729" s="70"/>
      <c r="AT729" s="70"/>
      <c r="AU729" s="70"/>
      <c r="AV729" s="70"/>
      <c r="AW729" s="70"/>
      <c r="AX729" s="70"/>
      <c r="AY729" s="70"/>
      <c r="AZ729" s="70"/>
    </row>
    <row r="730" spans="1:52">
      <c r="A730" s="69"/>
      <c r="B730" s="69"/>
      <c r="E730" s="69"/>
      <c r="F730" s="69"/>
      <c r="G730" s="69"/>
      <c r="H730" s="69"/>
      <c r="I730" s="69"/>
      <c r="J730" s="69"/>
      <c r="K730" s="69"/>
      <c r="L730" s="196"/>
      <c r="M730" s="69"/>
      <c r="N730" s="197"/>
      <c r="O730" s="43"/>
      <c r="P730" s="43"/>
      <c r="Q730" s="43"/>
      <c r="R730" s="43"/>
      <c r="S730" s="43"/>
      <c r="T730" s="43"/>
      <c r="U730" s="43"/>
      <c r="V730" s="43"/>
      <c r="W730" s="43"/>
      <c r="X730" s="70"/>
      <c r="Y730" s="70"/>
      <c r="Z730" s="70"/>
      <c r="AA730" s="70"/>
      <c r="AB730" s="70"/>
      <c r="AC730" s="70"/>
      <c r="AD730" s="70"/>
      <c r="AE730" s="70"/>
      <c r="AF730" s="70"/>
      <c r="AG730" s="70"/>
      <c r="AH730" s="70"/>
      <c r="AI730" s="70"/>
      <c r="AJ730" s="70"/>
      <c r="AK730" s="70"/>
      <c r="AL730" s="70"/>
      <c r="AM730" s="70"/>
      <c r="AN730" s="70"/>
      <c r="AO730" s="70"/>
      <c r="AP730" s="70"/>
      <c r="AQ730" s="70"/>
      <c r="AR730" s="70"/>
      <c r="AS730" s="70"/>
      <c r="AT730" s="70"/>
      <c r="AU730" s="70"/>
      <c r="AV730" s="70"/>
      <c r="AW730" s="70"/>
      <c r="AX730" s="70"/>
      <c r="AY730" s="70"/>
      <c r="AZ730" s="70"/>
    </row>
    <row r="731" spans="1:52">
      <c r="A731" s="69"/>
      <c r="B731" s="69"/>
      <c r="E731" s="69"/>
      <c r="F731" s="69"/>
      <c r="G731" s="69"/>
      <c r="H731" s="69"/>
      <c r="I731" s="69"/>
      <c r="J731" s="69"/>
      <c r="K731" s="69"/>
      <c r="L731" s="196"/>
      <c r="M731" s="69"/>
      <c r="N731" s="197"/>
      <c r="O731" s="43"/>
      <c r="P731" s="43"/>
      <c r="Q731" s="43"/>
      <c r="R731" s="43"/>
      <c r="S731" s="43"/>
      <c r="T731" s="43"/>
      <c r="U731" s="43"/>
      <c r="V731" s="43"/>
      <c r="W731" s="43"/>
      <c r="X731" s="70"/>
      <c r="Y731" s="70"/>
      <c r="Z731" s="70"/>
      <c r="AA731" s="70"/>
      <c r="AB731" s="70"/>
      <c r="AC731" s="70"/>
      <c r="AD731" s="70"/>
      <c r="AE731" s="70"/>
      <c r="AF731" s="70"/>
      <c r="AG731" s="70"/>
      <c r="AH731" s="70"/>
      <c r="AI731" s="70"/>
      <c r="AJ731" s="70"/>
      <c r="AK731" s="70"/>
      <c r="AL731" s="70"/>
      <c r="AM731" s="70"/>
      <c r="AN731" s="70"/>
      <c r="AO731" s="70"/>
      <c r="AP731" s="70"/>
      <c r="AQ731" s="70"/>
      <c r="AR731" s="70"/>
      <c r="AS731" s="70"/>
      <c r="AT731" s="70"/>
      <c r="AU731" s="70"/>
      <c r="AV731" s="70"/>
      <c r="AW731" s="70"/>
      <c r="AX731" s="70"/>
      <c r="AY731" s="70"/>
      <c r="AZ731" s="70"/>
    </row>
    <row r="732" spans="1:52">
      <c r="A732" s="69"/>
      <c r="B732" s="69"/>
      <c r="E732" s="69"/>
      <c r="F732" s="69"/>
      <c r="G732" s="69"/>
      <c r="H732" s="69"/>
      <c r="I732" s="69"/>
      <c r="J732" s="69"/>
      <c r="K732" s="69"/>
      <c r="L732" s="196"/>
      <c r="M732" s="69"/>
      <c r="N732" s="197"/>
      <c r="O732" s="43"/>
      <c r="P732" s="43"/>
      <c r="Q732" s="43"/>
      <c r="R732" s="43"/>
      <c r="S732" s="43"/>
      <c r="T732" s="43"/>
      <c r="U732" s="43"/>
      <c r="V732" s="43"/>
      <c r="W732" s="43"/>
      <c r="X732" s="70"/>
      <c r="Y732" s="70"/>
      <c r="Z732" s="70"/>
      <c r="AA732" s="70"/>
      <c r="AB732" s="70"/>
      <c r="AC732" s="70"/>
      <c r="AD732" s="70"/>
      <c r="AE732" s="70"/>
      <c r="AF732" s="70"/>
      <c r="AG732" s="70"/>
      <c r="AH732" s="70"/>
      <c r="AI732" s="70"/>
      <c r="AJ732" s="70"/>
      <c r="AK732" s="70"/>
      <c r="AL732" s="70"/>
      <c r="AM732" s="70"/>
      <c r="AN732" s="70"/>
      <c r="AO732" s="70"/>
      <c r="AP732" s="70"/>
      <c r="AQ732" s="70"/>
      <c r="AR732" s="70"/>
      <c r="AS732" s="70"/>
      <c r="AT732" s="70"/>
      <c r="AU732" s="70"/>
      <c r="AV732" s="70"/>
      <c r="AW732" s="70"/>
      <c r="AX732" s="70"/>
      <c r="AY732" s="70"/>
      <c r="AZ732" s="70"/>
    </row>
    <row r="733" spans="1:52">
      <c r="A733" s="69"/>
      <c r="B733" s="69"/>
      <c r="E733" s="69"/>
      <c r="F733" s="69"/>
      <c r="G733" s="69"/>
      <c r="H733" s="69"/>
      <c r="I733" s="69"/>
      <c r="J733" s="69"/>
      <c r="K733" s="69"/>
      <c r="L733" s="196"/>
      <c r="M733" s="69"/>
      <c r="N733" s="197"/>
      <c r="O733" s="43"/>
      <c r="P733" s="43"/>
      <c r="Q733" s="43"/>
      <c r="R733" s="43"/>
      <c r="S733" s="43"/>
      <c r="T733" s="43"/>
      <c r="U733" s="43"/>
      <c r="V733" s="43"/>
      <c r="W733" s="43"/>
      <c r="X733" s="70"/>
      <c r="Y733" s="70"/>
      <c r="Z733" s="70"/>
      <c r="AA733" s="70"/>
      <c r="AB733" s="70"/>
      <c r="AC733" s="70"/>
      <c r="AD733" s="70"/>
      <c r="AE733" s="70"/>
      <c r="AF733" s="70"/>
      <c r="AG733" s="70"/>
      <c r="AH733" s="70"/>
      <c r="AI733" s="70"/>
      <c r="AJ733" s="70"/>
      <c r="AK733" s="70"/>
      <c r="AL733" s="70"/>
      <c r="AM733" s="70"/>
      <c r="AN733" s="70"/>
      <c r="AO733" s="70"/>
      <c r="AP733" s="70"/>
      <c r="AQ733" s="70"/>
      <c r="AR733" s="70"/>
      <c r="AS733" s="70"/>
      <c r="AT733" s="70"/>
      <c r="AU733" s="70"/>
      <c r="AV733" s="70"/>
      <c r="AW733" s="70"/>
      <c r="AX733" s="70"/>
      <c r="AY733" s="70"/>
      <c r="AZ733" s="70"/>
    </row>
    <row r="734" spans="1:52">
      <c r="A734" s="69"/>
      <c r="B734" s="69"/>
      <c r="E734" s="69"/>
      <c r="F734" s="69"/>
      <c r="G734" s="69"/>
      <c r="H734" s="69"/>
      <c r="I734" s="69"/>
      <c r="J734" s="69"/>
      <c r="K734" s="69"/>
      <c r="L734" s="196"/>
      <c r="M734" s="69"/>
      <c r="N734" s="197"/>
      <c r="O734" s="43"/>
      <c r="P734" s="43"/>
      <c r="Q734" s="43"/>
      <c r="R734" s="43"/>
      <c r="S734" s="43"/>
      <c r="T734" s="43"/>
      <c r="U734" s="43"/>
      <c r="V734" s="43"/>
      <c r="W734" s="43"/>
      <c r="X734" s="70"/>
      <c r="Y734" s="70"/>
      <c r="Z734" s="70"/>
      <c r="AA734" s="70"/>
      <c r="AB734" s="70"/>
      <c r="AC734" s="70"/>
      <c r="AD734" s="70"/>
      <c r="AE734" s="70"/>
      <c r="AF734" s="70"/>
      <c r="AG734" s="70"/>
      <c r="AH734" s="70"/>
      <c r="AI734" s="70"/>
      <c r="AJ734" s="70"/>
      <c r="AK734" s="70"/>
      <c r="AL734" s="70"/>
      <c r="AM734" s="70"/>
      <c r="AN734" s="70"/>
      <c r="AO734" s="70"/>
      <c r="AP734" s="70"/>
      <c r="AQ734" s="70"/>
      <c r="AR734" s="70"/>
      <c r="AS734" s="70"/>
      <c r="AT734" s="70"/>
      <c r="AU734" s="70"/>
      <c r="AV734" s="70"/>
      <c r="AW734" s="70"/>
      <c r="AX734" s="70"/>
      <c r="AY734" s="70"/>
      <c r="AZ734" s="70"/>
    </row>
    <row r="735" spans="1:52">
      <c r="A735" s="69"/>
      <c r="B735" s="69"/>
      <c r="E735" s="69"/>
      <c r="F735" s="69"/>
      <c r="G735" s="69"/>
      <c r="H735" s="69"/>
      <c r="I735" s="69"/>
      <c r="J735" s="69"/>
      <c r="K735" s="69"/>
      <c r="L735" s="196"/>
      <c r="M735" s="69"/>
      <c r="N735" s="197"/>
      <c r="O735" s="43"/>
      <c r="P735" s="43"/>
      <c r="Q735" s="43"/>
      <c r="R735" s="43"/>
      <c r="S735" s="43"/>
      <c r="T735" s="43"/>
      <c r="U735" s="43"/>
      <c r="V735" s="43"/>
      <c r="W735" s="43"/>
      <c r="X735" s="70"/>
      <c r="Y735" s="70"/>
      <c r="Z735" s="70"/>
      <c r="AA735" s="70"/>
      <c r="AB735" s="70"/>
      <c r="AC735" s="70"/>
      <c r="AD735" s="70"/>
      <c r="AE735" s="70"/>
      <c r="AF735" s="70"/>
      <c r="AG735" s="70"/>
      <c r="AH735" s="70"/>
      <c r="AI735" s="70"/>
      <c r="AJ735" s="70"/>
      <c r="AK735" s="70"/>
      <c r="AL735" s="70"/>
      <c r="AM735" s="70"/>
      <c r="AN735" s="70"/>
      <c r="AO735" s="70"/>
      <c r="AP735" s="70"/>
      <c r="AQ735" s="70"/>
      <c r="AR735" s="70"/>
      <c r="AS735" s="70"/>
      <c r="AT735" s="70"/>
      <c r="AU735" s="70"/>
      <c r="AV735" s="70"/>
      <c r="AW735" s="70"/>
      <c r="AX735" s="70"/>
      <c r="AY735" s="70"/>
      <c r="AZ735" s="70"/>
    </row>
    <row r="736" spans="1:52">
      <c r="A736" s="69"/>
      <c r="B736" s="69"/>
      <c r="E736" s="69"/>
      <c r="F736" s="69"/>
      <c r="G736" s="69"/>
      <c r="H736" s="69"/>
      <c r="I736" s="69"/>
      <c r="J736" s="69"/>
      <c r="K736" s="69"/>
      <c r="L736" s="196"/>
      <c r="M736" s="69"/>
      <c r="N736" s="197"/>
      <c r="O736" s="43"/>
      <c r="P736" s="43"/>
      <c r="Q736" s="43"/>
      <c r="R736" s="43"/>
      <c r="S736" s="43"/>
      <c r="T736" s="43"/>
      <c r="U736" s="43"/>
      <c r="V736" s="43"/>
      <c r="W736" s="43"/>
      <c r="X736" s="70"/>
      <c r="Y736" s="70"/>
      <c r="Z736" s="70"/>
      <c r="AA736" s="70"/>
      <c r="AB736" s="70"/>
      <c r="AC736" s="70"/>
      <c r="AD736" s="70"/>
      <c r="AE736" s="70"/>
      <c r="AF736" s="70"/>
      <c r="AG736" s="70"/>
      <c r="AH736" s="70"/>
      <c r="AI736" s="70"/>
      <c r="AJ736" s="70"/>
      <c r="AK736" s="70"/>
      <c r="AL736" s="70"/>
      <c r="AM736" s="70"/>
      <c r="AN736" s="70"/>
      <c r="AO736" s="70"/>
      <c r="AP736" s="70"/>
      <c r="AQ736" s="70"/>
      <c r="AR736" s="70"/>
      <c r="AS736" s="70"/>
      <c r="AT736" s="70"/>
      <c r="AU736" s="70"/>
      <c r="AV736" s="70"/>
      <c r="AW736" s="70"/>
      <c r="AX736" s="70"/>
      <c r="AY736" s="70"/>
      <c r="AZ736" s="70"/>
    </row>
    <row r="737" spans="1:52">
      <c r="A737" s="69"/>
      <c r="B737" s="69"/>
      <c r="E737" s="69"/>
      <c r="F737" s="69"/>
      <c r="G737" s="69"/>
      <c r="H737" s="69"/>
      <c r="I737" s="69"/>
      <c r="J737" s="69"/>
      <c r="K737" s="69"/>
      <c r="L737" s="196"/>
      <c r="M737" s="69"/>
      <c r="N737" s="197"/>
      <c r="O737" s="43"/>
      <c r="P737" s="43"/>
      <c r="Q737" s="43"/>
      <c r="R737" s="43"/>
      <c r="S737" s="43"/>
      <c r="T737" s="43"/>
      <c r="U737" s="43"/>
      <c r="V737" s="43"/>
      <c r="W737" s="43"/>
      <c r="X737" s="70"/>
      <c r="Y737" s="70"/>
      <c r="Z737" s="70"/>
      <c r="AA737" s="70"/>
      <c r="AB737" s="70"/>
      <c r="AC737" s="70"/>
      <c r="AD737" s="70"/>
      <c r="AE737" s="70"/>
      <c r="AF737" s="70"/>
      <c r="AG737" s="70"/>
      <c r="AH737" s="70"/>
      <c r="AI737" s="70"/>
      <c r="AJ737" s="70"/>
      <c r="AK737" s="70"/>
      <c r="AL737" s="70"/>
      <c r="AM737" s="70"/>
      <c r="AN737" s="70"/>
      <c r="AO737" s="70"/>
      <c r="AP737" s="70"/>
      <c r="AQ737" s="70"/>
      <c r="AR737" s="70"/>
      <c r="AS737" s="70"/>
      <c r="AT737" s="70"/>
      <c r="AU737" s="70"/>
      <c r="AV737" s="70"/>
      <c r="AW737" s="70"/>
      <c r="AX737" s="70"/>
      <c r="AY737" s="70"/>
      <c r="AZ737" s="70"/>
    </row>
    <row r="738" spans="1:52">
      <c r="A738" s="69"/>
      <c r="B738" s="69"/>
      <c r="E738" s="69"/>
      <c r="F738" s="69"/>
      <c r="G738" s="69"/>
      <c r="H738" s="69"/>
      <c r="I738" s="69"/>
      <c r="J738" s="69"/>
      <c r="K738" s="69"/>
      <c r="L738" s="196"/>
      <c r="M738" s="69"/>
      <c r="N738" s="197"/>
      <c r="O738" s="43"/>
      <c r="P738" s="43"/>
      <c r="Q738" s="43"/>
      <c r="R738" s="43"/>
      <c r="S738" s="43"/>
      <c r="T738" s="43"/>
      <c r="U738" s="43"/>
      <c r="V738" s="43"/>
      <c r="W738" s="43"/>
      <c r="X738" s="70"/>
      <c r="Y738" s="70"/>
      <c r="Z738" s="70"/>
      <c r="AA738" s="70"/>
      <c r="AB738" s="70"/>
      <c r="AC738" s="70"/>
      <c r="AD738" s="70"/>
      <c r="AE738" s="70"/>
      <c r="AF738" s="70"/>
      <c r="AG738" s="70"/>
      <c r="AH738" s="70"/>
      <c r="AI738" s="70"/>
      <c r="AJ738" s="70"/>
      <c r="AK738" s="70"/>
      <c r="AL738" s="70"/>
      <c r="AM738" s="70"/>
      <c r="AN738" s="70"/>
      <c r="AO738" s="70"/>
      <c r="AP738" s="70"/>
      <c r="AQ738" s="70"/>
      <c r="AR738" s="70"/>
      <c r="AS738" s="70"/>
      <c r="AT738" s="70"/>
      <c r="AU738" s="70"/>
      <c r="AV738" s="70"/>
      <c r="AW738" s="70"/>
      <c r="AX738" s="70"/>
      <c r="AY738" s="70"/>
      <c r="AZ738" s="70"/>
    </row>
    <row r="739" spans="1:52">
      <c r="A739" s="69"/>
      <c r="B739" s="69"/>
      <c r="E739" s="69"/>
      <c r="F739" s="69"/>
      <c r="G739" s="69"/>
      <c r="H739" s="69"/>
      <c r="I739" s="69"/>
      <c r="J739" s="69"/>
      <c r="K739" s="69"/>
      <c r="L739" s="196"/>
      <c r="M739" s="69"/>
      <c r="N739" s="197"/>
      <c r="O739" s="43"/>
      <c r="P739" s="43"/>
      <c r="Q739" s="43"/>
      <c r="R739" s="43"/>
      <c r="S739" s="43"/>
      <c r="T739" s="43"/>
      <c r="U739" s="43"/>
      <c r="V739" s="43"/>
      <c r="W739" s="43"/>
      <c r="X739" s="70"/>
      <c r="Y739" s="70"/>
      <c r="Z739" s="70"/>
      <c r="AA739" s="70"/>
      <c r="AB739" s="70"/>
      <c r="AC739" s="70"/>
      <c r="AD739" s="70"/>
      <c r="AE739" s="70"/>
      <c r="AF739" s="70"/>
      <c r="AG739" s="70"/>
      <c r="AH739" s="70"/>
      <c r="AI739" s="70"/>
      <c r="AJ739" s="70"/>
      <c r="AK739" s="70"/>
      <c r="AL739" s="70"/>
      <c r="AM739" s="70"/>
      <c r="AN739" s="70"/>
      <c r="AO739" s="70"/>
      <c r="AP739" s="70"/>
      <c r="AQ739" s="70"/>
      <c r="AR739" s="70"/>
      <c r="AS739" s="70"/>
      <c r="AT739" s="70"/>
      <c r="AU739" s="70"/>
      <c r="AV739" s="70"/>
      <c r="AW739" s="70"/>
      <c r="AX739" s="70"/>
      <c r="AY739" s="70"/>
      <c r="AZ739" s="70"/>
    </row>
    <row r="740" spans="1:52">
      <c r="A740" s="69"/>
      <c r="B740" s="69"/>
      <c r="E740" s="69"/>
      <c r="F740" s="69"/>
      <c r="G740" s="69"/>
      <c r="H740" s="69"/>
      <c r="I740" s="69"/>
      <c r="J740" s="69"/>
      <c r="K740" s="69"/>
      <c r="L740" s="196"/>
      <c r="M740" s="69"/>
      <c r="N740" s="197"/>
      <c r="O740" s="43"/>
      <c r="P740" s="43"/>
      <c r="Q740" s="43"/>
      <c r="R740" s="43"/>
      <c r="S740" s="43"/>
      <c r="T740" s="43"/>
      <c r="U740" s="43"/>
      <c r="V740" s="43"/>
      <c r="W740" s="43"/>
      <c r="X740" s="70"/>
      <c r="Y740" s="70"/>
      <c r="Z740" s="70"/>
      <c r="AA740" s="70"/>
      <c r="AB740" s="70"/>
      <c r="AC740" s="70"/>
      <c r="AD740" s="70"/>
      <c r="AE740" s="70"/>
      <c r="AF740" s="70"/>
      <c r="AG740" s="70"/>
      <c r="AH740" s="70"/>
      <c r="AI740" s="70"/>
      <c r="AJ740" s="70"/>
      <c r="AK740" s="70"/>
      <c r="AL740" s="70"/>
      <c r="AM740" s="70"/>
      <c r="AN740" s="70"/>
      <c r="AO740" s="70"/>
      <c r="AP740" s="70"/>
      <c r="AQ740" s="70"/>
      <c r="AR740" s="70"/>
      <c r="AS740" s="70"/>
      <c r="AT740" s="70"/>
      <c r="AU740" s="70"/>
      <c r="AV740" s="70"/>
      <c r="AW740" s="70"/>
      <c r="AX740" s="70"/>
      <c r="AY740" s="70"/>
      <c r="AZ740" s="70"/>
    </row>
    <row r="741" spans="1:52">
      <c r="A741" s="69"/>
      <c r="B741" s="69"/>
      <c r="E741" s="69"/>
      <c r="F741" s="69"/>
      <c r="G741" s="69"/>
      <c r="H741" s="69"/>
      <c r="I741" s="69"/>
      <c r="J741" s="69"/>
      <c r="K741" s="69"/>
      <c r="L741" s="196"/>
      <c r="M741" s="69"/>
      <c r="N741" s="197"/>
      <c r="O741" s="43"/>
      <c r="P741" s="43"/>
      <c r="Q741" s="43"/>
      <c r="R741" s="43"/>
      <c r="S741" s="43"/>
      <c r="T741" s="43"/>
      <c r="U741" s="43"/>
      <c r="V741" s="43"/>
      <c r="W741" s="43"/>
      <c r="X741" s="70"/>
      <c r="Y741" s="70"/>
      <c r="Z741" s="70"/>
      <c r="AA741" s="70"/>
      <c r="AB741" s="70"/>
      <c r="AC741" s="70"/>
      <c r="AD741" s="70"/>
      <c r="AE741" s="70"/>
      <c r="AF741" s="70"/>
      <c r="AG741" s="70"/>
      <c r="AH741" s="70"/>
      <c r="AI741" s="70"/>
      <c r="AJ741" s="70"/>
      <c r="AK741" s="70"/>
      <c r="AL741" s="70"/>
      <c r="AM741" s="70"/>
      <c r="AN741" s="70"/>
      <c r="AO741" s="70"/>
      <c r="AP741" s="70"/>
      <c r="AQ741" s="70"/>
      <c r="AR741" s="70"/>
      <c r="AS741" s="70"/>
      <c r="AT741" s="70"/>
      <c r="AU741" s="70"/>
      <c r="AV741" s="70"/>
      <c r="AW741" s="70"/>
      <c r="AX741" s="70"/>
      <c r="AY741" s="70"/>
      <c r="AZ741" s="70"/>
    </row>
    <row r="742" spans="1:52">
      <c r="A742" s="69"/>
      <c r="B742" s="69"/>
      <c r="E742" s="69"/>
      <c r="F742" s="69"/>
      <c r="G742" s="69"/>
      <c r="H742" s="69"/>
      <c r="I742" s="69"/>
      <c r="J742" s="69"/>
      <c r="K742" s="69"/>
      <c r="L742" s="196"/>
      <c r="M742" s="69"/>
      <c r="N742" s="197"/>
      <c r="O742" s="43"/>
      <c r="P742" s="43"/>
      <c r="Q742" s="43"/>
      <c r="R742" s="43"/>
      <c r="S742" s="43"/>
      <c r="T742" s="43"/>
      <c r="U742" s="43"/>
      <c r="V742" s="43"/>
      <c r="W742" s="43"/>
      <c r="X742" s="70"/>
      <c r="Y742" s="70"/>
      <c r="Z742" s="70"/>
      <c r="AA742" s="70"/>
      <c r="AB742" s="70"/>
      <c r="AC742" s="70"/>
      <c r="AD742" s="70"/>
      <c r="AE742" s="70"/>
      <c r="AF742" s="70"/>
      <c r="AG742" s="70"/>
      <c r="AH742" s="70"/>
      <c r="AI742" s="70"/>
      <c r="AJ742" s="70"/>
      <c r="AK742" s="70"/>
      <c r="AL742" s="70"/>
      <c r="AM742" s="70"/>
      <c r="AN742" s="70"/>
      <c r="AO742" s="70"/>
      <c r="AP742" s="70"/>
      <c r="AQ742" s="70"/>
      <c r="AR742" s="70"/>
      <c r="AS742" s="70"/>
      <c r="AT742" s="70"/>
      <c r="AU742" s="70"/>
      <c r="AV742" s="70"/>
      <c r="AW742" s="70"/>
      <c r="AX742" s="70"/>
      <c r="AY742" s="70"/>
      <c r="AZ742" s="70"/>
    </row>
    <row r="743" spans="1:52">
      <c r="A743" s="69"/>
      <c r="B743" s="69"/>
      <c r="E743" s="69"/>
      <c r="F743" s="69"/>
      <c r="G743" s="69"/>
      <c r="H743" s="69"/>
      <c r="I743" s="69"/>
      <c r="J743" s="69"/>
      <c r="K743" s="69"/>
      <c r="L743" s="196"/>
      <c r="M743" s="69"/>
      <c r="N743" s="197"/>
      <c r="O743" s="43"/>
      <c r="P743" s="43"/>
      <c r="Q743" s="43"/>
      <c r="R743" s="43"/>
      <c r="S743" s="43"/>
      <c r="T743" s="43"/>
      <c r="U743" s="43"/>
      <c r="V743" s="43"/>
      <c r="W743" s="43"/>
      <c r="X743" s="70"/>
      <c r="Y743" s="70"/>
      <c r="Z743" s="70"/>
      <c r="AA743" s="70"/>
      <c r="AB743" s="70"/>
      <c r="AC743" s="70"/>
      <c r="AD743" s="70"/>
      <c r="AE743" s="70"/>
      <c r="AF743" s="70"/>
      <c r="AG743" s="70"/>
      <c r="AH743" s="70"/>
      <c r="AI743" s="70"/>
      <c r="AJ743" s="70"/>
      <c r="AK743" s="70"/>
      <c r="AL743" s="70"/>
      <c r="AM743" s="70"/>
      <c r="AN743" s="70"/>
      <c r="AO743" s="70"/>
      <c r="AP743" s="70"/>
      <c r="AQ743" s="70"/>
      <c r="AR743" s="70"/>
      <c r="AS743" s="70"/>
      <c r="AT743" s="70"/>
      <c r="AU743" s="70"/>
      <c r="AV743" s="70"/>
      <c r="AW743" s="70"/>
      <c r="AX743" s="70"/>
      <c r="AY743" s="70"/>
      <c r="AZ743" s="70"/>
    </row>
    <row r="744" spans="1:52">
      <c r="A744" s="69"/>
      <c r="B744" s="69"/>
      <c r="E744" s="69"/>
      <c r="F744" s="69"/>
      <c r="G744" s="69"/>
      <c r="H744" s="69"/>
      <c r="I744" s="69"/>
      <c r="J744" s="69"/>
      <c r="K744" s="69"/>
      <c r="L744" s="196"/>
      <c r="M744" s="69"/>
      <c r="N744" s="197"/>
      <c r="O744" s="43"/>
      <c r="P744" s="43"/>
      <c r="Q744" s="43"/>
      <c r="R744" s="43"/>
      <c r="S744" s="43"/>
      <c r="T744" s="43"/>
      <c r="U744" s="43"/>
      <c r="V744" s="43"/>
      <c r="W744" s="43"/>
      <c r="X744" s="70"/>
      <c r="Y744" s="70"/>
      <c r="Z744" s="70"/>
      <c r="AA744" s="70"/>
      <c r="AB744" s="70"/>
      <c r="AC744" s="70"/>
      <c r="AD744" s="70"/>
      <c r="AE744" s="70"/>
      <c r="AF744" s="70"/>
      <c r="AG744" s="70"/>
      <c r="AH744" s="70"/>
      <c r="AI744" s="70"/>
      <c r="AJ744" s="70"/>
      <c r="AK744" s="70"/>
      <c r="AL744" s="70"/>
      <c r="AM744" s="70"/>
      <c r="AN744" s="70"/>
      <c r="AO744" s="70"/>
      <c r="AP744" s="70"/>
      <c r="AQ744" s="70"/>
      <c r="AR744" s="70"/>
      <c r="AS744" s="70"/>
      <c r="AT744" s="70"/>
      <c r="AU744" s="70"/>
      <c r="AV744" s="70"/>
      <c r="AW744" s="70"/>
      <c r="AX744" s="70"/>
      <c r="AY744" s="70"/>
      <c r="AZ744" s="70"/>
    </row>
    <row r="745" spans="1:52">
      <c r="A745" s="69"/>
      <c r="B745" s="69"/>
      <c r="E745" s="69"/>
      <c r="F745" s="69"/>
      <c r="G745" s="69"/>
      <c r="H745" s="69"/>
      <c r="I745" s="69"/>
      <c r="J745" s="69"/>
      <c r="K745" s="69"/>
      <c r="L745" s="196"/>
      <c r="M745" s="69"/>
      <c r="N745" s="197"/>
      <c r="O745" s="43"/>
      <c r="P745" s="43"/>
      <c r="Q745" s="43"/>
      <c r="R745" s="43"/>
      <c r="S745" s="43"/>
      <c r="T745" s="43"/>
      <c r="U745" s="43"/>
      <c r="V745" s="43"/>
      <c r="W745" s="43"/>
      <c r="X745" s="70"/>
      <c r="Y745" s="70"/>
      <c r="Z745" s="70"/>
      <c r="AA745" s="70"/>
      <c r="AB745" s="70"/>
      <c r="AC745" s="70"/>
      <c r="AD745" s="70"/>
      <c r="AE745" s="70"/>
      <c r="AF745" s="70"/>
      <c r="AG745" s="70"/>
      <c r="AH745" s="70"/>
      <c r="AI745" s="70"/>
      <c r="AJ745" s="70"/>
      <c r="AK745" s="70"/>
      <c r="AL745" s="70"/>
      <c r="AM745" s="70"/>
      <c r="AN745" s="70"/>
      <c r="AO745" s="70"/>
      <c r="AP745" s="70"/>
      <c r="AQ745" s="70"/>
      <c r="AR745" s="70"/>
      <c r="AS745" s="70"/>
      <c r="AT745" s="70"/>
      <c r="AU745" s="70"/>
      <c r="AV745" s="70"/>
      <c r="AW745" s="70"/>
      <c r="AX745" s="70"/>
      <c r="AY745" s="70"/>
      <c r="AZ745" s="70"/>
    </row>
    <row r="746" spans="1:52">
      <c r="A746" s="69"/>
      <c r="B746" s="69"/>
      <c r="E746" s="69"/>
      <c r="F746" s="69"/>
      <c r="G746" s="69"/>
      <c r="H746" s="69"/>
      <c r="I746" s="69"/>
      <c r="J746" s="69"/>
      <c r="K746" s="69"/>
      <c r="L746" s="196"/>
      <c r="M746" s="69"/>
      <c r="N746" s="197"/>
      <c r="O746" s="43"/>
      <c r="P746" s="43"/>
      <c r="Q746" s="43"/>
      <c r="R746" s="43"/>
      <c r="S746" s="43"/>
      <c r="T746" s="43"/>
      <c r="U746" s="43"/>
      <c r="V746" s="43"/>
      <c r="W746" s="43"/>
      <c r="X746" s="70"/>
      <c r="Y746" s="70"/>
      <c r="Z746" s="70"/>
      <c r="AA746" s="70"/>
      <c r="AB746" s="70"/>
      <c r="AC746" s="70"/>
      <c r="AD746" s="70"/>
      <c r="AE746" s="70"/>
      <c r="AF746" s="70"/>
      <c r="AG746" s="70"/>
      <c r="AH746" s="70"/>
      <c r="AI746" s="70"/>
      <c r="AJ746" s="70"/>
      <c r="AK746" s="70"/>
      <c r="AL746" s="70"/>
      <c r="AM746" s="70"/>
      <c r="AN746" s="70"/>
      <c r="AO746" s="70"/>
      <c r="AP746" s="70"/>
      <c r="AQ746" s="70"/>
      <c r="AR746" s="70"/>
      <c r="AS746" s="70"/>
      <c r="AT746" s="70"/>
      <c r="AU746" s="70"/>
      <c r="AV746" s="70"/>
      <c r="AW746" s="70"/>
      <c r="AX746" s="70"/>
      <c r="AY746" s="70"/>
      <c r="AZ746" s="70"/>
    </row>
    <row r="747" spans="1:52">
      <c r="A747" s="69"/>
      <c r="B747" s="69"/>
      <c r="E747" s="69"/>
      <c r="F747" s="69"/>
      <c r="G747" s="69"/>
      <c r="H747" s="69"/>
      <c r="I747" s="69"/>
      <c r="J747" s="69"/>
      <c r="K747" s="69"/>
      <c r="L747" s="196"/>
      <c r="M747" s="69"/>
      <c r="N747" s="197"/>
      <c r="O747" s="43"/>
      <c r="P747" s="43"/>
      <c r="Q747" s="43"/>
      <c r="R747" s="43"/>
      <c r="S747" s="43"/>
      <c r="T747" s="43"/>
      <c r="U747" s="43"/>
      <c r="V747" s="43"/>
      <c r="W747" s="43"/>
      <c r="X747" s="70"/>
      <c r="Y747" s="70"/>
      <c r="Z747" s="70"/>
      <c r="AA747" s="70"/>
      <c r="AB747" s="70"/>
      <c r="AC747" s="70"/>
      <c r="AD747" s="70"/>
      <c r="AE747" s="70"/>
      <c r="AF747" s="70"/>
      <c r="AG747" s="70"/>
      <c r="AH747" s="70"/>
      <c r="AI747" s="70"/>
      <c r="AJ747" s="70"/>
      <c r="AK747" s="70"/>
      <c r="AL747" s="70"/>
      <c r="AM747" s="70"/>
      <c r="AN747" s="70"/>
      <c r="AO747" s="70"/>
      <c r="AP747" s="70"/>
      <c r="AQ747" s="70"/>
      <c r="AR747" s="70"/>
      <c r="AS747" s="70"/>
      <c r="AT747" s="70"/>
      <c r="AU747" s="70"/>
      <c r="AV747" s="70"/>
      <c r="AW747" s="70"/>
      <c r="AX747" s="70"/>
      <c r="AY747" s="70"/>
      <c r="AZ747" s="70"/>
    </row>
    <row r="748" spans="1:52">
      <c r="A748" s="69"/>
      <c r="B748" s="69"/>
      <c r="E748" s="69"/>
      <c r="F748" s="69"/>
      <c r="G748" s="69"/>
      <c r="H748" s="69"/>
      <c r="I748" s="69"/>
      <c r="J748" s="69"/>
      <c r="K748" s="69"/>
      <c r="L748" s="196"/>
      <c r="M748" s="69"/>
      <c r="N748" s="197"/>
      <c r="O748" s="43"/>
      <c r="P748" s="43"/>
      <c r="Q748" s="43"/>
      <c r="R748" s="43"/>
      <c r="S748" s="43"/>
      <c r="T748" s="43"/>
      <c r="U748" s="43"/>
      <c r="V748" s="43"/>
      <c r="W748" s="43"/>
      <c r="X748" s="70"/>
      <c r="Y748" s="70"/>
      <c r="Z748" s="70"/>
      <c r="AA748" s="70"/>
      <c r="AB748" s="70"/>
      <c r="AC748" s="70"/>
      <c r="AD748" s="70"/>
      <c r="AE748" s="70"/>
      <c r="AF748" s="70"/>
      <c r="AG748" s="70"/>
      <c r="AH748" s="70"/>
      <c r="AI748" s="70"/>
      <c r="AJ748" s="70"/>
      <c r="AK748" s="70"/>
      <c r="AL748" s="70"/>
      <c r="AM748" s="70"/>
      <c r="AN748" s="70"/>
      <c r="AO748" s="70"/>
      <c r="AP748" s="70"/>
      <c r="AQ748" s="70"/>
      <c r="AR748" s="70"/>
      <c r="AS748" s="70"/>
      <c r="AT748" s="70"/>
      <c r="AU748" s="70"/>
      <c r="AV748" s="70"/>
      <c r="AW748" s="70"/>
      <c r="AX748" s="70"/>
      <c r="AY748" s="70"/>
      <c r="AZ748" s="70"/>
    </row>
    <row r="749" spans="1:52">
      <c r="A749" s="69"/>
      <c r="B749" s="69"/>
      <c r="E749" s="69"/>
      <c r="F749" s="69"/>
      <c r="G749" s="69"/>
      <c r="H749" s="69"/>
      <c r="I749" s="69"/>
      <c r="J749" s="69"/>
      <c r="K749" s="69"/>
      <c r="L749" s="196"/>
      <c r="M749" s="69"/>
      <c r="N749" s="197"/>
      <c r="O749" s="43"/>
      <c r="P749" s="43"/>
      <c r="Q749" s="43"/>
      <c r="R749" s="43"/>
      <c r="S749" s="43"/>
      <c r="T749" s="43"/>
      <c r="U749" s="43"/>
      <c r="V749" s="43"/>
      <c r="W749" s="43"/>
      <c r="X749" s="70"/>
      <c r="Y749" s="70"/>
      <c r="Z749" s="70"/>
      <c r="AA749" s="70"/>
      <c r="AB749" s="70"/>
      <c r="AC749" s="70"/>
      <c r="AD749" s="70"/>
      <c r="AE749" s="70"/>
      <c r="AF749" s="70"/>
      <c r="AG749" s="70"/>
      <c r="AH749" s="70"/>
      <c r="AI749" s="70"/>
      <c r="AJ749" s="70"/>
      <c r="AK749" s="70"/>
      <c r="AL749" s="70"/>
      <c r="AM749" s="70"/>
      <c r="AN749" s="70"/>
      <c r="AO749" s="70"/>
      <c r="AP749" s="70"/>
      <c r="AQ749" s="70"/>
      <c r="AR749" s="70"/>
      <c r="AS749" s="70"/>
      <c r="AT749" s="70"/>
      <c r="AU749" s="70"/>
      <c r="AV749" s="70"/>
      <c r="AW749" s="70"/>
      <c r="AX749" s="70"/>
      <c r="AY749" s="70"/>
      <c r="AZ749" s="70"/>
    </row>
    <row r="750" spans="1:52">
      <c r="A750" s="69"/>
      <c r="B750" s="69"/>
      <c r="E750" s="69"/>
      <c r="F750" s="69"/>
      <c r="G750" s="69"/>
      <c r="H750" s="69"/>
      <c r="I750" s="69"/>
      <c r="J750" s="69"/>
      <c r="K750" s="69"/>
      <c r="L750" s="196"/>
      <c r="M750" s="69"/>
      <c r="N750" s="197"/>
      <c r="O750" s="43"/>
      <c r="P750" s="43"/>
      <c r="Q750" s="43"/>
      <c r="R750" s="43"/>
      <c r="S750" s="43"/>
      <c r="T750" s="43"/>
      <c r="U750" s="43"/>
      <c r="V750" s="43"/>
      <c r="W750" s="43"/>
      <c r="X750" s="70"/>
      <c r="Y750" s="70"/>
      <c r="Z750" s="70"/>
      <c r="AA750" s="70"/>
      <c r="AB750" s="70"/>
      <c r="AC750" s="70"/>
      <c r="AD750" s="70"/>
      <c r="AE750" s="70"/>
      <c r="AF750" s="70"/>
      <c r="AG750" s="70"/>
      <c r="AH750" s="70"/>
      <c r="AI750" s="70"/>
      <c r="AJ750" s="70"/>
      <c r="AK750" s="70"/>
      <c r="AL750" s="70"/>
      <c r="AM750" s="70"/>
      <c r="AN750" s="70"/>
      <c r="AO750" s="70"/>
      <c r="AP750" s="70"/>
      <c r="AQ750" s="70"/>
      <c r="AR750" s="70"/>
      <c r="AS750" s="70"/>
      <c r="AT750" s="70"/>
      <c r="AU750" s="70"/>
      <c r="AV750" s="70"/>
      <c r="AW750" s="70"/>
      <c r="AX750" s="70"/>
      <c r="AY750" s="70"/>
      <c r="AZ750" s="70"/>
    </row>
    <row r="751" spans="1:52">
      <c r="A751" s="69"/>
      <c r="B751" s="69"/>
      <c r="E751" s="69"/>
      <c r="F751" s="69"/>
      <c r="G751" s="69"/>
      <c r="H751" s="69"/>
      <c r="I751" s="69"/>
      <c r="J751" s="69"/>
      <c r="K751" s="69"/>
      <c r="L751" s="196"/>
      <c r="M751" s="69"/>
      <c r="N751" s="197"/>
      <c r="O751" s="43"/>
      <c r="P751" s="43"/>
      <c r="Q751" s="43"/>
      <c r="R751" s="43"/>
      <c r="S751" s="43"/>
      <c r="T751" s="43"/>
      <c r="U751" s="43"/>
      <c r="V751" s="43"/>
      <c r="W751" s="43"/>
      <c r="X751" s="70"/>
      <c r="Y751" s="70"/>
      <c r="Z751" s="70"/>
      <c r="AA751" s="70"/>
      <c r="AB751" s="70"/>
      <c r="AC751" s="70"/>
      <c r="AD751" s="70"/>
      <c r="AE751" s="70"/>
      <c r="AF751" s="70"/>
      <c r="AG751" s="70"/>
      <c r="AH751" s="70"/>
      <c r="AI751" s="70"/>
      <c r="AJ751" s="70"/>
      <c r="AK751" s="70"/>
      <c r="AL751" s="70"/>
      <c r="AM751" s="70"/>
      <c r="AN751" s="70"/>
      <c r="AO751" s="70"/>
      <c r="AP751" s="70"/>
      <c r="AQ751" s="70"/>
      <c r="AR751" s="70"/>
      <c r="AS751" s="70"/>
      <c r="AT751" s="70"/>
      <c r="AU751" s="70"/>
      <c r="AV751" s="70"/>
      <c r="AW751" s="70"/>
      <c r="AX751" s="70"/>
      <c r="AY751" s="70"/>
      <c r="AZ751" s="70"/>
    </row>
    <row r="752" spans="1:52">
      <c r="A752" s="69"/>
      <c r="B752" s="69"/>
      <c r="E752" s="69"/>
      <c r="F752" s="69"/>
      <c r="G752" s="69"/>
      <c r="H752" s="69"/>
      <c r="I752" s="69"/>
      <c r="J752" s="69"/>
      <c r="K752" s="69"/>
      <c r="L752" s="196"/>
      <c r="M752" s="69"/>
      <c r="N752" s="197"/>
      <c r="O752" s="43"/>
      <c r="P752" s="43"/>
      <c r="Q752" s="43"/>
      <c r="R752" s="43"/>
      <c r="S752" s="43"/>
      <c r="T752" s="43"/>
      <c r="U752" s="43"/>
      <c r="V752" s="43"/>
      <c r="W752" s="43"/>
      <c r="X752" s="70"/>
      <c r="Y752" s="70"/>
      <c r="Z752" s="70"/>
      <c r="AA752" s="70"/>
      <c r="AB752" s="70"/>
      <c r="AC752" s="70"/>
      <c r="AD752" s="70"/>
      <c r="AE752" s="70"/>
      <c r="AF752" s="70"/>
      <c r="AG752" s="70"/>
      <c r="AH752" s="70"/>
      <c r="AI752" s="70"/>
      <c r="AJ752" s="70"/>
      <c r="AK752" s="70"/>
      <c r="AL752" s="70"/>
      <c r="AM752" s="70"/>
      <c r="AN752" s="70"/>
      <c r="AO752" s="70"/>
      <c r="AP752" s="70"/>
      <c r="AQ752" s="70"/>
      <c r="AR752" s="70"/>
      <c r="AS752" s="70"/>
      <c r="AT752" s="70"/>
      <c r="AU752" s="70"/>
      <c r="AV752" s="70"/>
      <c r="AW752" s="70"/>
      <c r="AX752" s="70"/>
      <c r="AY752" s="70"/>
      <c r="AZ752" s="70"/>
    </row>
    <row r="753" spans="1:52">
      <c r="A753" s="69"/>
      <c r="B753" s="69"/>
      <c r="E753" s="69"/>
      <c r="F753" s="69"/>
      <c r="G753" s="69"/>
      <c r="H753" s="69"/>
      <c r="I753" s="69"/>
      <c r="J753" s="69"/>
      <c r="K753" s="69"/>
      <c r="L753" s="196"/>
      <c r="M753" s="69"/>
      <c r="N753" s="197"/>
      <c r="O753" s="43"/>
      <c r="P753" s="43"/>
      <c r="Q753" s="43"/>
      <c r="R753" s="43"/>
      <c r="S753" s="43"/>
      <c r="T753" s="43"/>
      <c r="U753" s="43"/>
      <c r="V753" s="43"/>
      <c r="W753" s="43"/>
      <c r="X753" s="70"/>
      <c r="Y753" s="70"/>
      <c r="Z753" s="70"/>
      <c r="AA753" s="70"/>
      <c r="AB753" s="70"/>
      <c r="AC753" s="70"/>
      <c r="AD753" s="70"/>
      <c r="AE753" s="70"/>
      <c r="AF753" s="70"/>
      <c r="AG753" s="70"/>
      <c r="AH753" s="70"/>
      <c r="AI753" s="70"/>
      <c r="AJ753" s="70"/>
      <c r="AK753" s="70"/>
      <c r="AL753" s="70"/>
      <c r="AM753" s="70"/>
      <c r="AN753" s="70"/>
      <c r="AO753" s="70"/>
      <c r="AP753" s="70"/>
      <c r="AQ753" s="70"/>
      <c r="AR753" s="70"/>
      <c r="AS753" s="70"/>
      <c r="AT753" s="70"/>
      <c r="AU753" s="70"/>
      <c r="AV753" s="70"/>
      <c r="AW753" s="70"/>
      <c r="AX753" s="70"/>
      <c r="AY753" s="70"/>
      <c r="AZ753" s="70"/>
    </row>
    <row r="754" spans="1:52">
      <c r="A754" s="69"/>
      <c r="B754" s="69"/>
      <c r="E754" s="69"/>
      <c r="F754" s="69"/>
      <c r="G754" s="69"/>
      <c r="H754" s="69"/>
      <c r="I754" s="69"/>
      <c r="J754" s="69"/>
      <c r="K754" s="69"/>
      <c r="L754" s="196"/>
      <c r="M754" s="69"/>
      <c r="N754" s="197"/>
      <c r="O754" s="43"/>
      <c r="P754" s="43"/>
      <c r="Q754" s="43"/>
      <c r="R754" s="43"/>
      <c r="S754" s="43"/>
      <c r="T754" s="43"/>
      <c r="U754" s="43"/>
      <c r="V754" s="43"/>
      <c r="W754" s="43"/>
      <c r="X754" s="70"/>
      <c r="Y754" s="70"/>
      <c r="Z754" s="70"/>
      <c r="AA754" s="70"/>
      <c r="AB754" s="70"/>
      <c r="AC754" s="70"/>
      <c r="AD754" s="70"/>
      <c r="AE754" s="70"/>
      <c r="AF754" s="70"/>
      <c r="AG754" s="70"/>
      <c r="AH754" s="70"/>
      <c r="AI754" s="70"/>
      <c r="AJ754" s="70"/>
      <c r="AK754" s="70"/>
      <c r="AL754" s="70"/>
      <c r="AM754" s="70"/>
      <c r="AN754" s="70"/>
      <c r="AO754" s="70"/>
      <c r="AP754" s="70"/>
      <c r="AQ754" s="70"/>
      <c r="AR754" s="70"/>
      <c r="AS754" s="70"/>
      <c r="AT754" s="70"/>
      <c r="AU754" s="70"/>
      <c r="AV754" s="70"/>
      <c r="AW754" s="70"/>
      <c r="AX754" s="70"/>
      <c r="AY754" s="70"/>
      <c r="AZ754" s="70"/>
    </row>
    <row r="755" spans="1:52">
      <c r="A755" s="69"/>
      <c r="B755" s="69"/>
      <c r="E755" s="69"/>
      <c r="F755" s="69"/>
      <c r="G755" s="69"/>
      <c r="H755" s="69"/>
      <c r="I755" s="69"/>
      <c r="J755" s="69"/>
      <c r="K755" s="69"/>
      <c r="L755" s="196"/>
      <c r="M755" s="69"/>
      <c r="N755" s="197"/>
      <c r="O755" s="43"/>
      <c r="P755" s="43"/>
      <c r="Q755" s="43"/>
      <c r="R755" s="43"/>
      <c r="S755" s="43"/>
      <c r="T755" s="43"/>
      <c r="U755" s="43"/>
      <c r="V755" s="43"/>
      <c r="W755" s="43"/>
      <c r="X755" s="70"/>
      <c r="Y755" s="70"/>
      <c r="Z755" s="70"/>
      <c r="AA755" s="70"/>
      <c r="AB755" s="70"/>
      <c r="AC755" s="70"/>
      <c r="AD755" s="70"/>
      <c r="AE755" s="70"/>
      <c r="AF755" s="70"/>
      <c r="AG755" s="70"/>
      <c r="AH755" s="70"/>
      <c r="AI755" s="70"/>
      <c r="AJ755" s="70"/>
      <c r="AK755" s="70"/>
      <c r="AL755" s="70"/>
      <c r="AM755" s="70"/>
      <c r="AN755" s="70"/>
      <c r="AO755" s="70"/>
      <c r="AP755" s="70"/>
      <c r="AQ755" s="70"/>
      <c r="AR755" s="70"/>
      <c r="AS755" s="70"/>
      <c r="AT755" s="70"/>
      <c r="AU755" s="70"/>
      <c r="AV755" s="70"/>
      <c r="AW755" s="70"/>
      <c r="AX755" s="70"/>
      <c r="AY755" s="70"/>
      <c r="AZ755" s="70"/>
    </row>
    <row r="756" spans="1:52">
      <c r="A756" s="69"/>
      <c r="B756" s="69"/>
      <c r="E756" s="69"/>
      <c r="F756" s="69"/>
      <c r="G756" s="69"/>
      <c r="H756" s="69"/>
      <c r="I756" s="69"/>
      <c r="J756" s="69"/>
      <c r="K756" s="69"/>
      <c r="L756" s="196"/>
      <c r="M756" s="69"/>
      <c r="N756" s="197"/>
      <c r="O756" s="43"/>
      <c r="P756" s="43"/>
      <c r="Q756" s="43"/>
      <c r="R756" s="43"/>
      <c r="S756" s="43"/>
      <c r="T756" s="43"/>
      <c r="U756" s="43"/>
      <c r="V756" s="43"/>
      <c r="W756" s="43"/>
      <c r="X756" s="70"/>
      <c r="Y756" s="70"/>
      <c r="Z756" s="70"/>
      <c r="AA756" s="70"/>
      <c r="AB756" s="70"/>
      <c r="AC756" s="70"/>
      <c r="AD756" s="70"/>
      <c r="AE756" s="70"/>
      <c r="AF756" s="70"/>
      <c r="AG756" s="70"/>
      <c r="AH756" s="70"/>
      <c r="AI756" s="70"/>
      <c r="AJ756" s="70"/>
      <c r="AK756" s="70"/>
      <c r="AL756" s="70"/>
      <c r="AM756" s="70"/>
      <c r="AN756" s="70"/>
      <c r="AO756" s="70"/>
      <c r="AP756" s="70"/>
      <c r="AQ756" s="70"/>
      <c r="AR756" s="70"/>
      <c r="AS756" s="70"/>
      <c r="AT756" s="70"/>
      <c r="AU756" s="70"/>
      <c r="AV756" s="70"/>
      <c r="AW756" s="70"/>
      <c r="AX756" s="70"/>
      <c r="AY756" s="70"/>
      <c r="AZ756" s="70"/>
    </row>
    <row r="757" spans="1:52">
      <c r="A757" s="69"/>
      <c r="B757" s="69"/>
      <c r="E757" s="69"/>
      <c r="F757" s="69"/>
      <c r="G757" s="69"/>
      <c r="H757" s="69"/>
      <c r="I757" s="69"/>
      <c r="J757" s="69"/>
      <c r="K757" s="69"/>
      <c r="L757" s="196"/>
      <c r="M757" s="69"/>
      <c r="N757" s="197"/>
      <c r="O757" s="43"/>
      <c r="P757" s="43"/>
      <c r="Q757" s="43"/>
      <c r="R757" s="43"/>
      <c r="S757" s="43"/>
      <c r="T757" s="43"/>
      <c r="U757" s="43"/>
      <c r="V757" s="43"/>
      <c r="W757" s="43"/>
      <c r="X757" s="70"/>
      <c r="Y757" s="70"/>
      <c r="Z757" s="70"/>
      <c r="AA757" s="70"/>
      <c r="AB757" s="70"/>
      <c r="AC757" s="70"/>
      <c r="AD757" s="70"/>
      <c r="AE757" s="70"/>
      <c r="AF757" s="70"/>
      <c r="AG757" s="70"/>
      <c r="AH757" s="70"/>
      <c r="AI757" s="70"/>
      <c r="AJ757" s="70"/>
      <c r="AK757" s="70"/>
      <c r="AL757" s="70"/>
      <c r="AM757" s="70"/>
      <c r="AN757" s="70"/>
      <c r="AO757" s="70"/>
      <c r="AP757" s="70"/>
      <c r="AQ757" s="70"/>
      <c r="AR757" s="70"/>
      <c r="AS757" s="70"/>
      <c r="AT757" s="70"/>
      <c r="AU757" s="70"/>
      <c r="AV757" s="70"/>
      <c r="AW757" s="70"/>
      <c r="AX757" s="70"/>
      <c r="AY757" s="70"/>
      <c r="AZ757" s="70"/>
    </row>
    <row r="758" spans="1:52">
      <c r="A758" s="69"/>
      <c r="B758" s="69"/>
      <c r="E758" s="69"/>
      <c r="F758" s="69"/>
      <c r="G758" s="69"/>
      <c r="H758" s="69"/>
      <c r="I758" s="69"/>
      <c r="J758" s="69"/>
      <c r="K758" s="69"/>
      <c r="L758" s="196"/>
      <c r="M758" s="69"/>
      <c r="N758" s="197"/>
      <c r="O758" s="43"/>
      <c r="P758" s="43"/>
      <c r="Q758" s="43"/>
      <c r="R758" s="43"/>
      <c r="S758" s="43"/>
      <c r="T758" s="43"/>
      <c r="U758" s="43"/>
      <c r="V758" s="43"/>
      <c r="W758" s="43"/>
      <c r="X758" s="70"/>
      <c r="Y758" s="70"/>
      <c r="Z758" s="70"/>
      <c r="AA758" s="70"/>
      <c r="AB758" s="70"/>
      <c r="AC758" s="70"/>
      <c r="AD758" s="70"/>
      <c r="AE758" s="70"/>
      <c r="AF758" s="70"/>
      <c r="AG758" s="70"/>
      <c r="AH758" s="70"/>
      <c r="AI758" s="70"/>
      <c r="AJ758" s="70"/>
      <c r="AK758" s="70"/>
      <c r="AL758" s="70"/>
      <c r="AM758" s="70"/>
      <c r="AN758" s="70"/>
      <c r="AO758" s="70"/>
      <c r="AP758" s="70"/>
      <c r="AQ758" s="70"/>
      <c r="AR758" s="70"/>
      <c r="AS758" s="70"/>
      <c r="AT758" s="70"/>
      <c r="AU758" s="70"/>
      <c r="AV758" s="70"/>
      <c r="AW758" s="70"/>
      <c r="AX758" s="70"/>
      <c r="AY758" s="70"/>
      <c r="AZ758" s="70"/>
    </row>
    <row r="759" spans="1:52">
      <c r="A759" s="69"/>
      <c r="B759" s="69"/>
      <c r="E759" s="69"/>
      <c r="F759" s="69"/>
      <c r="G759" s="69"/>
      <c r="H759" s="69"/>
      <c r="I759" s="69"/>
      <c r="J759" s="69"/>
      <c r="K759" s="69"/>
      <c r="L759" s="196"/>
      <c r="M759" s="69"/>
      <c r="N759" s="197"/>
      <c r="O759" s="43"/>
      <c r="P759" s="43"/>
      <c r="Q759" s="43"/>
      <c r="R759" s="43"/>
      <c r="S759" s="43"/>
      <c r="T759" s="43"/>
      <c r="U759" s="43"/>
      <c r="V759" s="43"/>
      <c r="W759" s="43"/>
      <c r="X759" s="70"/>
      <c r="Y759" s="70"/>
      <c r="Z759" s="70"/>
      <c r="AA759" s="70"/>
      <c r="AB759" s="70"/>
      <c r="AC759" s="70"/>
      <c r="AD759" s="70"/>
      <c r="AE759" s="70"/>
      <c r="AF759" s="70"/>
      <c r="AG759" s="70"/>
      <c r="AH759" s="70"/>
      <c r="AI759" s="70"/>
      <c r="AJ759" s="70"/>
      <c r="AK759" s="70"/>
      <c r="AL759" s="70"/>
      <c r="AM759" s="70"/>
      <c r="AN759" s="70"/>
      <c r="AO759" s="70"/>
      <c r="AP759" s="70"/>
      <c r="AQ759" s="70"/>
      <c r="AR759" s="70"/>
      <c r="AS759" s="70"/>
      <c r="AT759" s="70"/>
      <c r="AU759" s="70"/>
      <c r="AV759" s="70"/>
      <c r="AW759" s="70"/>
      <c r="AX759" s="70"/>
      <c r="AY759" s="70"/>
      <c r="AZ759" s="70"/>
    </row>
    <row r="760" spans="1:52">
      <c r="A760" s="69"/>
      <c r="B760" s="69"/>
      <c r="E760" s="69"/>
      <c r="F760" s="69"/>
      <c r="G760" s="69"/>
      <c r="H760" s="69"/>
      <c r="I760" s="69"/>
      <c r="J760" s="69"/>
      <c r="K760" s="69"/>
      <c r="L760" s="196"/>
      <c r="M760" s="69"/>
      <c r="N760" s="197"/>
      <c r="O760" s="43"/>
      <c r="P760" s="43"/>
      <c r="Q760" s="43"/>
      <c r="R760" s="43"/>
      <c r="S760" s="43"/>
      <c r="T760" s="43"/>
      <c r="U760" s="43"/>
      <c r="V760" s="43"/>
      <c r="W760" s="43"/>
      <c r="X760" s="70"/>
      <c r="Y760" s="70"/>
      <c r="Z760" s="70"/>
      <c r="AA760" s="70"/>
      <c r="AB760" s="70"/>
      <c r="AC760" s="70"/>
      <c r="AD760" s="70"/>
      <c r="AE760" s="70"/>
      <c r="AF760" s="70"/>
      <c r="AG760" s="70"/>
      <c r="AH760" s="70"/>
      <c r="AI760" s="70"/>
      <c r="AJ760" s="70"/>
      <c r="AK760" s="70"/>
      <c r="AL760" s="70"/>
      <c r="AM760" s="70"/>
      <c r="AN760" s="70"/>
      <c r="AO760" s="70"/>
      <c r="AP760" s="70"/>
      <c r="AQ760" s="70"/>
      <c r="AR760" s="70"/>
      <c r="AS760" s="70"/>
      <c r="AT760" s="70"/>
      <c r="AU760" s="70"/>
      <c r="AV760" s="70"/>
      <c r="AW760" s="70"/>
      <c r="AX760" s="70"/>
      <c r="AY760" s="70"/>
      <c r="AZ760" s="70"/>
    </row>
    <row r="761" spans="1:52">
      <c r="A761" s="69"/>
      <c r="B761" s="69"/>
      <c r="E761" s="69"/>
      <c r="F761" s="69"/>
      <c r="G761" s="69"/>
      <c r="H761" s="69"/>
      <c r="I761" s="69"/>
      <c r="J761" s="69"/>
      <c r="K761" s="69"/>
      <c r="L761" s="196"/>
      <c r="M761" s="69"/>
      <c r="N761" s="197"/>
      <c r="O761" s="43"/>
      <c r="P761" s="43"/>
      <c r="Q761" s="43"/>
      <c r="R761" s="43"/>
      <c r="S761" s="43"/>
      <c r="T761" s="43"/>
      <c r="U761" s="43"/>
      <c r="V761" s="43"/>
      <c r="W761" s="43"/>
      <c r="X761" s="70"/>
      <c r="Y761" s="70"/>
      <c r="Z761" s="70"/>
      <c r="AA761" s="70"/>
      <c r="AB761" s="70"/>
      <c r="AC761" s="70"/>
      <c r="AD761" s="70"/>
      <c r="AE761" s="70"/>
      <c r="AF761" s="70"/>
      <c r="AG761" s="70"/>
      <c r="AH761" s="70"/>
      <c r="AI761" s="70"/>
      <c r="AJ761" s="70"/>
      <c r="AK761" s="70"/>
      <c r="AL761" s="70"/>
      <c r="AM761" s="70"/>
      <c r="AN761" s="70"/>
      <c r="AO761" s="70"/>
      <c r="AP761" s="70"/>
      <c r="AQ761" s="70"/>
      <c r="AR761" s="70"/>
      <c r="AS761" s="70"/>
      <c r="AT761" s="70"/>
      <c r="AU761" s="70"/>
      <c r="AV761" s="70"/>
      <c r="AW761" s="70"/>
      <c r="AX761" s="70"/>
      <c r="AY761" s="70"/>
      <c r="AZ761" s="70"/>
    </row>
    <row r="762" spans="1:52">
      <c r="A762" s="69"/>
      <c r="B762" s="69"/>
      <c r="E762" s="69"/>
      <c r="F762" s="69"/>
      <c r="G762" s="69"/>
      <c r="H762" s="69"/>
      <c r="I762" s="69"/>
      <c r="J762" s="69"/>
      <c r="K762" s="69"/>
      <c r="L762" s="196"/>
      <c r="M762" s="69"/>
      <c r="N762" s="197"/>
      <c r="O762" s="43"/>
      <c r="P762" s="43"/>
      <c r="Q762" s="43"/>
      <c r="R762" s="43"/>
      <c r="S762" s="43"/>
      <c r="T762" s="43"/>
      <c r="U762" s="43"/>
      <c r="V762" s="43"/>
      <c r="W762" s="43"/>
      <c r="X762" s="70"/>
      <c r="Y762" s="70"/>
      <c r="Z762" s="70"/>
      <c r="AA762" s="70"/>
      <c r="AB762" s="70"/>
      <c r="AC762" s="70"/>
      <c r="AD762" s="70"/>
      <c r="AE762" s="70"/>
      <c r="AF762" s="70"/>
      <c r="AG762" s="70"/>
      <c r="AH762" s="70"/>
      <c r="AI762" s="70"/>
      <c r="AJ762" s="70"/>
      <c r="AK762" s="70"/>
      <c r="AL762" s="70"/>
      <c r="AM762" s="70"/>
      <c r="AN762" s="70"/>
      <c r="AO762" s="70"/>
      <c r="AP762" s="70"/>
      <c r="AQ762" s="70"/>
      <c r="AR762" s="70"/>
      <c r="AS762" s="70"/>
      <c r="AT762" s="70"/>
      <c r="AU762" s="70"/>
      <c r="AV762" s="70"/>
      <c r="AW762" s="70"/>
      <c r="AX762" s="70"/>
      <c r="AY762" s="70"/>
      <c r="AZ762" s="70"/>
    </row>
    <row r="763" spans="1:52">
      <c r="A763" s="69"/>
      <c r="B763" s="69"/>
      <c r="E763" s="69"/>
      <c r="F763" s="69"/>
      <c r="G763" s="69"/>
      <c r="H763" s="69"/>
      <c r="I763" s="69"/>
      <c r="J763" s="69"/>
      <c r="K763" s="69"/>
      <c r="L763" s="196"/>
      <c r="M763" s="69"/>
      <c r="N763" s="197"/>
      <c r="O763" s="43"/>
      <c r="P763" s="43"/>
      <c r="Q763" s="43"/>
      <c r="R763" s="43"/>
      <c r="S763" s="43"/>
      <c r="T763" s="43"/>
      <c r="U763" s="43"/>
      <c r="V763" s="43"/>
      <c r="W763" s="43"/>
      <c r="X763" s="70"/>
      <c r="Y763" s="70"/>
      <c r="Z763" s="70"/>
      <c r="AA763" s="70"/>
      <c r="AB763" s="70"/>
      <c r="AC763" s="70"/>
      <c r="AD763" s="70"/>
      <c r="AE763" s="70"/>
      <c r="AF763" s="70"/>
      <c r="AG763" s="70"/>
      <c r="AH763" s="70"/>
      <c r="AI763" s="70"/>
      <c r="AJ763" s="70"/>
      <c r="AK763" s="70"/>
      <c r="AL763" s="70"/>
      <c r="AM763" s="70"/>
      <c r="AN763" s="70"/>
      <c r="AO763" s="70"/>
      <c r="AP763" s="70"/>
      <c r="AQ763" s="70"/>
      <c r="AR763" s="70"/>
      <c r="AS763" s="70"/>
      <c r="AT763" s="70"/>
      <c r="AU763" s="70"/>
      <c r="AV763" s="70"/>
      <c r="AW763" s="70"/>
      <c r="AX763" s="70"/>
      <c r="AY763" s="70"/>
      <c r="AZ763" s="70"/>
    </row>
    <row r="764" spans="1:52">
      <c r="A764" s="69"/>
      <c r="B764" s="69"/>
      <c r="E764" s="69"/>
      <c r="F764" s="69"/>
      <c r="G764" s="69"/>
      <c r="H764" s="69"/>
      <c r="I764" s="69"/>
      <c r="J764" s="69"/>
      <c r="K764" s="69"/>
      <c r="L764" s="196"/>
      <c r="M764" s="69"/>
      <c r="N764" s="197"/>
      <c r="O764" s="43"/>
      <c r="P764" s="43"/>
      <c r="Q764" s="43"/>
      <c r="R764" s="43"/>
      <c r="S764" s="43"/>
      <c r="T764" s="43"/>
      <c r="U764" s="43"/>
      <c r="V764" s="43"/>
      <c r="W764" s="43"/>
      <c r="X764" s="70"/>
      <c r="Y764" s="70"/>
      <c r="Z764" s="70"/>
      <c r="AA764" s="70"/>
      <c r="AB764" s="70"/>
      <c r="AC764" s="70"/>
      <c r="AD764" s="70"/>
      <c r="AE764" s="70"/>
      <c r="AF764" s="70"/>
      <c r="AG764" s="70"/>
      <c r="AH764" s="70"/>
      <c r="AI764" s="70"/>
      <c r="AJ764" s="70"/>
      <c r="AK764" s="70"/>
      <c r="AL764" s="70"/>
      <c r="AM764" s="70"/>
      <c r="AN764" s="70"/>
      <c r="AO764" s="70"/>
      <c r="AP764" s="70"/>
      <c r="AQ764" s="70"/>
      <c r="AR764" s="70"/>
      <c r="AS764" s="70"/>
      <c r="AT764" s="70"/>
      <c r="AU764" s="70"/>
      <c r="AV764" s="70"/>
      <c r="AW764" s="70"/>
      <c r="AX764" s="70"/>
      <c r="AY764" s="70"/>
      <c r="AZ764" s="70"/>
    </row>
    <row r="765" spans="1:52">
      <c r="A765" s="69"/>
      <c r="B765" s="69"/>
      <c r="E765" s="69"/>
      <c r="F765" s="69"/>
      <c r="G765" s="69"/>
      <c r="H765" s="69"/>
      <c r="I765" s="69"/>
      <c r="J765" s="69"/>
      <c r="K765" s="69"/>
      <c r="L765" s="196"/>
      <c r="M765" s="69"/>
      <c r="N765" s="197"/>
      <c r="O765" s="43"/>
      <c r="P765" s="43"/>
      <c r="Q765" s="43"/>
      <c r="R765" s="43"/>
      <c r="S765" s="43"/>
      <c r="T765" s="43"/>
      <c r="U765" s="43"/>
      <c r="V765" s="43"/>
      <c r="W765" s="43"/>
      <c r="X765" s="70"/>
      <c r="Y765" s="70"/>
      <c r="Z765" s="70"/>
      <c r="AA765" s="70"/>
      <c r="AB765" s="70"/>
      <c r="AC765" s="70"/>
      <c r="AD765" s="70"/>
      <c r="AE765" s="70"/>
      <c r="AF765" s="70"/>
      <c r="AG765" s="70"/>
      <c r="AH765" s="70"/>
      <c r="AI765" s="70"/>
      <c r="AJ765" s="70"/>
      <c r="AK765" s="70"/>
      <c r="AL765" s="70"/>
      <c r="AM765" s="70"/>
      <c r="AN765" s="70"/>
      <c r="AO765" s="70"/>
      <c r="AP765" s="70"/>
      <c r="AQ765" s="70"/>
      <c r="AR765" s="70"/>
      <c r="AS765" s="70"/>
      <c r="AT765" s="70"/>
      <c r="AU765" s="70"/>
      <c r="AV765" s="70"/>
      <c r="AW765" s="70"/>
      <c r="AX765" s="70"/>
      <c r="AY765" s="70"/>
      <c r="AZ765" s="70"/>
    </row>
    <row r="766" spans="1:52">
      <c r="A766" s="69"/>
      <c r="B766" s="69"/>
      <c r="E766" s="69"/>
      <c r="F766" s="69"/>
      <c r="G766" s="69"/>
      <c r="H766" s="69"/>
      <c r="I766" s="69"/>
      <c r="J766" s="69"/>
      <c r="K766" s="69"/>
      <c r="L766" s="196"/>
      <c r="M766" s="69"/>
      <c r="N766" s="197"/>
      <c r="O766" s="43"/>
      <c r="P766" s="43"/>
      <c r="Q766" s="43"/>
      <c r="R766" s="43"/>
      <c r="S766" s="43"/>
      <c r="T766" s="43"/>
      <c r="U766" s="43"/>
      <c r="V766" s="43"/>
      <c r="W766" s="43"/>
      <c r="X766" s="70"/>
      <c r="Y766" s="70"/>
      <c r="Z766" s="70"/>
      <c r="AA766" s="70"/>
      <c r="AB766" s="70"/>
      <c r="AC766" s="70"/>
      <c r="AD766" s="70"/>
      <c r="AE766" s="70"/>
      <c r="AF766" s="70"/>
      <c r="AG766" s="70"/>
      <c r="AH766" s="70"/>
      <c r="AI766" s="70"/>
      <c r="AJ766" s="70"/>
      <c r="AK766" s="70"/>
      <c r="AL766" s="70"/>
      <c r="AM766" s="70"/>
      <c r="AN766" s="70"/>
      <c r="AO766" s="70"/>
      <c r="AP766" s="70"/>
      <c r="AQ766" s="70"/>
      <c r="AR766" s="70"/>
      <c r="AS766" s="70"/>
      <c r="AT766" s="70"/>
      <c r="AU766" s="70"/>
      <c r="AV766" s="70"/>
      <c r="AW766" s="70"/>
      <c r="AX766" s="70"/>
      <c r="AY766" s="70"/>
      <c r="AZ766" s="70"/>
    </row>
    <row r="767" spans="1:52">
      <c r="A767" s="69"/>
      <c r="B767" s="69"/>
      <c r="E767" s="69"/>
      <c r="F767" s="69"/>
      <c r="G767" s="69"/>
      <c r="H767" s="69"/>
      <c r="I767" s="69"/>
      <c r="J767" s="69"/>
      <c r="K767" s="69"/>
      <c r="L767" s="196"/>
      <c r="M767" s="69"/>
      <c r="N767" s="197"/>
      <c r="O767" s="43"/>
      <c r="P767" s="43"/>
      <c r="Q767" s="43"/>
      <c r="R767" s="43"/>
      <c r="S767" s="43"/>
      <c r="T767" s="43"/>
      <c r="U767" s="43"/>
      <c r="V767" s="43"/>
      <c r="W767" s="43"/>
      <c r="X767" s="70"/>
      <c r="Y767" s="70"/>
      <c r="Z767" s="70"/>
      <c r="AA767" s="70"/>
      <c r="AB767" s="70"/>
      <c r="AC767" s="70"/>
      <c r="AD767" s="70"/>
      <c r="AE767" s="70"/>
      <c r="AF767" s="70"/>
      <c r="AG767" s="70"/>
      <c r="AH767" s="70"/>
      <c r="AI767" s="70"/>
      <c r="AJ767" s="70"/>
      <c r="AK767" s="70"/>
      <c r="AL767" s="70"/>
      <c r="AM767" s="70"/>
      <c r="AN767" s="70"/>
      <c r="AO767" s="70"/>
      <c r="AP767" s="70"/>
      <c r="AQ767" s="70"/>
      <c r="AR767" s="70"/>
      <c r="AS767" s="70"/>
      <c r="AT767" s="70"/>
      <c r="AU767" s="70"/>
      <c r="AV767" s="70"/>
      <c r="AW767" s="70"/>
      <c r="AX767" s="70"/>
      <c r="AY767" s="70"/>
      <c r="AZ767" s="70"/>
    </row>
    <row r="768" spans="1:52">
      <c r="A768" s="69"/>
      <c r="B768" s="69"/>
      <c r="E768" s="69"/>
      <c r="F768" s="69"/>
      <c r="G768" s="69"/>
      <c r="H768" s="69"/>
      <c r="I768" s="69"/>
      <c r="J768" s="69"/>
      <c r="K768" s="69"/>
      <c r="L768" s="196"/>
      <c r="M768" s="69"/>
      <c r="N768" s="197"/>
      <c r="O768" s="43"/>
      <c r="P768" s="43"/>
      <c r="Q768" s="43"/>
      <c r="R768" s="43"/>
      <c r="S768" s="43"/>
      <c r="T768" s="43"/>
      <c r="U768" s="43"/>
      <c r="V768" s="43"/>
      <c r="W768" s="43"/>
      <c r="X768" s="70"/>
      <c r="Y768" s="70"/>
      <c r="Z768" s="70"/>
      <c r="AA768" s="70"/>
      <c r="AB768" s="70"/>
      <c r="AC768" s="70"/>
      <c r="AD768" s="70"/>
      <c r="AE768" s="70"/>
      <c r="AF768" s="70"/>
      <c r="AG768" s="70"/>
      <c r="AH768" s="70"/>
      <c r="AI768" s="70"/>
      <c r="AJ768" s="70"/>
      <c r="AK768" s="70"/>
      <c r="AL768" s="70"/>
      <c r="AM768" s="70"/>
      <c r="AN768" s="70"/>
      <c r="AO768" s="70"/>
      <c r="AP768" s="70"/>
      <c r="AQ768" s="70"/>
      <c r="AR768" s="70"/>
      <c r="AS768" s="70"/>
      <c r="AT768" s="70"/>
      <c r="AU768" s="70"/>
      <c r="AV768" s="70"/>
      <c r="AW768" s="70"/>
      <c r="AX768" s="70"/>
      <c r="AY768" s="70"/>
      <c r="AZ768" s="70"/>
    </row>
    <row r="769" spans="1:52">
      <c r="A769" s="69"/>
      <c r="B769" s="69"/>
      <c r="E769" s="69"/>
      <c r="F769" s="69"/>
      <c r="G769" s="69"/>
      <c r="H769" s="69"/>
      <c r="I769" s="69"/>
      <c r="J769" s="69"/>
      <c r="K769" s="69"/>
      <c r="L769" s="196"/>
      <c r="M769" s="69"/>
      <c r="N769" s="197"/>
      <c r="O769" s="43"/>
      <c r="P769" s="43"/>
      <c r="Q769" s="43"/>
      <c r="R769" s="43"/>
      <c r="S769" s="43"/>
      <c r="T769" s="43"/>
      <c r="U769" s="43"/>
      <c r="V769" s="43"/>
      <c r="W769" s="43"/>
      <c r="X769" s="70"/>
      <c r="Y769" s="70"/>
      <c r="Z769" s="70"/>
      <c r="AA769" s="70"/>
      <c r="AB769" s="70"/>
      <c r="AC769" s="70"/>
      <c r="AD769" s="70"/>
      <c r="AE769" s="70"/>
      <c r="AF769" s="70"/>
      <c r="AG769" s="70"/>
      <c r="AH769" s="70"/>
      <c r="AI769" s="70"/>
      <c r="AJ769" s="70"/>
      <c r="AK769" s="70"/>
      <c r="AL769" s="70"/>
      <c r="AM769" s="70"/>
      <c r="AN769" s="70"/>
      <c r="AO769" s="70"/>
      <c r="AP769" s="70"/>
      <c r="AQ769" s="70"/>
      <c r="AR769" s="70"/>
      <c r="AS769" s="70"/>
      <c r="AT769" s="70"/>
      <c r="AU769" s="70"/>
      <c r="AV769" s="70"/>
      <c r="AW769" s="70"/>
      <c r="AX769" s="70"/>
      <c r="AY769" s="70"/>
      <c r="AZ769" s="70"/>
    </row>
    <row r="770" spans="1:52">
      <c r="A770" s="69"/>
      <c r="B770" s="69"/>
      <c r="E770" s="69"/>
      <c r="F770" s="69"/>
      <c r="G770" s="69"/>
      <c r="H770" s="69"/>
      <c r="I770" s="69"/>
      <c r="J770" s="69"/>
      <c r="K770" s="69"/>
      <c r="L770" s="196"/>
      <c r="M770" s="69"/>
      <c r="N770" s="197"/>
      <c r="O770" s="43"/>
      <c r="P770" s="43"/>
      <c r="Q770" s="43"/>
      <c r="R770" s="43"/>
      <c r="S770" s="43"/>
      <c r="T770" s="43"/>
      <c r="U770" s="43"/>
      <c r="V770" s="43"/>
      <c r="W770" s="43"/>
      <c r="X770" s="70"/>
      <c r="Y770" s="70"/>
      <c r="Z770" s="70"/>
      <c r="AA770" s="70"/>
      <c r="AB770" s="70"/>
      <c r="AC770" s="70"/>
      <c r="AD770" s="70"/>
      <c r="AE770" s="70"/>
      <c r="AF770" s="70"/>
      <c r="AG770" s="70"/>
      <c r="AH770" s="70"/>
      <c r="AI770" s="70"/>
      <c r="AJ770" s="70"/>
      <c r="AK770" s="70"/>
      <c r="AL770" s="70"/>
      <c r="AM770" s="70"/>
      <c r="AN770" s="70"/>
      <c r="AO770" s="70"/>
      <c r="AP770" s="70"/>
      <c r="AQ770" s="70"/>
      <c r="AR770" s="70"/>
      <c r="AS770" s="70"/>
      <c r="AT770" s="70"/>
      <c r="AU770" s="70"/>
      <c r="AV770" s="70"/>
      <c r="AW770" s="70"/>
      <c r="AX770" s="70"/>
      <c r="AY770" s="70"/>
      <c r="AZ770" s="70"/>
    </row>
    <row r="771" spans="1:52">
      <c r="A771" s="69"/>
      <c r="B771" s="69"/>
      <c r="E771" s="69"/>
      <c r="F771" s="69"/>
      <c r="G771" s="69"/>
      <c r="H771" s="69"/>
      <c r="I771" s="69"/>
      <c r="J771" s="69"/>
      <c r="K771" s="69"/>
      <c r="L771" s="196"/>
      <c r="M771" s="69"/>
      <c r="N771" s="197"/>
      <c r="O771" s="43"/>
      <c r="P771" s="43"/>
      <c r="Q771" s="43"/>
      <c r="R771" s="43"/>
      <c r="S771" s="43"/>
      <c r="T771" s="43"/>
      <c r="U771" s="43"/>
      <c r="V771" s="43"/>
      <c r="W771" s="43"/>
      <c r="X771" s="70"/>
      <c r="Y771" s="70"/>
      <c r="Z771" s="70"/>
      <c r="AA771" s="70"/>
      <c r="AB771" s="70"/>
      <c r="AC771" s="70"/>
      <c r="AD771" s="70"/>
      <c r="AE771" s="70"/>
      <c r="AF771" s="70"/>
      <c r="AG771" s="70"/>
      <c r="AH771" s="70"/>
      <c r="AI771" s="70"/>
      <c r="AJ771" s="70"/>
      <c r="AK771" s="70"/>
      <c r="AL771" s="70"/>
      <c r="AM771" s="70"/>
      <c r="AN771" s="70"/>
      <c r="AO771" s="70"/>
      <c r="AP771" s="70"/>
      <c r="AQ771" s="70"/>
      <c r="AR771" s="70"/>
      <c r="AS771" s="70"/>
      <c r="AT771" s="70"/>
      <c r="AU771" s="70"/>
      <c r="AV771" s="70"/>
      <c r="AW771" s="70"/>
      <c r="AX771" s="70"/>
      <c r="AY771" s="70"/>
      <c r="AZ771" s="70"/>
    </row>
    <row r="772" spans="1:52">
      <c r="A772" s="69"/>
      <c r="B772" s="69"/>
      <c r="E772" s="69"/>
      <c r="F772" s="69"/>
      <c r="G772" s="69"/>
      <c r="H772" s="69"/>
      <c r="I772" s="69"/>
      <c r="J772" s="69"/>
      <c r="K772" s="69"/>
      <c r="L772" s="196"/>
      <c r="M772" s="69"/>
      <c r="N772" s="197"/>
      <c r="O772" s="43"/>
      <c r="P772" s="43"/>
      <c r="Q772" s="43"/>
      <c r="R772" s="43"/>
      <c r="S772" s="43"/>
      <c r="T772" s="43"/>
      <c r="U772" s="43"/>
      <c r="V772" s="43"/>
      <c r="W772" s="43"/>
      <c r="X772" s="70"/>
      <c r="Y772" s="70"/>
      <c r="Z772" s="70"/>
      <c r="AA772" s="70"/>
      <c r="AB772" s="70"/>
      <c r="AC772" s="70"/>
      <c r="AD772" s="70"/>
      <c r="AE772" s="70"/>
      <c r="AF772" s="70"/>
      <c r="AG772" s="70"/>
      <c r="AH772" s="70"/>
      <c r="AI772" s="70"/>
      <c r="AJ772" s="70"/>
      <c r="AK772" s="70"/>
      <c r="AL772" s="70"/>
      <c r="AM772" s="70"/>
      <c r="AN772" s="70"/>
      <c r="AO772" s="70"/>
      <c r="AP772" s="70"/>
      <c r="AQ772" s="70"/>
      <c r="AR772" s="70"/>
      <c r="AS772" s="70"/>
      <c r="AT772" s="70"/>
      <c r="AU772" s="70"/>
      <c r="AV772" s="70"/>
      <c r="AW772" s="70"/>
      <c r="AX772" s="70"/>
      <c r="AY772" s="70"/>
      <c r="AZ772" s="70"/>
    </row>
    <row r="773" spans="1:52">
      <c r="A773" s="69"/>
      <c r="B773" s="69"/>
      <c r="E773" s="69"/>
      <c r="F773" s="69"/>
      <c r="G773" s="69"/>
      <c r="H773" s="69"/>
      <c r="I773" s="69"/>
      <c r="J773" s="69"/>
      <c r="K773" s="69"/>
      <c r="L773" s="196"/>
      <c r="M773" s="69"/>
      <c r="N773" s="197"/>
      <c r="O773" s="43"/>
      <c r="P773" s="43"/>
      <c r="Q773" s="43"/>
      <c r="R773" s="43"/>
      <c r="S773" s="43"/>
      <c r="T773" s="43"/>
      <c r="U773" s="43"/>
      <c r="V773" s="43"/>
      <c r="W773" s="43"/>
      <c r="X773" s="70"/>
      <c r="Y773" s="70"/>
      <c r="Z773" s="70"/>
      <c r="AA773" s="70"/>
      <c r="AB773" s="70"/>
      <c r="AC773" s="70"/>
      <c r="AD773" s="70"/>
      <c r="AE773" s="70"/>
      <c r="AF773" s="70"/>
      <c r="AG773" s="70"/>
      <c r="AH773" s="70"/>
      <c r="AI773" s="70"/>
      <c r="AJ773" s="70"/>
      <c r="AK773" s="70"/>
      <c r="AL773" s="70"/>
      <c r="AM773" s="70"/>
      <c r="AN773" s="70"/>
      <c r="AO773" s="70"/>
      <c r="AP773" s="70"/>
      <c r="AQ773" s="70"/>
      <c r="AR773" s="70"/>
      <c r="AS773" s="70"/>
      <c r="AT773" s="70"/>
      <c r="AU773" s="70"/>
      <c r="AV773" s="70"/>
      <c r="AW773" s="70"/>
      <c r="AX773" s="70"/>
      <c r="AY773" s="70"/>
      <c r="AZ773" s="70"/>
    </row>
    <row r="774" spans="1:52">
      <c r="A774" s="69"/>
      <c r="B774" s="69"/>
      <c r="E774" s="69"/>
      <c r="F774" s="69"/>
      <c r="G774" s="69"/>
      <c r="H774" s="69"/>
      <c r="I774" s="69"/>
      <c r="J774" s="69"/>
      <c r="K774" s="69"/>
      <c r="L774" s="196"/>
      <c r="M774" s="69"/>
      <c r="N774" s="197"/>
      <c r="O774" s="43"/>
      <c r="P774" s="43"/>
      <c r="Q774" s="43"/>
      <c r="R774" s="43"/>
      <c r="S774" s="43"/>
      <c r="T774" s="43"/>
      <c r="U774" s="43"/>
      <c r="V774" s="43"/>
      <c r="W774" s="43"/>
      <c r="X774" s="70"/>
      <c r="Y774" s="70"/>
      <c r="Z774" s="70"/>
      <c r="AA774" s="70"/>
      <c r="AB774" s="70"/>
      <c r="AC774" s="70"/>
      <c r="AD774" s="70"/>
      <c r="AE774" s="70"/>
      <c r="AF774" s="70"/>
      <c r="AG774" s="70"/>
      <c r="AH774" s="70"/>
      <c r="AI774" s="70"/>
      <c r="AJ774" s="70"/>
      <c r="AK774" s="70"/>
      <c r="AL774" s="70"/>
      <c r="AM774" s="70"/>
      <c r="AN774" s="70"/>
      <c r="AO774" s="70"/>
      <c r="AP774" s="70"/>
      <c r="AQ774" s="70"/>
      <c r="AR774" s="70"/>
      <c r="AS774" s="70"/>
      <c r="AT774" s="70"/>
      <c r="AU774" s="70"/>
      <c r="AV774" s="70"/>
      <c r="AW774" s="70"/>
      <c r="AX774" s="70"/>
      <c r="AY774" s="70"/>
      <c r="AZ774" s="70"/>
    </row>
    <row r="775" spans="1:52">
      <c r="A775" s="69"/>
      <c r="B775" s="69"/>
      <c r="E775" s="69"/>
      <c r="F775" s="69"/>
      <c r="G775" s="69"/>
      <c r="H775" s="69"/>
      <c r="I775" s="69"/>
      <c r="J775" s="69"/>
      <c r="K775" s="69"/>
      <c r="L775" s="196"/>
      <c r="M775" s="69"/>
      <c r="N775" s="197"/>
      <c r="O775" s="43"/>
      <c r="P775" s="43"/>
      <c r="Q775" s="43"/>
      <c r="R775" s="43"/>
      <c r="S775" s="43"/>
      <c r="T775" s="43"/>
      <c r="U775" s="43"/>
      <c r="V775" s="43"/>
      <c r="W775" s="43"/>
      <c r="X775" s="70"/>
      <c r="Y775" s="70"/>
      <c r="Z775" s="70"/>
      <c r="AA775" s="70"/>
      <c r="AB775" s="70"/>
      <c r="AC775" s="70"/>
      <c r="AD775" s="70"/>
      <c r="AE775" s="70"/>
      <c r="AF775" s="70"/>
      <c r="AG775" s="70"/>
      <c r="AH775" s="70"/>
      <c r="AI775" s="70"/>
      <c r="AJ775" s="70"/>
      <c r="AK775" s="70"/>
      <c r="AL775" s="70"/>
      <c r="AM775" s="70"/>
      <c r="AN775" s="70"/>
      <c r="AO775" s="70"/>
      <c r="AP775" s="70"/>
      <c r="AQ775" s="70"/>
      <c r="AR775" s="70"/>
      <c r="AS775" s="70"/>
      <c r="AT775" s="70"/>
      <c r="AU775" s="70"/>
      <c r="AV775" s="70"/>
      <c r="AW775" s="70"/>
      <c r="AX775" s="70"/>
      <c r="AY775" s="70"/>
      <c r="AZ775" s="70"/>
    </row>
    <row r="776" spans="1:52">
      <c r="A776" s="69"/>
      <c r="B776" s="69"/>
      <c r="E776" s="69"/>
      <c r="F776" s="69"/>
      <c r="G776" s="69"/>
      <c r="H776" s="69"/>
      <c r="I776" s="69"/>
      <c r="J776" s="69"/>
      <c r="K776" s="69"/>
      <c r="L776" s="196"/>
      <c r="M776" s="69"/>
      <c r="N776" s="197"/>
      <c r="O776" s="43"/>
      <c r="P776" s="43"/>
      <c r="Q776" s="43"/>
      <c r="R776" s="43"/>
      <c r="S776" s="43"/>
      <c r="T776" s="43"/>
      <c r="U776" s="43"/>
      <c r="V776" s="43"/>
      <c r="W776" s="43"/>
      <c r="X776" s="70"/>
      <c r="Y776" s="70"/>
      <c r="Z776" s="70"/>
      <c r="AA776" s="70"/>
      <c r="AB776" s="70"/>
      <c r="AC776" s="70"/>
      <c r="AD776" s="70"/>
      <c r="AE776" s="70"/>
      <c r="AF776" s="70"/>
      <c r="AG776" s="70"/>
      <c r="AH776" s="70"/>
      <c r="AI776" s="70"/>
      <c r="AJ776" s="70"/>
      <c r="AK776" s="70"/>
      <c r="AL776" s="70"/>
      <c r="AM776" s="70"/>
      <c r="AN776" s="70"/>
      <c r="AO776" s="70"/>
      <c r="AP776" s="70"/>
      <c r="AQ776" s="70"/>
      <c r="AR776" s="70"/>
      <c r="AS776" s="70"/>
      <c r="AT776" s="70"/>
      <c r="AU776" s="70"/>
      <c r="AV776" s="70"/>
      <c r="AW776" s="70"/>
      <c r="AX776" s="70"/>
      <c r="AY776" s="70"/>
      <c r="AZ776" s="70"/>
    </row>
    <row r="777" spans="1:52">
      <c r="A777" s="69"/>
      <c r="B777" s="69"/>
      <c r="E777" s="69"/>
      <c r="F777" s="69"/>
      <c r="G777" s="69"/>
      <c r="H777" s="69"/>
      <c r="I777" s="69"/>
      <c r="J777" s="69"/>
      <c r="K777" s="69"/>
      <c r="L777" s="196"/>
      <c r="M777" s="69"/>
      <c r="N777" s="197"/>
      <c r="O777" s="43"/>
      <c r="P777" s="43"/>
      <c r="Q777" s="43"/>
      <c r="R777" s="43"/>
      <c r="S777" s="43"/>
      <c r="T777" s="43"/>
      <c r="U777" s="43"/>
      <c r="V777" s="43"/>
      <c r="W777" s="43"/>
      <c r="X777" s="70"/>
      <c r="Y777" s="70"/>
      <c r="Z777" s="70"/>
      <c r="AA777" s="70"/>
      <c r="AB777" s="70"/>
      <c r="AC777" s="70"/>
      <c r="AD777" s="70"/>
      <c r="AE777" s="70"/>
      <c r="AF777" s="70"/>
      <c r="AG777" s="70"/>
      <c r="AH777" s="70"/>
      <c r="AI777" s="70"/>
      <c r="AJ777" s="70"/>
      <c r="AK777" s="70"/>
      <c r="AL777" s="70"/>
      <c r="AM777" s="70"/>
      <c r="AN777" s="70"/>
      <c r="AO777" s="70"/>
      <c r="AP777" s="70"/>
      <c r="AQ777" s="70"/>
      <c r="AR777" s="70"/>
      <c r="AS777" s="70"/>
      <c r="AT777" s="70"/>
      <c r="AU777" s="70"/>
      <c r="AV777" s="70"/>
      <c r="AW777" s="70"/>
      <c r="AX777" s="70"/>
      <c r="AY777" s="70"/>
      <c r="AZ777" s="70"/>
    </row>
    <row r="778" spans="1:52">
      <c r="A778" s="69"/>
      <c r="B778" s="69"/>
      <c r="E778" s="69"/>
      <c r="F778" s="69"/>
      <c r="G778" s="69"/>
      <c r="H778" s="69"/>
      <c r="I778" s="69"/>
      <c r="J778" s="69"/>
      <c r="K778" s="69"/>
      <c r="L778" s="196"/>
      <c r="M778" s="69"/>
      <c r="N778" s="197"/>
      <c r="O778" s="43"/>
      <c r="P778" s="43"/>
      <c r="Q778" s="43"/>
      <c r="R778" s="43"/>
      <c r="S778" s="43"/>
      <c r="T778" s="43"/>
      <c r="U778" s="43"/>
      <c r="V778" s="43"/>
      <c r="W778" s="43"/>
      <c r="X778" s="70"/>
      <c r="Y778" s="70"/>
      <c r="Z778" s="70"/>
      <c r="AA778" s="70"/>
      <c r="AB778" s="70"/>
      <c r="AC778" s="70"/>
      <c r="AD778" s="70"/>
      <c r="AE778" s="70"/>
      <c r="AF778" s="70"/>
      <c r="AG778" s="70"/>
      <c r="AH778" s="70"/>
      <c r="AI778" s="70"/>
      <c r="AJ778" s="70"/>
      <c r="AK778" s="70"/>
      <c r="AL778" s="70"/>
      <c r="AM778" s="70"/>
      <c r="AN778" s="70"/>
      <c r="AO778" s="70"/>
      <c r="AP778" s="70"/>
      <c r="AQ778" s="70"/>
      <c r="AR778" s="70"/>
      <c r="AS778" s="70"/>
      <c r="AT778" s="70"/>
      <c r="AU778" s="70"/>
      <c r="AV778" s="70"/>
      <c r="AW778" s="70"/>
      <c r="AX778" s="70"/>
      <c r="AY778" s="70"/>
      <c r="AZ778" s="70"/>
    </row>
    <row r="779" spans="1:52">
      <c r="A779" s="69"/>
      <c r="B779" s="69"/>
      <c r="E779" s="69"/>
      <c r="F779" s="69"/>
      <c r="G779" s="69"/>
      <c r="H779" s="69"/>
      <c r="I779" s="69"/>
      <c r="J779" s="69"/>
      <c r="K779" s="69"/>
      <c r="L779" s="196"/>
      <c r="M779" s="69"/>
      <c r="N779" s="197"/>
      <c r="O779" s="43"/>
      <c r="P779" s="43"/>
      <c r="Q779" s="43"/>
      <c r="R779" s="43"/>
      <c r="S779" s="43"/>
      <c r="T779" s="43"/>
      <c r="U779" s="43"/>
      <c r="V779" s="43"/>
      <c r="W779" s="43"/>
      <c r="X779" s="70"/>
      <c r="Y779" s="70"/>
      <c r="Z779" s="70"/>
      <c r="AA779" s="70"/>
      <c r="AB779" s="70"/>
      <c r="AC779" s="70"/>
      <c r="AD779" s="70"/>
      <c r="AE779" s="70"/>
      <c r="AF779" s="70"/>
      <c r="AG779" s="70"/>
      <c r="AH779" s="70"/>
      <c r="AI779" s="70"/>
      <c r="AJ779" s="70"/>
      <c r="AK779" s="70"/>
      <c r="AL779" s="70"/>
      <c r="AM779" s="70"/>
      <c r="AN779" s="70"/>
      <c r="AO779" s="70"/>
      <c r="AP779" s="70"/>
      <c r="AQ779" s="70"/>
      <c r="AR779" s="70"/>
      <c r="AS779" s="70"/>
      <c r="AT779" s="70"/>
      <c r="AU779" s="70"/>
      <c r="AV779" s="70"/>
      <c r="AW779" s="70"/>
      <c r="AX779" s="70"/>
      <c r="AY779" s="70"/>
      <c r="AZ779" s="70"/>
    </row>
    <row r="780" spans="1:52">
      <c r="A780" s="69"/>
      <c r="B780" s="69"/>
      <c r="E780" s="69"/>
      <c r="F780" s="69"/>
      <c r="G780" s="69"/>
      <c r="H780" s="69"/>
      <c r="I780" s="69"/>
      <c r="J780" s="69"/>
      <c r="K780" s="69"/>
      <c r="L780" s="196"/>
      <c r="M780" s="69"/>
      <c r="N780" s="197"/>
      <c r="O780" s="43"/>
      <c r="P780" s="43"/>
      <c r="Q780" s="43"/>
      <c r="R780" s="43"/>
      <c r="S780" s="43"/>
      <c r="T780" s="43"/>
      <c r="U780" s="43"/>
      <c r="V780" s="43"/>
      <c r="W780" s="43"/>
      <c r="X780" s="70"/>
      <c r="Y780" s="70"/>
      <c r="Z780" s="70"/>
      <c r="AA780" s="70"/>
      <c r="AB780" s="70"/>
      <c r="AC780" s="70"/>
      <c r="AD780" s="70"/>
      <c r="AE780" s="70"/>
      <c r="AF780" s="70"/>
      <c r="AG780" s="70"/>
      <c r="AH780" s="70"/>
      <c r="AI780" s="70"/>
      <c r="AJ780" s="70"/>
      <c r="AK780" s="70"/>
      <c r="AL780" s="70"/>
      <c r="AM780" s="70"/>
      <c r="AN780" s="70"/>
      <c r="AO780" s="70"/>
      <c r="AP780" s="70"/>
      <c r="AQ780" s="70"/>
      <c r="AR780" s="70"/>
      <c r="AS780" s="70"/>
      <c r="AT780" s="70"/>
      <c r="AU780" s="70"/>
      <c r="AV780" s="70"/>
      <c r="AW780" s="70"/>
      <c r="AX780" s="70"/>
      <c r="AY780" s="70"/>
      <c r="AZ780" s="70"/>
    </row>
    <row r="781" spans="1:52">
      <c r="A781" s="69"/>
      <c r="B781" s="69"/>
      <c r="E781" s="69"/>
      <c r="F781" s="69"/>
      <c r="G781" s="69"/>
      <c r="H781" s="69"/>
      <c r="I781" s="69"/>
      <c r="J781" s="69"/>
      <c r="K781" s="69"/>
      <c r="L781" s="196"/>
      <c r="M781" s="69"/>
      <c r="N781" s="197"/>
      <c r="O781" s="43"/>
      <c r="P781" s="43"/>
      <c r="Q781" s="43"/>
      <c r="R781" s="43"/>
      <c r="S781" s="43"/>
      <c r="T781" s="43"/>
      <c r="U781" s="43"/>
      <c r="V781" s="43"/>
      <c r="W781" s="43"/>
      <c r="X781" s="70"/>
      <c r="Y781" s="70"/>
      <c r="Z781" s="70"/>
      <c r="AA781" s="70"/>
      <c r="AB781" s="70"/>
      <c r="AC781" s="70"/>
      <c r="AD781" s="70"/>
      <c r="AE781" s="70"/>
      <c r="AF781" s="70"/>
      <c r="AG781" s="70"/>
      <c r="AH781" s="70"/>
      <c r="AI781" s="70"/>
      <c r="AJ781" s="70"/>
      <c r="AK781" s="70"/>
      <c r="AL781" s="70"/>
      <c r="AM781" s="70"/>
      <c r="AN781" s="70"/>
      <c r="AO781" s="70"/>
      <c r="AP781" s="70"/>
      <c r="AQ781" s="70"/>
      <c r="AR781" s="70"/>
      <c r="AS781" s="70"/>
      <c r="AT781" s="70"/>
      <c r="AU781" s="70"/>
      <c r="AV781" s="70"/>
      <c r="AW781" s="70"/>
      <c r="AX781" s="70"/>
      <c r="AY781" s="70"/>
      <c r="AZ781" s="70"/>
    </row>
    <row r="782" spans="1:52">
      <c r="A782" s="69"/>
      <c r="B782" s="69"/>
      <c r="E782" s="69"/>
      <c r="F782" s="69"/>
      <c r="G782" s="69"/>
      <c r="H782" s="69"/>
      <c r="I782" s="69"/>
      <c r="J782" s="69"/>
      <c r="K782" s="69"/>
      <c r="L782" s="196"/>
      <c r="M782" s="69"/>
      <c r="N782" s="197"/>
      <c r="O782" s="43"/>
      <c r="P782" s="43"/>
      <c r="Q782" s="43"/>
      <c r="R782" s="43"/>
      <c r="S782" s="43"/>
      <c r="T782" s="43"/>
      <c r="U782" s="43"/>
      <c r="V782" s="43"/>
      <c r="W782" s="43"/>
      <c r="X782" s="70"/>
      <c r="Y782" s="70"/>
      <c r="Z782" s="70"/>
      <c r="AA782" s="70"/>
      <c r="AB782" s="70"/>
      <c r="AC782" s="70"/>
      <c r="AD782" s="70"/>
      <c r="AE782" s="70"/>
      <c r="AF782" s="70"/>
      <c r="AG782" s="70"/>
      <c r="AH782" s="70"/>
      <c r="AI782" s="70"/>
      <c r="AJ782" s="70"/>
      <c r="AK782" s="70"/>
      <c r="AL782" s="70"/>
      <c r="AM782" s="70"/>
      <c r="AN782" s="70"/>
      <c r="AO782" s="70"/>
      <c r="AP782" s="70"/>
      <c r="AQ782" s="70"/>
      <c r="AR782" s="70"/>
      <c r="AS782" s="70"/>
      <c r="AT782" s="70"/>
      <c r="AU782" s="70"/>
      <c r="AV782" s="70"/>
      <c r="AW782" s="70"/>
      <c r="AX782" s="70"/>
      <c r="AY782" s="70"/>
      <c r="AZ782" s="70"/>
    </row>
    <row r="783" spans="1:52">
      <c r="A783" s="69"/>
      <c r="B783" s="69"/>
      <c r="E783" s="69"/>
      <c r="F783" s="69"/>
      <c r="G783" s="69"/>
      <c r="H783" s="69"/>
      <c r="I783" s="69"/>
      <c r="J783" s="69"/>
      <c r="K783" s="69"/>
      <c r="L783" s="196"/>
      <c r="M783" s="69"/>
      <c r="N783" s="197"/>
      <c r="O783" s="43"/>
      <c r="P783" s="43"/>
      <c r="Q783" s="43"/>
      <c r="R783" s="43"/>
      <c r="S783" s="43"/>
      <c r="T783" s="43"/>
      <c r="U783" s="43"/>
      <c r="V783" s="43"/>
      <c r="W783" s="43"/>
      <c r="X783" s="70"/>
      <c r="Y783" s="70"/>
      <c r="Z783" s="70"/>
      <c r="AA783" s="70"/>
      <c r="AB783" s="70"/>
      <c r="AC783" s="70"/>
      <c r="AD783" s="70"/>
      <c r="AE783" s="70"/>
      <c r="AF783" s="70"/>
      <c r="AG783" s="70"/>
      <c r="AH783" s="70"/>
      <c r="AI783" s="70"/>
      <c r="AJ783" s="70"/>
      <c r="AK783" s="70"/>
      <c r="AL783" s="70"/>
      <c r="AM783" s="70"/>
      <c r="AN783" s="70"/>
      <c r="AO783" s="70"/>
      <c r="AP783" s="70"/>
      <c r="AQ783" s="70"/>
      <c r="AR783" s="70"/>
      <c r="AS783" s="70"/>
      <c r="AT783" s="70"/>
      <c r="AU783" s="70"/>
      <c r="AV783" s="70"/>
      <c r="AW783" s="70"/>
      <c r="AX783" s="70"/>
      <c r="AY783" s="70"/>
      <c r="AZ783" s="70"/>
    </row>
    <row r="784" spans="1:52">
      <c r="A784" s="69"/>
      <c r="B784" s="69"/>
      <c r="E784" s="69"/>
      <c r="F784" s="69"/>
      <c r="G784" s="69"/>
      <c r="H784" s="69"/>
      <c r="I784" s="69"/>
      <c r="J784" s="69"/>
      <c r="K784" s="69"/>
      <c r="L784" s="196"/>
      <c r="M784" s="69"/>
      <c r="N784" s="197"/>
      <c r="O784" s="43"/>
      <c r="P784" s="43"/>
      <c r="Q784" s="43"/>
      <c r="R784" s="43"/>
      <c r="S784" s="43"/>
      <c r="T784" s="43"/>
      <c r="U784" s="43"/>
      <c r="V784" s="43"/>
      <c r="W784" s="43"/>
      <c r="X784" s="70"/>
      <c r="Y784" s="70"/>
      <c r="Z784" s="70"/>
      <c r="AA784" s="70"/>
      <c r="AB784" s="70"/>
      <c r="AC784" s="70"/>
      <c r="AD784" s="70"/>
      <c r="AE784" s="70"/>
      <c r="AF784" s="70"/>
      <c r="AG784" s="70"/>
      <c r="AH784" s="70"/>
      <c r="AI784" s="70"/>
      <c r="AJ784" s="70"/>
      <c r="AK784" s="70"/>
      <c r="AL784" s="70"/>
      <c r="AM784" s="70"/>
      <c r="AN784" s="70"/>
      <c r="AO784" s="70"/>
      <c r="AP784" s="70"/>
      <c r="AQ784" s="70"/>
      <c r="AR784" s="70"/>
      <c r="AS784" s="70"/>
      <c r="AT784" s="70"/>
      <c r="AU784" s="70"/>
      <c r="AV784" s="70"/>
      <c r="AW784" s="70"/>
      <c r="AX784" s="70"/>
      <c r="AY784" s="70"/>
      <c r="AZ784" s="70"/>
    </row>
    <row r="785" spans="1:52">
      <c r="A785" s="69"/>
      <c r="B785" s="69"/>
      <c r="E785" s="69"/>
      <c r="F785" s="69"/>
      <c r="G785" s="69"/>
      <c r="H785" s="69"/>
      <c r="I785" s="69"/>
      <c r="J785" s="69"/>
      <c r="K785" s="69"/>
      <c r="L785" s="196"/>
      <c r="M785" s="69"/>
      <c r="N785" s="197"/>
      <c r="O785" s="43"/>
      <c r="P785" s="43"/>
      <c r="Q785" s="43"/>
      <c r="R785" s="43"/>
      <c r="S785" s="43"/>
      <c r="T785" s="43"/>
      <c r="U785" s="43"/>
      <c r="V785" s="43"/>
      <c r="W785" s="43"/>
      <c r="X785" s="70"/>
      <c r="Y785" s="70"/>
      <c r="Z785" s="70"/>
      <c r="AA785" s="70"/>
      <c r="AB785" s="70"/>
      <c r="AC785" s="70"/>
      <c r="AD785" s="70"/>
      <c r="AE785" s="70"/>
      <c r="AF785" s="70"/>
      <c r="AG785" s="70"/>
      <c r="AH785" s="70"/>
      <c r="AI785" s="70"/>
      <c r="AJ785" s="70"/>
      <c r="AK785" s="70"/>
      <c r="AL785" s="70"/>
      <c r="AM785" s="70"/>
      <c r="AN785" s="70"/>
      <c r="AO785" s="70"/>
      <c r="AP785" s="70"/>
      <c r="AQ785" s="70"/>
      <c r="AR785" s="70"/>
      <c r="AS785" s="70"/>
      <c r="AT785" s="70"/>
      <c r="AU785" s="70"/>
      <c r="AV785" s="70"/>
      <c r="AW785" s="70"/>
      <c r="AX785" s="70"/>
      <c r="AY785" s="70"/>
      <c r="AZ785" s="70"/>
    </row>
    <row r="786" spans="1:52">
      <c r="A786" s="69"/>
      <c r="B786" s="69"/>
      <c r="E786" s="69"/>
      <c r="F786" s="69"/>
      <c r="G786" s="69"/>
      <c r="H786" s="69"/>
      <c r="I786" s="69"/>
      <c r="J786" s="69"/>
      <c r="K786" s="69"/>
      <c r="L786" s="196"/>
      <c r="M786" s="69"/>
      <c r="N786" s="197"/>
      <c r="O786" s="43"/>
      <c r="P786" s="43"/>
      <c r="Q786" s="43"/>
      <c r="R786" s="43"/>
      <c r="S786" s="43"/>
      <c r="T786" s="43"/>
      <c r="U786" s="43"/>
      <c r="V786" s="43"/>
      <c r="W786" s="43"/>
      <c r="X786" s="70"/>
      <c r="Y786" s="70"/>
      <c r="Z786" s="70"/>
      <c r="AA786" s="70"/>
      <c r="AB786" s="70"/>
      <c r="AC786" s="70"/>
      <c r="AD786" s="70"/>
      <c r="AE786" s="70"/>
      <c r="AF786" s="70"/>
      <c r="AG786" s="70"/>
      <c r="AH786" s="70"/>
      <c r="AI786" s="70"/>
      <c r="AJ786" s="70"/>
      <c r="AK786" s="70"/>
      <c r="AL786" s="70"/>
      <c r="AM786" s="70"/>
      <c r="AN786" s="70"/>
      <c r="AO786" s="70"/>
      <c r="AP786" s="70"/>
      <c r="AQ786" s="70"/>
      <c r="AR786" s="70"/>
      <c r="AS786" s="70"/>
      <c r="AT786" s="70"/>
      <c r="AU786" s="70"/>
      <c r="AV786" s="70"/>
      <c r="AW786" s="70"/>
      <c r="AX786" s="70"/>
      <c r="AY786" s="70"/>
      <c r="AZ786" s="70"/>
    </row>
    <row r="787" spans="1:52">
      <c r="A787" s="69"/>
      <c r="B787" s="69"/>
      <c r="E787" s="69"/>
      <c r="F787" s="69"/>
      <c r="G787" s="69"/>
      <c r="H787" s="69"/>
      <c r="I787" s="69"/>
      <c r="J787" s="69"/>
      <c r="K787" s="69"/>
      <c r="L787" s="196"/>
      <c r="M787" s="69"/>
      <c r="N787" s="197"/>
      <c r="O787" s="43"/>
      <c r="P787" s="43"/>
      <c r="Q787" s="43"/>
      <c r="R787" s="43"/>
      <c r="S787" s="43"/>
      <c r="T787" s="43"/>
      <c r="U787" s="43"/>
      <c r="V787" s="43"/>
      <c r="W787" s="43"/>
      <c r="X787" s="70"/>
      <c r="Y787" s="70"/>
      <c r="Z787" s="70"/>
      <c r="AA787" s="70"/>
      <c r="AB787" s="70"/>
      <c r="AC787" s="70"/>
      <c r="AD787" s="70"/>
      <c r="AE787" s="70"/>
      <c r="AF787" s="70"/>
      <c r="AG787" s="70"/>
      <c r="AH787" s="70"/>
      <c r="AI787" s="70"/>
      <c r="AJ787" s="70"/>
      <c r="AK787" s="70"/>
      <c r="AL787" s="70"/>
      <c r="AM787" s="70"/>
      <c r="AN787" s="70"/>
      <c r="AO787" s="70"/>
      <c r="AP787" s="70"/>
      <c r="AQ787" s="70"/>
      <c r="AR787" s="70"/>
      <c r="AS787" s="70"/>
      <c r="AT787" s="70"/>
      <c r="AU787" s="70"/>
      <c r="AV787" s="70"/>
      <c r="AW787" s="70"/>
      <c r="AX787" s="70"/>
      <c r="AY787" s="70"/>
      <c r="AZ787" s="70"/>
    </row>
    <row r="788" spans="1:52">
      <c r="A788" s="69"/>
      <c r="B788" s="69"/>
      <c r="E788" s="69"/>
      <c r="F788" s="69"/>
      <c r="G788" s="69"/>
      <c r="H788" s="69"/>
      <c r="I788" s="69"/>
      <c r="J788" s="69"/>
      <c r="K788" s="69"/>
      <c r="L788" s="196"/>
      <c r="M788" s="69"/>
      <c r="N788" s="197"/>
      <c r="O788" s="43"/>
      <c r="P788" s="43"/>
      <c r="Q788" s="43"/>
      <c r="R788" s="43"/>
      <c r="S788" s="43"/>
      <c r="T788" s="43"/>
      <c r="U788" s="43"/>
      <c r="V788" s="43"/>
      <c r="W788" s="43"/>
      <c r="X788" s="70"/>
      <c r="Y788" s="70"/>
      <c r="Z788" s="70"/>
      <c r="AA788" s="70"/>
      <c r="AB788" s="70"/>
      <c r="AC788" s="70"/>
      <c r="AD788" s="70"/>
      <c r="AE788" s="70"/>
      <c r="AF788" s="70"/>
      <c r="AG788" s="70"/>
      <c r="AH788" s="70"/>
      <c r="AI788" s="70"/>
      <c r="AJ788" s="70"/>
      <c r="AK788" s="70"/>
      <c r="AL788" s="70"/>
      <c r="AM788" s="70"/>
      <c r="AN788" s="70"/>
      <c r="AO788" s="70"/>
      <c r="AP788" s="70"/>
      <c r="AQ788" s="70"/>
      <c r="AR788" s="70"/>
      <c r="AS788" s="70"/>
      <c r="AT788" s="70"/>
      <c r="AU788" s="70"/>
      <c r="AV788" s="70"/>
      <c r="AW788" s="70"/>
      <c r="AX788" s="70"/>
      <c r="AY788" s="70"/>
      <c r="AZ788" s="70"/>
    </row>
    <row r="789" spans="1:52">
      <c r="A789" s="69"/>
      <c r="B789" s="69"/>
      <c r="E789" s="69"/>
      <c r="F789" s="69"/>
      <c r="G789" s="69"/>
      <c r="H789" s="69"/>
      <c r="I789" s="69"/>
      <c r="J789" s="69"/>
      <c r="K789" s="69"/>
      <c r="L789" s="196"/>
      <c r="M789" s="69"/>
      <c r="N789" s="197"/>
      <c r="O789" s="43"/>
      <c r="P789" s="43"/>
      <c r="Q789" s="43"/>
      <c r="R789" s="43"/>
      <c r="S789" s="43"/>
      <c r="T789" s="43"/>
      <c r="U789" s="43"/>
      <c r="V789" s="43"/>
      <c r="W789" s="43"/>
      <c r="X789" s="70"/>
      <c r="Y789" s="70"/>
      <c r="Z789" s="70"/>
      <c r="AA789" s="70"/>
      <c r="AB789" s="70"/>
      <c r="AC789" s="70"/>
      <c r="AD789" s="70"/>
      <c r="AE789" s="70"/>
      <c r="AF789" s="70"/>
      <c r="AG789" s="70"/>
      <c r="AH789" s="70"/>
      <c r="AI789" s="70"/>
      <c r="AJ789" s="70"/>
      <c r="AK789" s="70"/>
      <c r="AL789" s="70"/>
      <c r="AM789" s="70"/>
      <c r="AN789" s="70"/>
      <c r="AO789" s="70"/>
      <c r="AP789" s="70"/>
      <c r="AQ789" s="70"/>
      <c r="AR789" s="70"/>
      <c r="AS789" s="70"/>
      <c r="AT789" s="70"/>
      <c r="AU789" s="70"/>
      <c r="AV789" s="70"/>
      <c r="AW789" s="70"/>
      <c r="AX789" s="70"/>
      <c r="AY789" s="70"/>
      <c r="AZ789" s="70"/>
    </row>
    <row r="790" spans="1:52">
      <c r="A790" s="69"/>
      <c r="B790" s="69"/>
      <c r="E790" s="69"/>
      <c r="F790" s="69"/>
      <c r="G790" s="69"/>
      <c r="H790" s="69"/>
      <c r="I790" s="69"/>
      <c r="J790" s="69"/>
      <c r="K790" s="69"/>
      <c r="L790" s="196"/>
      <c r="M790" s="69"/>
      <c r="N790" s="197"/>
      <c r="O790" s="43"/>
      <c r="P790" s="43"/>
      <c r="Q790" s="43"/>
      <c r="R790" s="43"/>
      <c r="S790" s="43"/>
      <c r="T790" s="43"/>
      <c r="U790" s="43"/>
      <c r="V790" s="43"/>
      <c r="W790" s="43"/>
      <c r="X790" s="70"/>
      <c r="Y790" s="70"/>
      <c r="Z790" s="70"/>
      <c r="AA790" s="70"/>
      <c r="AB790" s="70"/>
      <c r="AC790" s="70"/>
      <c r="AD790" s="70"/>
      <c r="AE790" s="70"/>
      <c r="AF790" s="70"/>
      <c r="AG790" s="70"/>
      <c r="AH790" s="70"/>
      <c r="AI790" s="70"/>
      <c r="AJ790" s="70"/>
      <c r="AK790" s="70"/>
      <c r="AL790" s="70"/>
      <c r="AM790" s="70"/>
      <c r="AN790" s="70"/>
      <c r="AO790" s="70"/>
      <c r="AP790" s="70"/>
      <c r="AQ790" s="70"/>
      <c r="AR790" s="70"/>
      <c r="AS790" s="70"/>
      <c r="AT790" s="70"/>
      <c r="AU790" s="70"/>
      <c r="AV790" s="70"/>
      <c r="AW790" s="70"/>
      <c r="AX790" s="70"/>
      <c r="AY790" s="70"/>
      <c r="AZ790" s="70"/>
    </row>
    <row r="791" spans="1:52">
      <c r="A791" s="69"/>
      <c r="B791" s="69"/>
      <c r="E791" s="69"/>
      <c r="F791" s="69"/>
      <c r="G791" s="69"/>
      <c r="H791" s="69"/>
      <c r="I791" s="69"/>
      <c r="J791" s="69"/>
      <c r="K791" s="69"/>
      <c r="L791" s="196"/>
      <c r="M791" s="69"/>
      <c r="N791" s="197"/>
      <c r="O791" s="43"/>
      <c r="P791" s="43"/>
      <c r="Q791" s="43"/>
      <c r="R791" s="43"/>
      <c r="S791" s="43"/>
      <c r="T791" s="43"/>
      <c r="U791" s="43"/>
      <c r="V791" s="43"/>
      <c r="W791" s="43"/>
      <c r="X791" s="70"/>
      <c r="Y791" s="70"/>
      <c r="Z791" s="70"/>
      <c r="AA791" s="70"/>
      <c r="AB791" s="70"/>
      <c r="AC791" s="70"/>
      <c r="AD791" s="70"/>
      <c r="AE791" s="70"/>
      <c r="AF791" s="70"/>
      <c r="AG791" s="70"/>
      <c r="AH791" s="70"/>
      <c r="AI791" s="70"/>
      <c r="AJ791" s="70"/>
      <c r="AK791" s="70"/>
      <c r="AL791" s="70"/>
      <c r="AM791" s="70"/>
      <c r="AN791" s="70"/>
      <c r="AO791" s="70"/>
      <c r="AP791" s="70"/>
      <c r="AQ791" s="70"/>
      <c r="AR791" s="70"/>
      <c r="AS791" s="70"/>
      <c r="AT791" s="70"/>
      <c r="AU791" s="70"/>
      <c r="AV791" s="70"/>
      <c r="AW791" s="70"/>
      <c r="AX791" s="70"/>
      <c r="AY791" s="70"/>
      <c r="AZ791" s="70"/>
    </row>
    <row r="792" spans="1:52">
      <c r="A792" s="69"/>
      <c r="B792" s="69"/>
      <c r="E792" s="69"/>
      <c r="F792" s="69"/>
      <c r="G792" s="69"/>
      <c r="H792" s="69"/>
      <c r="I792" s="69"/>
      <c r="J792" s="69"/>
      <c r="K792" s="69"/>
      <c r="L792" s="196"/>
      <c r="M792" s="69"/>
      <c r="N792" s="197"/>
      <c r="O792" s="43"/>
      <c r="P792" s="43"/>
      <c r="Q792" s="43"/>
      <c r="R792" s="43"/>
      <c r="S792" s="43"/>
      <c r="T792" s="43"/>
      <c r="U792" s="43"/>
      <c r="V792" s="43"/>
      <c r="W792" s="43"/>
      <c r="X792" s="70"/>
      <c r="Y792" s="70"/>
      <c r="Z792" s="70"/>
      <c r="AA792" s="70"/>
      <c r="AB792" s="70"/>
      <c r="AC792" s="70"/>
      <c r="AD792" s="70"/>
      <c r="AE792" s="70"/>
      <c r="AF792" s="70"/>
      <c r="AG792" s="70"/>
      <c r="AH792" s="70"/>
      <c r="AI792" s="70"/>
      <c r="AJ792" s="70"/>
      <c r="AK792" s="70"/>
      <c r="AL792" s="70"/>
      <c r="AM792" s="70"/>
      <c r="AN792" s="70"/>
      <c r="AO792" s="70"/>
      <c r="AP792" s="70"/>
      <c r="AQ792" s="70"/>
      <c r="AR792" s="70"/>
      <c r="AS792" s="70"/>
      <c r="AT792" s="70"/>
      <c r="AU792" s="70"/>
      <c r="AV792" s="70"/>
      <c r="AW792" s="70"/>
      <c r="AX792" s="70"/>
      <c r="AY792" s="70"/>
      <c r="AZ792" s="70"/>
    </row>
    <row r="793" spans="1:52">
      <c r="A793" s="69"/>
      <c r="B793" s="69"/>
      <c r="E793" s="69"/>
      <c r="F793" s="69"/>
      <c r="G793" s="69"/>
      <c r="H793" s="69"/>
      <c r="I793" s="69"/>
      <c r="J793" s="69"/>
      <c r="K793" s="69"/>
      <c r="L793" s="196"/>
      <c r="M793" s="69"/>
      <c r="N793" s="197"/>
      <c r="O793" s="43"/>
      <c r="P793" s="43"/>
      <c r="Q793" s="43"/>
      <c r="R793" s="43"/>
      <c r="S793" s="43"/>
      <c r="T793" s="43"/>
      <c r="U793" s="43"/>
      <c r="V793" s="43"/>
      <c r="W793" s="43"/>
      <c r="X793" s="70"/>
      <c r="Y793" s="70"/>
      <c r="Z793" s="70"/>
      <c r="AA793" s="70"/>
      <c r="AB793" s="70"/>
      <c r="AC793" s="70"/>
      <c r="AD793" s="70"/>
      <c r="AE793" s="70"/>
      <c r="AF793" s="70"/>
      <c r="AG793" s="70"/>
      <c r="AH793" s="70"/>
      <c r="AI793" s="70"/>
      <c r="AJ793" s="70"/>
      <c r="AK793" s="70"/>
      <c r="AL793" s="70"/>
      <c r="AM793" s="70"/>
      <c r="AN793" s="70"/>
      <c r="AO793" s="70"/>
      <c r="AP793" s="70"/>
      <c r="AQ793" s="70"/>
      <c r="AR793" s="70"/>
      <c r="AS793" s="70"/>
      <c r="AT793" s="70"/>
      <c r="AU793" s="70"/>
      <c r="AV793" s="70"/>
      <c r="AW793" s="70"/>
      <c r="AX793" s="70"/>
      <c r="AY793" s="70"/>
      <c r="AZ793" s="70"/>
    </row>
    <row r="794" spans="1:52">
      <c r="A794" s="69"/>
      <c r="B794" s="69"/>
      <c r="E794" s="69"/>
      <c r="F794" s="69"/>
      <c r="G794" s="69"/>
      <c r="H794" s="69"/>
      <c r="I794" s="69"/>
      <c r="J794" s="69"/>
      <c r="K794" s="69"/>
      <c r="L794" s="196"/>
      <c r="M794" s="69"/>
      <c r="N794" s="197"/>
      <c r="O794" s="43"/>
      <c r="P794" s="43"/>
      <c r="Q794" s="43"/>
      <c r="R794" s="43"/>
      <c r="S794" s="43"/>
      <c r="T794" s="43"/>
      <c r="U794" s="43"/>
      <c r="V794" s="43"/>
      <c r="W794" s="43"/>
      <c r="X794" s="70"/>
      <c r="Y794" s="70"/>
      <c r="Z794" s="70"/>
      <c r="AA794" s="70"/>
      <c r="AB794" s="70"/>
      <c r="AC794" s="70"/>
      <c r="AD794" s="70"/>
      <c r="AE794" s="70"/>
      <c r="AF794" s="70"/>
      <c r="AG794" s="70"/>
      <c r="AH794" s="70"/>
      <c r="AI794" s="70"/>
      <c r="AJ794" s="70"/>
      <c r="AK794" s="70"/>
      <c r="AL794" s="70"/>
      <c r="AM794" s="70"/>
      <c r="AN794" s="70"/>
      <c r="AO794" s="70"/>
      <c r="AP794" s="70"/>
      <c r="AQ794" s="70"/>
      <c r="AR794" s="70"/>
      <c r="AS794" s="70"/>
      <c r="AT794" s="70"/>
      <c r="AU794" s="70"/>
      <c r="AV794" s="70"/>
      <c r="AW794" s="70"/>
      <c r="AX794" s="70"/>
      <c r="AY794" s="70"/>
      <c r="AZ794" s="70"/>
    </row>
    <row r="795" spans="1:52">
      <c r="A795" s="69"/>
      <c r="B795" s="69"/>
      <c r="E795" s="69"/>
      <c r="F795" s="69"/>
      <c r="G795" s="69"/>
      <c r="H795" s="69"/>
      <c r="I795" s="69"/>
      <c r="J795" s="69"/>
      <c r="K795" s="69"/>
      <c r="L795" s="196"/>
      <c r="M795" s="69"/>
      <c r="N795" s="197"/>
      <c r="O795" s="43"/>
      <c r="P795" s="43"/>
      <c r="Q795" s="43"/>
      <c r="R795" s="43"/>
      <c r="S795" s="43"/>
      <c r="T795" s="43"/>
      <c r="U795" s="43"/>
      <c r="V795" s="43"/>
      <c r="W795" s="43"/>
      <c r="X795" s="70"/>
      <c r="Y795" s="70"/>
      <c r="Z795" s="70"/>
      <c r="AA795" s="70"/>
      <c r="AB795" s="70"/>
      <c r="AC795" s="70"/>
      <c r="AD795" s="70"/>
      <c r="AE795" s="70"/>
      <c r="AF795" s="70"/>
      <c r="AG795" s="70"/>
      <c r="AH795" s="70"/>
      <c r="AI795" s="70"/>
      <c r="AJ795" s="70"/>
      <c r="AK795" s="70"/>
      <c r="AL795" s="70"/>
      <c r="AM795" s="70"/>
      <c r="AN795" s="70"/>
      <c r="AO795" s="70"/>
      <c r="AP795" s="70"/>
      <c r="AQ795" s="70"/>
      <c r="AR795" s="70"/>
      <c r="AS795" s="70"/>
      <c r="AT795" s="70"/>
      <c r="AU795" s="70"/>
      <c r="AV795" s="70"/>
      <c r="AW795" s="70"/>
      <c r="AX795" s="70"/>
      <c r="AY795" s="70"/>
      <c r="AZ795" s="70"/>
    </row>
    <row r="796" spans="1:52">
      <c r="A796" s="69"/>
      <c r="B796" s="69"/>
      <c r="E796" s="69"/>
      <c r="F796" s="69"/>
      <c r="G796" s="69"/>
      <c r="H796" s="69"/>
      <c r="I796" s="69"/>
      <c r="J796" s="69"/>
      <c r="K796" s="69"/>
      <c r="L796" s="196"/>
      <c r="M796" s="69"/>
      <c r="N796" s="197"/>
      <c r="O796" s="43"/>
      <c r="P796" s="43"/>
      <c r="Q796" s="43"/>
      <c r="R796" s="43"/>
      <c r="S796" s="43"/>
      <c r="T796" s="43"/>
      <c r="U796" s="43"/>
      <c r="V796" s="43"/>
      <c r="W796" s="43"/>
      <c r="X796" s="70"/>
      <c r="Y796" s="70"/>
      <c r="Z796" s="70"/>
      <c r="AA796" s="70"/>
      <c r="AB796" s="70"/>
      <c r="AC796" s="70"/>
      <c r="AD796" s="70"/>
      <c r="AE796" s="70"/>
      <c r="AF796" s="70"/>
      <c r="AG796" s="70"/>
      <c r="AH796" s="70"/>
      <c r="AI796" s="70"/>
      <c r="AJ796" s="70"/>
      <c r="AK796" s="70"/>
      <c r="AL796" s="70"/>
      <c r="AM796" s="70"/>
      <c r="AN796" s="70"/>
      <c r="AO796" s="70"/>
      <c r="AP796" s="70"/>
      <c r="AQ796" s="70"/>
      <c r="AR796" s="70"/>
      <c r="AS796" s="70"/>
      <c r="AT796" s="70"/>
      <c r="AU796" s="70"/>
      <c r="AV796" s="70"/>
      <c r="AW796" s="70"/>
      <c r="AX796" s="70"/>
      <c r="AY796" s="70"/>
      <c r="AZ796" s="70"/>
    </row>
    <row r="797" spans="1:52">
      <c r="A797" s="69"/>
      <c r="B797" s="69"/>
      <c r="E797" s="69"/>
      <c r="F797" s="69"/>
      <c r="G797" s="69"/>
      <c r="H797" s="69"/>
      <c r="I797" s="69"/>
      <c r="J797" s="69"/>
      <c r="K797" s="69"/>
      <c r="L797" s="196"/>
      <c r="M797" s="69"/>
      <c r="N797" s="197"/>
      <c r="O797" s="43"/>
      <c r="P797" s="43"/>
      <c r="Q797" s="43"/>
      <c r="R797" s="43"/>
      <c r="S797" s="43"/>
      <c r="T797" s="43"/>
      <c r="U797" s="43"/>
      <c r="V797" s="43"/>
      <c r="W797" s="43"/>
      <c r="X797" s="70"/>
      <c r="Y797" s="70"/>
      <c r="Z797" s="70"/>
      <c r="AA797" s="70"/>
      <c r="AB797" s="70"/>
      <c r="AC797" s="70"/>
      <c r="AD797" s="70"/>
      <c r="AE797" s="70"/>
      <c r="AF797" s="70"/>
      <c r="AG797" s="70"/>
      <c r="AH797" s="70"/>
      <c r="AI797" s="70"/>
      <c r="AJ797" s="70"/>
      <c r="AK797" s="70"/>
      <c r="AL797" s="70"/>
      <c r="AM797" s="70"/>
      <c r="AN797" s="70"/>
      <c r="AO797" s="70"/>
      <c r="AP797" s="70"/>
      <c r="AQ797" s="70"/>
      <c r="AR797" s="70"/>
      <c r="AS797" s="70"/>
      <c r="AT797" s="70"/>
      <c r="AU797" s="70"/>
      <c r="AV797" s="70"/>
      <c r="AW797" s="70"/>
      <c r="AX797" s="70"/>
      <c r="AY797" s="70"/>
      <c r="AZ797" s="70"/>
    </row>
    <row r="798" spans="1:52">
      <c r="A798" s="69"/>
      <c r="B798" s="69"/>
      <c r="E798" s="69"/>
      <c r="F798" s="69"/>
      <c r="G798" s="69"/>
      <c r="H798" s="69"/>
      <c r="I798" s="69"/>
      <c r="J798" s="69"/>
      <c r="K798" s="69"/>
      <c r="L798" s="196"/>
      <c r="M798" s="69"/>
      <c r="N798" s="197"/>
      <c r="O798" s="43"/>
      <c r="P798" s="43"/>
      <c r="Q798" s="43"/>
      <c r="R798" s="43"/>
      <c r="S798" s="43"/>
      <c r="T798" s="43"/>
      <c r="U798" s="43"/>
      <c r="V798" s="43"/>
      <c r="W798" s="43"/>
      <c r="X798" s="70"/>
      <c r="Y798" s="70"/>
      <c r="Z798" s="70"/>
      <c r="AA798" s="70"/>
      <c r="AB798" s="70"/>
      <c r="AC798" s="70"/>
      <c r="AD798" s="70"/>
      <c r="AE798" s="70"/>
      <c r="AF798" s="70"/>
      <c r="AG798" s="70"/>
      <c r="AH798" s="70"/>
      <c r="AI798" s="70"/>
      <c r="AJ798" s="70"/>
      <c r="AK798" s="70"/>
      <c r="AL798" s="70"/>
      <c r="AM798" s="70"/>
      <c r="AN798" s="70"/>
      <c r="AO798" s="70"/>
      <c r="AP798" s="70"/>
      <c r="AQ798" s="70"/>
      <c r="AR798" s="70"/>
      <c r="AS798" s="70"/>
      <c r="AT798" s="70"/>
      <c r="AU798" s="70"/>
      <c r="AV798" s="70"/>
      <c r="AW798" s="70"/>
      <c r="AX798" s="70"/>
      <c r="AY798" s="70"/>
      <c r="AZ798" s="70"/>
    </row>
    <row r="799" spans="1:52">
      <c r="A799" s="69"/>
      <c r="B799" s="69"/>
      <c r="E799" s="69"/>
      <c r="F799" s="69"/>
      <c r="G799" s="69"/>
      <c r="H799" s="69"/>
      <c r="I799" s="69"/>
      <c r="J799" s="69"/>
      <c r="K799" s="69"/>
      <c r="L799" s="196"/>
      <c r="M799" s="69"/>
      <c r="N799" s="197"/>
      <c r="O799" s="43"/>
      <c r="P799" s="43"/>
      <c r="Q799" s="43"/>
      <c r="R799" s="43"/>
      <c r="S799" s="43"/>
      <c r="T799" s="43"/>
      <c r="U799" s="43"/>
      <c r="V799" s="43"/>
      <c r="W799" s="43"/>
      <c r="X799" s="70"/>
      <c r="Y799" s="70"/>
      <c r="Z799" s="70"/>
      <c r="AA799" s="70"/>
      <c r="AB799" s="70"/>
      <c r="AC799" s="70"/>
      <c r="AD799" s="70"/>
      <c r="AE799" s="70"/>
      <c r="AF799" s="70"/>
      <c r="AG799" s="70"/>
      <c r="AH799" s="70"/>
      <c r="AI799" s="70"/>
      <c r="AJ799" s="70"/>
      <c r="AK799" s="70"/>
      <c r="AL799" s="70"/>
      <c r="AM799" s="70"/>
      <c r="AN799" s="70"/>
      <c r="AO799" s="70"/>
      <c r="AP799" s="70"/>
      <c r="AQ799" s="70"/>
      <c r="AR799" s="70"/>
      <c r="AS799" s="70"/>
      <c r="AT799" s="70"/>
      <c r="AU799" s="70"/>
      <c r="AV799" s="70"/>
      <c r="AW799" s="70"/>
      <c r="AX799" s="70"/>
      <c r="AY799" s="70"/>
      <c r="AZ799" s="70"/>
    </row>
    <row r="800" spans="1:52">
      <c r="A800" s="69"/>
      <c r="B800" s="69"/>
      <c r="E800" s="69"/>
      <c r="F800" s="69"/>
      <c r="G800" s="69"/>
      <c r="H800" s="69"/>
      <c r="I800" s="69"/>
      <c r="J800" s="69"/>
      <c r="K800" s="69"/>
      <c r="L800" s="196"/>
      <c r="M800" s="69"/>
      <c r="N800" s="197"/>
      <c r="O800" s="43"/>
      <c r="P800" s="43"/>
      <c r="Q800" s="43"/>
      <c r="R800" s="43"/>
      <c r="S800" s="43"/>
      <c r="T800" s="43"/>
      <c r="U800" s="43"/>
      <c r="V800" s="43"/>
      <c r="W800" s="43"/>
      <c r="X800" s="70"/>
      <c r="Y800" s="70"/>
      <c r="Z800" s="70"/>
      <c r="AA800" s="70"/>
      <c r="AB800" s="70"/>
      <c r="AC800" s="70"/>
      <c r="AD800" s="70"/>
      <c r="AE800" s="70"/>
      <c r="AF800" s="70"/>
      <c r="AG800" s="70"/>
      <c r="AH800" s="70"/>
      <c r="AI800" s="70"/>
      <c r="AJ800" s="70"/>
      <c r="AK800" s="70"/>
      <c r="AL800" s="70"/>
      <c r="AM800" s="70"/>
      <c r="AN800" s="70"/>
      <c r="AO800" s="70"/>
      <c r="AP800" s="70"/>
      <c r="AQ800" s="70"/>
      <c r="AR800" s="70"/>
      <c r="AS800" s="70"/>
      <c r="AT800" s="70"/>
      <c r="AU800" s="70"/>
      <c r="AV800" s="70"/>
      <c r="AW800" s="70"/>
      <c r="AX800" s="70"/>
      <c r="AY800" s="70"/>
      <c r="AZ800" s="70"/>
    </row>
    <row r="801" spans="1:52">
      <c r="A801" s="69"/>
      <c r="B801" s="69"/>
      <c r="E801" s="69"/>
      <c r="F801" s="69"/>
      <c r="G801" s="69"/>
      <c r="H801" s="69"/>
      <c r="I801" s="69"/>
      <c r="J801" s="69"/>
      <c r="K801" s="69"/>
      <c r="L801" s="196"/>
      <c r="M801" s="69"/>
      <c r="N801" s="197"/>
      <c r="O801" s="43"/>
      <c r="P801" s="43"/>
      <c r="Q801" s="43"/>
      <c r="R801" s="43"/>
      <c r="S801" s="43"/>
      <c r="T801" s="43"/>
      <c r="U801" s="43"/>
      <c r="V801" s="43"/>
      <c r="W801" s="43"/>
      <c r="X801" s="70"/>
      <c r="Y801" s="70"/>
      <c r="Z801" s="70"/>
      <c r="AA801" s="70"/>
      <c r="AB801" s="70"/>
      <c r="AC801" s="70"/>
      <c r="AD801" s="70"/>
      <c r="AE801" s="70"/>
      <c r="AF801" s="70"/>
      <c r="AG801" s="70"/>
      <c r="AH801" s="70"/>
      <c r="AI801" s="70"/>
      <c r="AJ801" s="70"/>
      <c r="AK801" s="70"/>
      <c r="AL801" s="70"/>
      <c r="AM801" s="70"/>
      <c r="AN801" s="70"/>
      <c r="AO801" s="70"/>
      <c r="AP801" s="70"/>
      <c r="AQ801" s="70"/>
      <c r="AR801" s="70"/>
      <c r="AS801" s="70"/>
      <c r="AT801" s="70"/>
      <c r="AU801" s="70"/>
      <c r="AV801" s="70"/>
      <c r="AW801" s="70"/>
      <c r="AX801" s="70"/>
      <c r="AY801" s="70"/>
      <c r="AZ801" s="70"/>
    </row>
    <row r="802" spans="1:52">
      <c r="A802" s="69"/>
      <c r="B802" s="69"/>
      <c r="E802" s="69"/>
      <c r="F802" s="69"/>
      <c r="G802" s="69"/>
      <c r="H802" s="69"/>
      <c r="I802" s="69"/>
      <c r="J802" s="69"/>
      <c r="K802" s="69"/>
      <c r="L802" s="196"/>
      <c r="M802" s="69"/>
      <c r="N802" s="197"/>
      <c r="O802" s="43"/>
      <c r="P802" s="43"/>
      <c r="Q802" s="43"/>
      <c r="R802" s="43"/>
      <c r="S802" s="43"/>
      <c r="T802" s="43"/>
      <c r="U802" s="43"/>
      <c r="V802" s="43"/>
      <c r="W802" s="43"/>
      <c r="X802" s="70"/>
      <c r="Y802" s="70"/>
      <c r="Z802" s="70"/>
      <c r="AA802" s="70"/>
      <c r="AB802" s="70"/>
      <c r="AC802" s="70"/>
      <c r="AD802" s="70"/>
      <c r="AE802" s="70"/>
      <c r="AF802" s="70"/>
      <c r="AG802" s="70"/>
      <c r="AH802" s="70"/>
      <c r="AI802" s="70"/>
      <c r="AJ802" s="70"/>
      <c r="AK802" s="70"/>
      <c r="AL802" s="70"/>
      <c r="AM802" s="70"/>
      <c r="AN802" s="70"/>
      <c r="AO802" s="70"/>
      <c r="AP802" s="70"/>
      <c r="AQ802" s="70"/>
      <c r="AR802" s="70"/>
      <c r="AS802" s="70"/>
      <c r="AT802" s="70"/>
      <c r="AU802" s="70"/>
      <c r="AV802" s="70"/>
      <c r="AW802" s="70"/>
      <c r="AX802" s="70"/>
      <c r="AY802" s="70"/>
      <c r="AZ802" s="70"/>
    </row>
    <row r="803" spans="1:52">
      <c r="A803" s="69"/>
      <c r="B803" s="69"/>
      <c r="E803" s="69"/>
      <c r="F803" s="69"/>
      <c r="G803" s="69"/>
      <c r="H803" s="69"/>
      <c r="I803" s="69"/>
      <c r="J803" s="69"/>
      <c r="K803" s="69"/>
      <c r="L803" s="196"/>
      <c r="M803" s="69"/>
      <c r="N803" s="197"/>
      <c r="O803" s="43"/>
      <c r="P803" s="43"/>
      <c r="Q803" s="43"/>
      <c r="R803" s="43"/>
      <c r="S803" s="43"/>
      <c r="T803" s="43"/>
      <c r="U803" s="43"/>
      <c r="V803" s="43"/>
      <c r="W803" s="43"/>
      <c r="X803" s="70"/>
      <c r="Y803" s="70"/>
      <c r="Z803" s="70"/>
      <c r="AA803" s="70"/>
      <c r="AB803" s="70"/>
      <c r="AC803" s="70"/>
      <c r="AD803" s="70"/>
      <c r="AE803" s="70"/>
      <c r="AF803" s="70"/>
      <c r="AG803" s="70"/>
      <c r="AH803" s="70"/>
      <c r="AI803" s="70"/>
      <c r="AJ803" s="70"/>
      <c r="AK803" s="70"/>
      <c r="AL803" s="70"/>
      <c r="AM803" s="70"/>
      <c r="AN803" s="70"/>
      <c r="AO803" s="70"/>
      <c r="AP803" s="70"/>
      <c r="AQ803" s="70"/>
      <c r="AR803" s="70"/>
      <c r="AS803" s="70"/>
      <c r="AT803" s="70"/>
      <c r="AU803" s="70"/>
      <c r="AV803" s="70"/>
      <c r="AW803" s="70"/>
      <c r="AX803" s="70"/>
      <c r="AY803" s="70"/>
      <c r="AZ803" s="70"/>
    </row>
    <row r="804" spans="1:52">
      <c r="A804" s="69"/>
      <c r="B804" s="69"/>
      <c r="E804" s="69"/>
      <c r="F804" s="69"/>
      <c r="G804" s="69"/>
      <c r="H804" s="69"/>
      <c r="I804" s="69"/>
      <c r="J804" s="69"/>
      <c r="K804" s="69"/>
      <c r="L804" s="196"/>
      <c r="M804" s="69"/>
      <c r="N804" s="197"/>
      <c r="O804" s="43"/>
      <c r="P804" s="43"/>
      <c r="Q804" s="43"/>
      <c r="R804" s="43"/>
      <c r="S804" s="43"/>
      <c r="T804" s="43"/>
      <c r="U804" s="43"/>
      <c r="V804" s="43"/>
      <c r="W804" s="43"/>
      <c r="X804" s="70"/>
      <c r="Y804" s="70"/>
      <c r="Z804" s="70"/>
      <c r="AA804" s="70"/>
      <c r="AB804" s="70"/>
      <c r="AC804" s="70"/>
      <c r="AD804" s="70"/>
      <c r="AE804" s="70"/>
      <c r="AF804" s="70"/>
      <c r="AG804" s="70"/>
      <c r="AH804" s="70"/>
      <c r="AI804" s="70"/>
      <c r="AJ804" s="70"/>
      <c r="AK804" s="70"/>
      <c r="AL804" s="70"/>
      <c r="AM804" s="70"/>
      <c r="AN804" s="70"/>
      <c r="AO804" s="70"/>
      <c r="AP804" s="70"/>
      <c r="AQ804" s="70"/>
      <c r="AR804" s="70"/>
      <c r="AS804" s="70"/>
      <c r="AT804" s="70"/>
      <c r="AU804" s="70"/>
      <c r="AV804" s="70"/>
      <c r="AW804" s="70"/>
      <c r="AX804" s="70"/>
      <c r="AY804" s="70"/>
      <c r="AZ804" s="70"/>
    </row>
    <row r="805" spans="1:52">
      <c r="A805" s="69"/>
      <c r="B805" s="69"/>
      <c r="E805" s="69"/>
      <c r="F805" s="69"/>
      <c r="G805" s="69"/>
      <c r="H805" s="69"/>
      <c r="I805" s="69"/>
      <c r="J805" s="69"/>
      <c r="K805" s="69"/>
      <c r="L805" s="196"/>
      <c r="M805" s="69"/>
      <c r="N805" s="197"/>
      <c r="O805" s="43"/>
      <c r="P805" s="43"/>
      <c r="Q805" s="43"/>
      <c r="R805" s="43"/>
      <c r="S805" s="43"/>
      <c r="T805" s="43"/>
      <c r="U805" s="43"/>
      <c r="V805" s="43"/>
      <c r="W805" s="43"/>
      <c r="X805" s="70"/>
      <c r="Y805" s="70"/>
      <c r="Z805" s="70"/>
      <c r="AA805" s="70"/>
      <c r="AB805" s="70"/>
      <c r="AC805" s="70"/>
      <c r="AD805" s="70"/>
      <c r="AE805" s="70"/>
      <c r="AF805" s="70"/>
      <c r="AG805" s="70"/>
      <c r="AH805" s="70"/>
      <c r="AI805" s="70"/>
      <c r="AJ805" s="70"/>
      <c r="AK805" s="70"/>
      <c r="AL805" s="70"/>
      <c r="AM805" s="70"/>
      <c r="AN805" s="70"/>
      <c r="AO805" s="70"/>
      <c r="AP805" s="70"/>
      <c r="AQ805" s="70"/>
      <c r="AR805" s="70"/>
      <c r="AS805" s="70"/>
      <c r="AT805" s="70"/>
      <c r="AU805" s="70"/>
      <c r="AV805" s="70"/>
      <c r="AW805" s="70"/>
      <c r="AX805" s="70"/>
      <c r="AY805" s="70"/>
      <c r="AZ805" s="70"/>
    </row>
    <row r="806" spans="1:52">
      <c r="A806" s="69"/>
      <c r="B806" s="69"/>
      <c r="E806" s="69"/>
      <c r="F806" s="69"/>
      <c r="G806" s="69"/>
      <c r="H806" s="69"/>
      <c r="I806" s="69"/>
      <c r="J806" s="69"/>
      <c r="K806" s="69"/>
      <c r="L806" s="196"/>
      <c r="M806" s="69"/>
      <c r="N806" s="197"/>
      <c r="O806" s="43"/>
      <c r="P806" s="43"/>
      <c r="Q806" s="43"/>
      <c r="R806" s="43"/>
      <c r="S806" s="43"/>
      <c r="T806" s="43"/>
      <c r="U806" s="43"/>
      <c r="V806" s="43"/>
      <c r="W806" s="43"/>
      <c r="X806" s="70"/>
      <c r="Y806" s="70"/>
      <c r="Z806" s="70"/>
      <c r="AA806" s="70"/>
      <c r="AB806" s="70"/>
      <c r="AC806" s="70"/>
      <c r="AD806" s="70"/>
      <c r="AE806" s="70"/>
      <c r="AF806" s="70"/>
      <c r="AG806" s="70"/>
      <c r="AH806" s="70"/>
      <c r="AI806" s="70"/>
      <c r="AJ806" s="70"/>
      <c r="AK806" s="70"/>
      <c r="AL806" s="70"/>
      <c r="AM806" s="70"/>
      <c r="AN806" s="70"/>
      <c r="AO806" s="70"/>
      <c r="AP806" s="70"/>
      <c r="AQ806" s="70"/>
      <c r="AR806" s="70"/>
      <c r="AS806" s="70"/>
      <c r="AT806" s="70"/>
      <c r="AU806" s="70"/>
      <c r="AV806" s="70"/>
      <c r="AW806" s="70"/>
      <c r="AX806" s="70"/>
      <c r="AY806" s="70"/>
      <c r="AZ806" s="70"/>
    </row>
    <row r="807" spans="1:52">
      <c r="A807" s="69"/>
      <c r="B807" s="69"/>
      <c r="E807" s="69"/>
      <c r="F807" s="69"/>
      <c r="G807" s="69"/>
      <c r="H807" s="69"/>
      <c r="I807" s="69"/>
      <c r="J807" s="69"/>
      <c r="K807" s="69"/>
      <c r="L807" s="196"/>
      <c r="M807" s="69"/>
      <c r="N807" s="197"/>
      <c r="O807" s="43"/>
      <c r="P807" s="43"/>
      <c r="Q807" s="43"/>
      <c r="R807" s="43"/>
      <c r="S807" s="43"/>
      <c r="T807" s="43"/>
      <c r="U807" s="43"/>
      <c r="V807" s="43"/>
      <c r="W807" s="43"/>
      <c r="X807" s="70"/>
      <c r="Y807" s="70"/>
      <c r="Z807" s="70"/>
      <c r="AA807" s="70"/>
      <c r="AB807" s="70"/>
      <c r="AC807" s="70"/>
      <c r="AD807" s="70"/>
      <c r="AE807" s="70"/>
      <c r="AF807" s="70"/>
      <c r="AG807" s="70"/>
      <c r="AH807" s="70"/>
      <c r="AI807" s="70"/>
      <c r="AJ807" s="70"/>
      <c r="AK807" s="70"/>
      <c r="AL807" s="70"/>
      <c r="AM807" s="70"/>
      <c r="AN807" s="70"/>
      <c r="AO807" s="70"/>
      <c r="AP807" s="70"/>
      <c r="AQ807" s="70"/>
      <c r="AR807" s="70"/>
      <c r="AS807" s="70"/>
      <c r="AT807" s="70"/>
      <c r="AU807" s="70"/>
      <c r="AV807" s="70"/>
      <c r="AW807" s="70"/>
      <c r="AX807" s="70"/>
      <c r="AY807" s="70"/>
      <c r="AZ807" s="70"/>
    </row>
    <row r="808" spans="1:52">
      <c r="A808" s="69"/>
      <c r="B808" s="69"/>
      <c r="E808" s="69"/>
      <c r="F808" s="69"/>
      <c r="G808" s="69"/>
      <c r="H808" s="69"/>
      <c r="I808" s="69"/>
      <c r="J808" s="69"/>
      <c r="K808" s="69"/>
      <c r="L808" s="196"/>
      <c r="M808" s="69"/>
      <c r="N808" s="197"/>
      <c r="O808" s="43"/>
      <c r="P808" s="43"/>
      <c r="Q808" s="43"/>
      <c r="R808" s="43"/>
      <c r="S808" s="43"/>
      <c r="T808" s="43"/>
      <c r="U808" s="43"/>
      <c r="V808" s="43"/>
      <c r="W808" s="43"/>
      <c r="X808" s="70"/>
      <c r="Y808" s="70"/>
      <c r="Z808" s="70"/>
      <c r="AA808" s="70"/>
      <c r="AB808" s="70"/>
      <c r="AC808" s="70"/>
      <c r="AD808" s="70"/>
      <c r="AE808" s="70"/>
      <c r="AF808" s="70"/>
      <c r="AG808" s="70"/>
      <c r="AH808" s="70"/>
      <c r="AI808" s="70"/>
      <c r="AJ808" s="70"/>
      <c r="AK808" s="70"/>
      <c r="AL808" s="70"/>
      <c r="AM808" s="70"/>
      <c r="AN808" s="70"/>
      <c r="AO808" s="70"/>
      <c r="AP808" s="70"/>
      <c r="AQ808" s="70"/>
      <c r="AR808" s="70"/>
      <c r="AS808" s="70"/>
      <c r="AT808" s="70"/>
      <c r="AU808" s="70"/>
      <c r="AV808" s="70"/>
      <c r="AW808" s="70"/>
      <c r="AX808" s="70"/>
      <c r="AY808" s="70"/>
      <c r="AZ808" s="70"/>
    </row>
    <row r="809" spans="1:52">
      <c r="A809" s="69"/>
      <c r="B809" s="69"/>
      <c r="E809" s="69"/>
      <c r="F809" s="69"/>
      <c r="G809" s="69"/>
      <c r="H809" s="69"/>
      <c r="I809" s="69"/>
      <c r="J809" s="69"/>
      <c r="K809" s="69"/>
      <c r="L809" s="196"/>
      <c r="M809" s="69"/>
      <c r="N809" s="197"/>
      <c r="O809" s="43"/>
      <c r="P809" s="43"/>
      <c r="Q809" s="43"/>
      <c r="R809" s="43"/>
      <c r="S809" s="43"/>
      <c r="T809" s="43"/>
      <c r="U809" s="43"/>
      <c r="V809" s="43"/>
      <c r="W809" s="43"/>
      <c r="X809" s="70"/>
      <c r="Y809" s="70"/>
      <c r="Z809" s="70"/>
      <c r="AA809" s="70"/>
      <c r="AB809" s="70"/>
      <c r="AC809" s="70"/>
      <c r="AD809" s="70"/>
      <c r="AE809" s="70"/>
      <c r="AF809" s="70"/>
      <c r="AG809" s="70"/>
      <c r="AH809" s="70"/>
      <c r="AI809" s="70"/>
      <c r="AJ809" s="70"/>
      <c r="AK809" s="70"/>
      <c r="AL809" s="70"/>
      <c r="AM809" s="70"/>
      <c r="AN809" s="70"/>
      <c r="AO809" s="70"/>
      <c r="AP809" s="70"/>
      <c r="AQ809" s="70"/>
      <c r="AR809" s="70"/>
      <c r="AS809" s="70"/>
      <c r="AT809" s="70"/>
      <c r="AU809" s="70"/>
      <c r="AV809" s="70"/>
      <c r="AW809" s="70"/>
      <c r="AX809" s="70"/>
      <c r="AY809" s="70"/>
      <c r="AZ809" s="70"/>
    </row>
    <row r="810" spans="1:52">
      <c r="A810" s="69"/>
      <c r="B810" s="69"/>
      <c r="E810" s="69"/>
      <c r="F810" s="69"/>
      <c r="G810" s="69"/>
      <c r="H810" s="69"/>
      <c r="I810" s="69"/>
      <c r="J810" s="69"/>
      <c r="K810" s="69"/>
      <c r="L810" s="196"/>
      <c r="M810" s="69"/>
      <c r="N810" s="197"/>
      <c r="O810" s="43"/>
      <c r="P810" s="43"/>
      <c r="Q810" s="43"/>
      <c r="R810" s="43"/>
      <c r="S810" s="43"/>
      <c r="T810" s="43"/>
      <c r="U810" s="43"/>
      <c r="V810" s="43"/>
      <c r="W810" s="43"/>
      <c r="X810" s="70"/>
      <c r="Y810" s="70"/>
      <c r="Z810" s="70"/>
      <c r="AA810" s="70"/>
      <c r="AB810" s="70"/>
      <c r="AC810" s="70"/>
      <c r="AD810" s="70"/>
      <c r="AE810" s="70"/>
      <c r="AF810" s="70"/>
      <c r="AG810" s="70"/>
      <c r="AH810" s="70"/>
      <c r="AI810" s="70"/>
      <c r="AJ810" s="70"/>
      <c r="AK810" s="70"/>
      <c r="AL810" s="70"/>
      <c r="AM810" s="70"/>
      <c r="AN810" s="70"/>
      <c r="AO810" s="70"/>
      <c r="AP810" s="70"/>
      <c r="AQ810" s="70"/>
      <c r="AR810" s="70"/>
      <c r="AS810" s="70"/>
      <c r="AT810" s="70"/>
      <c r="AU810" s="70"/>
      <c r="AV810" s="70"/>
      <c r="AW810" s="70"/>
      <c r="AX810" s="70"/>
      <c r="AY810" s="70"/>
      <c r="AZ810" s="70"/>
    </row>
    <row r="811" spans="1:52">
      <c r="A811" s="69"/>
      <c r="B811" s="69"/>
      <c r="E811" s="69"/>
      <c r="F811" s="69"/>
      <c r="G811" s="69"/>
      <c r="H811" s="69"/>
      <c r="I811" s="69"/>
      <c r="J811" s="69"/>
      <c r="K811" s="69"/>
      <c r="L811" s="196"/>
      <c r="M811" s="69"/>
      <c r="N811" s="197"/>
      <c r="O811" s="43"/>
      <c r="P811" s="43"/>
      <c r="Q811" s="43"/>
      <c r="R811" s="43"/>
      <c r="S811" s="43"/>
      <c r="T811" s="43"/>
      <c r="U811" s="43"/>
      <c r="V811" s="43"/>
      <c r="W811" s="43"/>
      <c r="X811" s="70"/>
      <c r="Y811" s="70"/>
      <c r="Z811" s="70"/>
      <c r="AA811" s="70"/>
      <c r="AB811" s="70"/>
      <c r="AC811" s="70"/>
      <c r="AD811" s="70"/>
      <c r="AE811" s="70"/>
      <c r="AF811" s="70"/>
      <c r="AG811" s="70"/>
      <c r="AH811" s="70"/>
      <c r="AI811" s="70"/>
      <c r="AJ811" s="70"/>
      <c r="AK811" s="70"/>
      <c r="AL811" s="70"/>
      <c r="AM811" s="70"/>
      <c r="AN811" s="70"/>
      <c r="AO811" s="70"/>
      <c r="AP811" s="70"/>
      <c r="AQ811" s="70"/>
      <c r="AR811" s="70"/>
      <c r="AS811" s="70"/>
      <c r="AT811" s="70"/>
      <c r="AU811" s="70"/>
      <c r="AV811" s="70"/>
      <c r="AW811" s="70"/>
      <c r="AX811" s="70"/>
      <c r="AY811" s="70"/>
      <c r="AZ811" s="70"/>
    </row>
    <row r="812" spans="1:52">
      <c r="A812" s="69"/>
      <c r="B812" s="69"/>
      <c r="E812" s="69"/>
      <c r="F812" s="69"/>
      <c r="G812" s="69"/>
      <c r="H812" s="69"/>
      <c r="I812" s="69"/>
      <c r="J812" s="69"/>
      <c r="K812" s="69"/>
      <c r="L812" s="196"/>
      <c r="M812" s="69"/>
      <c r="N812" s="197"/>
      <c r="O812" s="43"/>
      <c r="P812" s="43"/>
      <c r="Q812" s="43"/>
      <c r="R812" s="43"/>
      <c r="S812" s="43"/>
      <c r="T812" s="43"/>
      <c r="U812" s="43"/>
      <c r="V812" s="43"/>
      <c r="W812" s="43"/>
      <c r="X812" s="70"/>
      <c r="Y812" s="70"/>
      <c r="Z812" s="70"/>
      <c r="AA812" s="70"/>
      <c r="AB812" s="70"/>
      <c r="AC812" s="70"/>
      <c r="AD812" s="70"/>
      <c r="AE812" s="70"/>
      <c r="AF812" s="70"/>
      <c r="AG812" s="70"/>
      <c r="AH812" s="70"/>
      <c r="AI812" s="70"/>
      <c r="AJ812" s="70"/>
      <c r="AK812" s="70"/>
      <c r="AL812" s="70"/>
      <c r="AM812" s="70"/>
      <c r="AN812" s="70"/>
      <c r="AO812" s="70"/>
      <c r="AP812" s="70"/>
      <c r="AQ812" s="70"/>
      <c r="AR812" s="70"/>
      <c r="AS812" s="70"/>
      <c r="AT812" s="70"/>
      <c r="AU812" s="70"/>
      <c r="AV812" s="70"/>
      <c r="AW812" s="70"/>
      <c r="AX812" s="70"/>
      <c r="AY812" s="70"/>
      <c r="AZ812" s="70"/>
    </row>
    <row r="813" spans="1:52">
      <c r="A813" s="69"/>
      <c r="B813" s="69"/>
      <c r="E813" s="69"/>
      <c r="F813" s="69"/>
      <c r="G813" s="69"/>
      <c r="H813" s="69"/>
      <c r="I813" s="69"/>
      <c r="J813" s="69"/>
      <c r="K813" s="69"/>
      <c r="L813" s="196"/>
      <c r="M813" s="69"/>
      <c r="N813" s="197"/>
      <c r="O813" s="43"/>
      <c r="P813" s="43"/>
      <c r="Q813" s="43"/>
      <c r="R813" s="43"/>
      <c r="S813" s="43"/>
      <c r="T813" s="43"/>
      <c r="U813" s="43"/>
      <c r="V813" s="43"/>
      <c r="W813" s="43"/>
      <c r="X813" s="70"/>
      <c r="Y813" s="70"/>
      <c r="Z813" s="70"/>
      <c r="AA813" s="70"/>
      <c r="AB813" s="70"/>
      <c r="AC813" s="70"/>
      <c r="AD813" s="70"/>
      <c r="AE813" s="70"/>
      <c r="AF813" s="70"/>
      <c r="AG813" s="70"/>
      <c r="AH813" s="70"/>
      <c r="AI813" s="70"/>
      <c r="AJ813" s="70"/>
      <c r="AK813" s="70"/>
      <c r="AL813" s="70"/>
      <c r="AM813" s="70"/>
      <c r="AN813" s="70"/>
      <c r="AO813" s="70"/>
      <c r="AP813" s="70"/>
      <c r="AQ813" s="70"/>
      <c r="AR813" s="70"/>
      <c r="AS813" s="70"/>
      <c r="AT813" s="70"/>
      <c r="AU813" s="70"/>
      <c r="AV813" s="70"/>
      <c r="AW813" s="70"/>
      <c r="AX813" s="70"/>
      <c r="AY813" s="70"/>
      <c r="AZ813" s="70"/>
    </row>
    <row r="814" spans="1:52">
      <c r="A814" s="69"/>
      <c r="B814" s="69"/>
      <c r="E814" s="69"/>
      <c r="F814" s="69"/>
      <c r="G814" s="69"/>
      <c r="H814" s="69"/>
      <c r="I814" s="69"/>
      <c r="J814" s="69"/>
      <c r="K814" s="69"/>
      <c r="L814" s="196"/>
      <c r="M814" s="69"/>
      <c r="N814" s="197"/>
      <c r="O814" s="43"/>
      <c r="P814" s="43"/>
      <c r="Q814" s="43"/>
      <c r="R814" s="43"/>
      <c r="S814" s="43"/>
      <c r="T814" s="43"/>
      <c r="U814" s="43"/>
      <c r="V814" s="43"/>
      <c r="W814" s="43"/>
      <c r="X814" s="70"/>
      <c r="Y814" s="70"/>
      <c r="Z814" s="70"/>
      <c r="AA814" s="70"/>
      <c r="AB814" s="70"/>
      <c r="AC814" s="70"/>
      <c r="AD814" s="70"/>
      <c r="AE814" s="70"/>
      <c r="AF814" s="70"/>
      <c r="AG814" s="70"/>
      <c r="AH814" s="70"/>
      <c r="AI814" s="70"/>
      <c r="AJ814" s="70"/>
      <c r="AK814" s="70"/>
      <c r="AL814" s="70"/>
      <c r="AM814" s="70"/>
      <c r="AN814" s="70"/>
      <c r="AO814" s="70"/>
      <c r="AP814" s="70"/>
      <c r="AQ814" s="70"/>
      <c r="AR814" s="70"/>
      <c r="AS814" s="70"/>
      <c r="AT814" s="70"/>
      <c r="AU814" s="70"/>
      <c r="AV814" s="70"/>
      <c r="AW814" s="70"/>
      <c r="AX814" s="70"/>
      <c r="AY814" s="70"/>
      <c r="AZ814" s="70"/>
    </row>
    <row r="815" spans="1:52">
      <c r="A815" s="69"/>
      <c r="B815" s="69"/>
      <c r="E815" s="69"/>
      <c r="F815" s="69"/>
      <c r="G815" s="69"/>
      <c r="H815" s="69"/>
      <c r="I815" s="69"/>
      <c r="J815" s="69"/>
      <c r="K815" s="69"/>
      <c r="L815" s="196"/>
      <c r="M815" s="69"/>
      <c r="N815" s="197"/>
      <c r="O815" s="43"/>
      <c r="P815" s="43"/>
      <c r="Q815" s="43"/>
      <c r="R815" s="43"/>
      <c r="S815" s="43"/>
      <c r="T815" s="43"/>
      <c r="U815" s="43"/>
      <c r="V815" s="43"/>
      <c r="W815" s="43"/>
      <c r="X815" s="70"/>
      <c r="Y815" s="70"/>
      <c r="Z815" s="70"/>
      <c r="AA815" s="70"/>
      <c r="AB815" s="70"/>
      <c r="AC815" s="70"/>
      <c r="AD815" s="70"/>
      <c r="AE815" s="70"/>
      <c r="AF815" s="70"/>
      <c r="AG815" s="70"/>
      <c r="AH815" s="70"/>
      <c r="AI815" s="70"/>
      <c r="AJ815" s="70"/>
      <c r="AK815" s="70"/>
      <c r="AL815" s="70"/>
      <c r="AM815" s="70"/>
      <c r="AN815" s="70"/>
      <c r="AO815" s="70"/>
      <c r="AP815" s="70"/>
      <c r="AQ815" s="70"/>
      <c r="AR815" s="70"/>
      <c r="AS815" s="70"/>
      <c r="AT815" s="70"/>
      <c r="AU815" s="70"/>
      <c r="AV815" s="70"/>
      <c r="AW815" s="70"/>
      <c r="AX815" s="70"/>
      <c r="AY815" s="70"/>
      <c r="AZ815" s="70"/>
    </row>
    <row r="816" spans="1:52">
      <c r="A816" s="69"/>
      <c r="B816" s="69"/>
      <c r="E816" s="69"/>
      <c r="F816" s="69"/>
      <c r="G816" s="69"/>
      <c r="H816" s="69"/>
      <c r="I816" s="69"/>
      <c r="J816" s="69"/>
      <c r="K816" s="69"/>
      <c r="L816" s="196"/>
      <c r="M816" s="69"/>
      <c r="N816" s="197"/>
      <c r="O816" s="43"/>
      <c r="P816" s="43"/>
      <c r="Q816" s="43"/>
      <c r="R816" s="43"/>
      <c r="S816" s="43"/>
      <c r="T816" s="43"/>
      <c r="U816" s="43"/>
      <c r="V816" s="43"/>
      <c r="W816" s="43"/>
      <c r="X816" s="70"/>
      <c r="Y816" s="70"/>
      <c r="Z816" s="70"/>
      <c r="AA816" s="70"/>
      <c r="AB816" s="70"/>
      <c r="AC816" s="70"/>
      <c r="AD816" s="70"/>
      <c r="AE816" s="70"/>
      <c r="AF816" s="70"/>
      <c r="AG816" s="70"/>
      <c r="AH816" s="70"/>
      <c r="AI816" s="70"/>
      <c r="AJ816" s="70"/>
      <c r="AK816" s="70"/>
      <c r="AL816" s="70"/>
      <c r="AM816" s="70"/>
      <c r="AN816" s="70"/>
      <c r="AO816" s="70"/>
      <c r="AP816" s="70"/>
      <c r="AQ816" s="70"/>
      <c r="AR816" s="70"/>
      <c r="AS816" s="70"/>
      <c r="AT816" s="70"/>
      <c r="AU816" s="70"/>
      <c r="AV816" s="70"/>
      <c r="AW816" s="70"/>
      <c r="AX816" s="70"/>
      <c r="AY816" s="70"/>
      <c r="AZ816" s="70"/>
    </row>
    <row r="817" spans="1:52">
      <c r="A817" s="69"/>
      <c r="B817" s="69"/>
      <c r="E817" s="69"/>
      <c r="F817" s="69"/>
      <c r="G817" s="69"/>
      <c r="H817" s="69"/>
      <c r="I817" s="69"/>
      <c r="J817" s="69"/>
      <c r="K817" s="69"/>
      <c r="L817" s="196"/>
      <c r="M817" s="69"/>
      <c r="N817" s="197"/>
      <c r="O817" s="43"/>
      <c r="P817" s="43"/>
      <c r="Q817" s="43"/>
      <c r="R817" s="43"/>
      <c r="S817" s="43"/>
      <c r="T817" s="43"/>
      <c r="U817" s="43"/>
      <c r="V817" s="43"/>
      <c r="W817" s="43"/>
      <c r="X817" s="70"/>
      <c r="Y817" s="70"/>
      <c r="Z817" s="70"/>
      <c r="AA817" s="70"/>
      <c r="AB817" s="70"/>
      <c r="AC817" s="70"/>
      <c r="AD817" s="70"/>
      <c r="AE817" s="70"/>
      <c r="AF817" s="70"/>
      <c r="AG817" s="70"/>
      <c r="AH817" s="70"/>
      <c r="AI817" s="70"/>
      <c r="AJ817" s="70"/>
      <c r="AK817" s="70"/>
      <c r="AL817" s="70"/>
      <c r="AM817" s="70"/>
      <c r="AN817" s="70"/>
      <c r="AO817" s="70"/>
      <c r="AP817" s="70"/>
      <c r="AQ817" s="70"/>
      <c r="AR817" s="70"/>
      <c r="AS817" s="70"/>
      <c r="AT817" s="70"/>
      <c r="AU817" s="70"/>
      <c r="AV817" s="70"/>
      <c r="AW817" s="70"/>
      <c r="AX817" s="70"/>
      <c r="AY817" s="70"/>
      <c r="AZ817" s="70"/>
    </row>
    <row r="818" spans="1:52">
      <c r="A818" s="69"/>
      <c r="B818" s="69"/>
      <c r="E818" s="69"/>
      <c r="F818" s="69"/>
      <c r="G818" s="69"/>
      <c r="H818" s="69"/>
      <c r="I818" s="69"/>
      <c r="J818" s="69"/>
      <c r="K818" s="69"/>
      <c r="L818" s="196"/>
      <c r="M818" s="69"/>
      <c r="N818" s="197"/>
      <c r="O818" s="43"/>
      <c r="P818" s="43"/>
      <c r="Q818" s="43"/>
      <c r="R818" s="43"/>
      <c r="S818" s="43"/>
      <c r="T818" s="43"/>
      <c r="U818" s="43"/>
      <c r="V818" s="43"/>
      <c r="W818" s="43"/>
      <c r="X818" s="70"/>
      <c r="Y818" s="70"/>
      <c r="Z818" s="70"/>
      <c r="AA818" s="70"/>
      <c r="AB818" s="70"/>
      <c r="AC818" s="70"/>
      <c r="AD818" s="70"/>
      <c r="AE818" s="70"/>
      <c r="AF818" s="70"/>
      <c r="AG818" s="70"/>
      <c r="AH818" s="70"/>
      <c r="AI818" s="70"/>
      <c r="AJ818" s="70"/>
      <c r="AK818" s="70"/>
      <c r="AL818" s="70"/>
      <c r="AM818" s="70"/>
      <c r="AN818" s="70"/>
      <c r="AO818" s="70"/>
      <c r="AP818" s="70"/>
      <c r="AQ818" s="70"/>
      <c r="AR818" s="70"/>
      <c r="AS818" s="70"/>
      <c r="AT818" s="70"/>
      <c r="AU818" s="70"/>
      <c r="AV818" s="70"/>
      <c r="AW818" s="70"/>
      <c r="AX818" s="70"/>
      <c r="AY818" s="70"/>
      <c r="AZ818" s="70"/>
    </row>
    <row r="819" spans="1:52">
      <c r="A819" s="69"/>
      <c r="B819" s="69"/>
      <c r="E819" s="69"/>
      <c r="F819" s="69"/>
      <c r="G819" s="69"/>
      <c r="H819" s="69"/>
      <c r="I819" s="69"/>
      <c r="J819" s="69"/>
      <c r="K819" s="69"/>
      <c r="L819" s="196"/>
      <c r="M819" s="69"/>
      <c r="N819" s="197"/>
      <c r="O819" s="43"/>
      <c r="P819" s="43"/>
      <c r="Q819" s="43"/>
      <c r="R819" s="43"/>
      <c r="S819" s="43"/>
      <c r="T819" s="43"/>
      <c r="U819" s="43"/>
      <c r="V819" s="43"/>
      <c r="W819" s="43"/>
      <c r="X819" s="70"/>
      <c r="Y819" s="70"/>
      <c r="Z819" s="70"/>
      <c r="AA819" s="70"/>
      <c r="AB819" s="70"/>
      <c r="AC819" s="70"/>
      <c r="AD819" s="70"/>
      <c r="AE819" s="70"/>
      <c r="AF819" s="70"/>
      <c r="AG819" s="70"/>
      <c r="AH819" s="70"/>
      <c r="AI819" s="70"/>
      <c r="AJ819" s="70"/>
      <c r="AK819" s="70"/>
      <c r="AL819" s="70"/>
      <c r="AM819" s="70"/>
      <c r="AN819" s="70"/>
      <c r="AO819" s="70"/>
      <c r="AP819" s="70"/>
      <c r="AQ819" s="70"/>
      <c r="AR819" s="70"/>
      <c r="AS819" s="70"/>
      <c r="AT819" s="70"/>
      <c r="AU819" s="70"/>
      <c r="AV819" s="70"/>
      <c r="AW819" s="70"/>
      <c r="AX819" s="70"/>
      <c r="AY819" s="70"/>
      <c r="AZ819" s="70"/>
    </row>
    <row r="820" spans="1:52">
      <c r="A820" s="69"/>
      <c r="B820" s="69"/>
      <c r="E820" s="69"/>
      <c r="F820" s="69"/>
      <c r="G820" s="69"/>
      <c r="H820" s="69"/>
      <c r="I820" s="69"/>
      <c r="J820" s="69"/>
      <c r="K820" s="69"/>
      <c r="L820" s="196"/>
      <c r="M820" s="69"/>
      <c r="N820" s="197"/>
      <c r="O820" s="43"/>
      <c r="P820" s="43"/>
      <c r="Q820" s="43"/>
      <c r="R820" s="43"/>
      <c r="S820" s="43"/>
      <c r="T820" s="43"/>
      <c r="U820" s="43"/>
      <c r="V820" s="43"/>
      <c r="W820" s="43"/>
      <c r="X820" s="70"/>
      <c r="Y820" s="70"/>
      <c r="Z820" s="70"/>
      <c r="AA820" s="70"/>
      <c r="AB820" s="70"/>
      <c r="AC820" s="70"/>
      <c r="AD820" s="70"/>
      <c r="AE820" s="70"/>
      <c r="AF820" s="70"/>
      <c r="AG820" s="70"/>
      <c r="AH820" s="70"/>
      <c r="AI820" s="70"/>
      <c r="AJ820" s="70"/>
      <c r="AK820" s="70"/>
      <c r="AL820" s="70"/>
      <c r="AM820" s="70"/>
      <c r="AN820" s="70"/>
      <c r="AO820" s="70"/>
      <c r="AP820" s="70"/>
      <c r="AQ820" s="70"/>
      <c r="AR820" s="70"/>
      <c r="AS820" s="70"/>
      <c r="AT820" s="70"/>
      <c r="AU820" s="70"/>
      <c r="AV820" s="70"/>
      <c r="AW820" s="70"/>
      <c r="AX820" s="70"/>
      <c r="AY820" s="70"/>
      <c r="AZ820" s="70"/>
    </row>
    <row r="821" spans="1:52">
      <c r="A821" s="69"/>
      <c r="B821" s="69"/>
      <c r="E821" s="69"/>
      <c r="F821" s="69"/>
      <c r="G821" s="69"/>
      <c r="H821" s="69"/>
      <c r="I821" s="69"/>
      <c r="J821" s="69"/>
      <c r="K821" s="69"/>
      <c r="L821" s="196"/>
      <c r="M821" s="69"/>
      <c r="N821" s="197"/>
      <c r="O821" s="43"/>
      <c r="P821" s="43"/>
      <c r="Q821" s="43"/>
      <c r="R821" s="43"/>
      <c r="S821" s="43"/>
      <c r="T821" s="43"/>
      <c r="U821" s="43"/>
      <c r="V821" s="43"/>
      <c r="W821" s="43"/>
      <c r="X821" s="70"/>
      <c r="Y821" s="70"/>
      <c r="Z821" s="70"/>
      <c r="AA821" s="70"/>
      <c r="AB821" s="70"/>
      <c r="AC821" s="70"/>
      <c r="AD821" s="70"/>
      <c r="AE821" s="70"/>
      <c r="AF821" s="70"/>
      <c r="AG821" s="70"/>
      <c r="AH821" s="70"/>
      <c r="AI821" s="70"/>
      <c r="AJ821" s="70"/>
      <c r="AK821" s="70"/>
      <c r="AL821" s="70"/>
      <c r="AM821" s="70"/>
      <c r="AN821" s="70"/>
      <c r="AO821" s="70"/>
      <c r="AP821" s="70"/>
      <c r="AQ821" s="70"/>
      <c r="AR821" s="70"/>
      <c r="AS821" s="70"/>
      <c r="AT821" s="70"/>
      <c r="AU821" s="70"/>
      <c r="AV821" s="70"/>
      <c r="AW821" s="70"/>
      <c r="AX821" s="70"/>
      <c r="AY821" s="70"/>
      <c r="AZ821" s="70"/>
    </row>
    <row r="822" spans="1:52">
      <c r="A822" s="69"/>
      <c r="B822" s="69"/>
      <c r="E822" s="69"/>
      <c r="F822" s="69"/>
      <c r="G822" s="69"/>
      <c r="H822" s="69"/>
      <c r="I822" s="69"/>
      <c r="J822" s="69"/>
      <c r="K822" s="69"/>
      <c r="L822" s="196"/>
      <c r="M822" s="69"/>
      <c r="N822" s="197"/>
      <c r="O822" s="43"/>
      <c r="P822" s="43"/>
      <c r="Q822" s="43"/>
      <c r="R822" s="43"/>
      <c r="S822" s="43"/>
      <c r="T822" s="43"/>
      <c r="U822" s="43"/>
      <c r="V822" s="43"/>
      <c r="W822" s="43"/>
      <c r="X822" s="70"/>
      <c r="Y822" s="70"/>
      <c r="Z822" s="70"/>
      <c r="AA822" s="70"/>
      <c r="AB822" s="70"/>
      <c r="AC822" s="70"/>
      <c r="AD822" s="70"/>
      <c r="AE822" s="70"/>
      <c r="AF822" s="70"/>
      <c r="AG822" s="70"/>
      <c r="AH822" s="70"/>
      <c r="AI822" s="70"/>
      <c r="AJ822" s="70"/>
      <c r="AK822" s="70"/>
      <c r="AL822" s="70"/>
      <c r="AM822" s="70"/>
      <c r="AN822" s="70"/>
      <c r="AO822" s="70"/>
      <c r="AP822" s="70"/>
      <c r="AQ822" s="70"/>
      <c r="AR822" s="70"/>
      <c r="AS822" s="70"/>
      <c r="AT822" s="70"/>
      <c r="AU822" s="70"/>
      <c r="AV822" s="70"/>
      <c r="AW822" s="70"/>
      <c r="AX822" s="70"/>
      <c r="AY822" s="70"/>
      <c r="AZ822" s="70"/>
    </row>
    <row r="823" spans="1:52">
      <c r="A823" s="69"/>
      <c r="B823" s="69"/>
      <c r="E823" s="69"/>
      <c r="F823" s="69"/>
      <c r="G823" s="69"/>
      <c r="H823" s="69"/>
      <c r="I823" s="69"/>
      <c r="J823" s="69"/>
      <c r="K823" s="69"/>
      <c r="L823" s="196"/>
      <c r="M823" s="69"/>
      <c r="N823" s="197"/>
      <c r="O823" s="43"/>
      <c r="P823" s="43"/>
      <c r="Q823" s="43"/>
      <c r="R823" s="43"/>
      <c r="S823" s="43"/>
      <c r="T823" s="43"/>
      <c r="U823" s="43"/>
      <c r="V823" s="43"/>
      <c r="W823" s="43"/>
      <c r="X823" s="70"/>
      <c r="Y823" s="70"/>
      <c r="Z823" s="70"/>
      <c r="AA823" s="70"/>
      <c r="AB823" s="70"/>
      <c r="AC823" s="70"/>
      <c r="AD823" s="70"/>
      <c r="AE823" s="70"/>
      <c r="AF823" s="70"/>
      <c r="AG823" s="70"/>
      <c r="AH823" s="70"/>
      <c r="AI823" s="70"/>
      <c r="AJ823" s="70"/>
      <c r="AK823" s="70"/>
      <c r="AL823" s="70"/>
      <c r="AM823" s="70"/>
      <c r="AN823" s="70"/>
      <c r="AO823" s="70"/>
      <c r="AP823" s="70"/>
      <c r="AQ823" s="70"/>
      <c r="AR823" s="70"/>
      <c r="AS823" s="70"/>
      <c r="AT823" s="70"/>
      <c r="AU823" s="70"/>
      <c r="AV823" s="70"/>
      <c r="AW823" s="70"/>
      <c r="AX823" s="70"/>
      <c r="AY823" s="70"/>
      <c r="AZ823" s="70"/>
    </row>
    <row r="824" spans="1:52">
      <c r="A824" s="69"/>
      <c r="B824" s="69"/>
      <c r="E824" s="69"/>
      <c r="F824" s="69"/>
      <c r="G824" s="69"/>
      <c r="H824" s="69"/>
      <c r="I824" s="69"/>
      <c r="J824" s="69"/>
      <c r="K824" s="69"/>
      <c r="L824" s="196"/>
      <c r="M824" s="69"/>
      <c r="N824" s="197"/>
      <c r="O824" s="43"/>
      <c r="P824" s="43"/>
      <c r="Q824" s="43"/>
      <c r="R824" s="43"/>
      <c r="S824" s="43"/>
      <c r="T824" s="43"/>
      <c r="U824" s="43"/>
      <c r="V824" s="43"/>
      <c r="W824" s="43"/>
      <c r="X824" s="70"/>
      <c r="Y824" s="70"/>
      <c r="Z824" s="70"/>
      <c r="AA824" s="70"/>
      <c r="AB824" s="70"/>
      <c r="AC824" s="70"/>
      <c r="AD824" s="70"/>
      <c r="AE824" s="70"/>
      <c r="AF824" s="70"/>
      <c r="AG824" s="70"/>
      <c r="AH824" s="70"/>
      <c r="AI824" s="70"/>
      <c r="AJ824" s="70"/>
      <c r="AK824" s="70"/>
      <c r="AL824" s="70"/>
      <c r="AM824" s="70"/>
      <c r="AN824" s="70"/>
      <c r="AO824" s="70"/>
      <c r="AP824" s="70"/>
      <c r="AQ824" s="70"/>
      <c r="AR824" s="70"/>
      <c r="AS824" s="70"/>
      <c r="AT824" s="70"/>
      <c r="AU824" s="70"/>
      <c r="AV824" s="70"/>
      <c r="AW824" s="70"/>
      <c r="AX824" s="70"/>
      <c r="AY824" s="70"/>
      <c r="AZ824" s="70"/>
    </row>
    <row r="825" spans="1:52">
      <c r="A825" s="69"/>
      <c r="B825" s="69"/>
      <c r="E825" s="69"/>
      <c r="F825" s="69"/>
      <c r="G825" s="69"/>
      <c r="H825" s="69"/>
      <c r="I825" s="69"/>
      <c r="J825" s="69"/>
      <c r="K825" s="69"/>
      <c r="L825" s="196"/>
      <c r="M825" s="69"/>
      <c r="N825" s="197"/>
      <c r="O825" s="43"/>
      <c r="P825" s="43"/>
      <c r="Q825" s="43"/>
      <c r="R825" s="43"/>
      <c r="S825" s="43"/>
      <c r="T825" s="43"/>
      <c r="U825" s="43"/>
      <c r="V825" s="43"/>
      <c r="W825" s="43"/>
      <c r="X825" s="70"/>
      <c r="Y825" s="70"/>
      <c r="Z825" s="70"/>
      <c r="AA825" s="70"/>
      <c r="AB825" s="70"/>
      <c r="AC825" s="70"/>
      <c r="AD825" s="70"/>
      <c r="AE825" s="70"/>
      <c r="AF825" s="70"/>
      <c r="AG825" s="70"/>
      <c r="AH825" s="70"/>
      <c r="AI825" s="70"/>
      <c r="AJ825" s="70"/>
      <c r="AK825" s="70"/>
      <c r="AL825" s="70"/>
      <c r="AM825" s="70"/>
      <c r="AN825" s="70"/>
      <c r="AO825" s="70"/>
      <c r="AP825" s="70"/>
      <c r="AQ825" s="70"/>
      <c r="AR825" s="70"/>
      <c r="AS825" s="70"/>
      <c r="AT825" s="70"/>
      <c r="AU825" s="70"/>
      <c r="AV825" s="70"/>
      <c r="AW825" s="70"/>
      <c r="AX825" s="70"/>
      <c r="AY825" s="70"/>
      <c r="AZ825" s="70"/>
    </row>
    <row r="826" spans="1:52">
      <c r="A826" s="69"/>
      <c r="B826" s="69"/>
      <c r="E826" s="69"/>
      <c r="F826" s="69"/>
      <c r="G826" s="69"/>
      <c r="H826" s="69"/>
      <c r="I826" s="69"/>
      <c r="J826" s="69"/>
      <c r="K826" s="69"/>
      <c r="L826" s="196"/>
      <c r="M826" s="69"/>
      <c r="N826" s="197"/>
      <c r="O826" s="43"/>
      <c r="P826" s="43"/>
      <c r="Q826" s="43"/>
      <c r="R826" s="43"/>
      <c r="S826" s="43"/>
      <c r="T826" s="43"/>
      <c r="U826" s="43"/>
      <c r="V826" s="43"/>
      <c r="W826" s="43"/>
      <c r="X826" s="70"/>
      <c r="Y826" s="70"/>
      <c r="Z826" s="70"/>
      <c r="AA826" s="70"/>
      <c r="AB826" s="70"/>
      <c r="AC826" s="70"/>
      <c r="AD826" s="70"/>
      <c r="AE826" s="70"/>
      <c r="AF826" s="70"/>
      <c r="AG826" s="70"/>
      <c r="AH826" s="70"/>
      <c r="AI826" s="70"/>
      <c r="AJ826" s="70"/>
      <c r="AK826" s="70"/>
      <c r="AL826" s="70"/>
      <c r="AM826" s="70"/>
      <c r="AN826" s="70"/>
      <c r="AO826" s="70"/>
      <c r="AP826" s="70"/>
      <c r="AQ826" s="70"/>
      <c r="AR826" s="70"/>
      <c r="AS826" s="70"/>
      <c r="AT826" s="70"/>
      <c r="AU826" s="70"/>
      <c r="AV826" s="70"/>
      <c r="AW826" s="70"/>
      <c r="AX826" s="70"/>
      <c r="AY826" s="70"/>
      <c r="AZ826" s="70"/>
    </row>
    <row r="827" spans="1:52">
      <c r="A827" s="69"/>
      <c r="B827" s="69"/>
      <c r="E827" s="69"/>
      <c r="F827" s="69"/>
      <c r="G827" s="69"/>
      <c r="H827" s="69"/>
      <c r="I827" s="69"/>
      <c r="J827" s="69"/>
      <c r="K827" s="69"/>
      <c r="L827" s="196"/>
      <c r="M827" s="69"/>
      <c r="N827" s="197"/>
      <c r="O827" s="43"/>
      <c r="P827" s="43"/>
      <c r="Q827" s="43"/>
      <c r="R827" s="43"/>
      <c r="S827" s="43"/>
      <c r="T827" s="43"/>
      <c r="U827" s="43"/>
      <c r="V827" s="43"/>
      <c r="W827" s="43"/>
      <c r="X827" s="70"/>
      <c r="Y827" s="70"/>
      <c r="Z827" s="70"/>
      <c r="AA827" s="70"/>
      <c r="AB827" s="70"/>
      <c r="AC827" s="70"/>
      <c r="AD827" s="70"/>
      <c r="AE827" s="70"/>
      <c r="AF827" s="70"/>
      <c r="AG827" s="70"/>
      <c r="AH827" s="70"/>
      <c r="AI827" s="70"/>
      <c r="AJ827" s="70"/>
      <c r="AK827" s="70"/>
      <c r="AL827" s="70"/>
      <c r="AM827" s="70"/>
      <c r="AN827" s="70"/>
      <c r="AO827" s="70"/>
      <c r="AP827" s="70"/>
      <c r="AQ827" s="70"/>
      <c r="AR827" s="70"/>
      <c r="AS827" s="70"/>
      <c r="AT827" s="70"/>
      <c r="AU827" s="70"/>
      <c r="AV827" s="70"/>
      <c r="AW827" s="70"/>
      <c r="AX827" s="70"/>
      <c r="AY827" s="70"/>
      <c r="AZ827" s="70"/>
    </row>
    <row r="828" spans="1:52">
      <c r="A828" s="69"/>
      <c r="B828" s="69"/>
      <c r="E828" s="69"/>
      <c r="F828" s="69"/>
      <c r="G828" s="69"/>
      <c r="H828" s="69"/>
      <c r="I828" s="69"/>
      <c r="J828" s="69"/>
      <c r="K828" s="69"/>
      <c r="L828" s="196"/>
      <c r="M828" s="69"/>
      <c r="N828" s="197"/>
      <c r="O828" s="43"/>
      <c r="P828" s="43"/>
      <c r="Q828" s="43"/>
      <c r="R828" s="43"/>
      <c r="S828" s="43"/>
      <c r="T828" s="43"/>
      <c r="U828" s="43"/>
      <c r="V828" s="43"/>
      <c r="W828" s="43"/>
      <c r="X828" s="70"/>
      <c r="Y828" s="70"/>
      <c r="Z828" s="70"/>
      <c r="AA828" s="70"/>
      <c r="AB828" s="70"/>
      <c r="AC828" s="70"/>
      <c r="AD828" s="70"/>
      <c r="AE828" s="70"/>
      <c r="AF828" s="70"/>
      <c r="AG828" s="70"/>
      <c r="AH828" s="70"/>
      <c r="AI828" s="70"/>
      <c r="AJ828" s="70"/>
      <c r="AK828" s="70"/>
      <c r="AL828" s="70"/>
      <c r="AM828" s="70"/>
      <c r="AN828" s="70"/>
      <c r="AO828" s="70"/>
      <c r="AP828" s="70"/>
      <c r="AQ828" s="70"/>
      <c r="AR828" s="70"/>
      <c r="AS828" s="70"/>
      <c r="AT828" s="70"/>
      <c r="AU828" s="70"/>
      <c r="AV828" s="70"/>
      <c r="AW828" s="70"/>
      <c r="AX828" s="70"/>
      <c r="AY828" s="70"/>
      <c r="AZ828" s="70"/>
    </row>
    <row r="829" spans="1:52">
      <c r="A829" s="69"/>
      <c r="B829" s="69"/>
      <c r="E829" s="69"/>
      <c r="F829" s="69"/>
      <c r="G829" s="69"/>
      <c r="H829" s="69"/>
      <c r="I829" s="69"/>
      <c r="J829" s="69"/>
      <c r="K829" s="69"/>
      <c r="L829" s="196"/>
      <c r="M829" s="69"/>
      <c r="N829" s="197"/>
      <c r="O829" s="43"/>
      <c r="P829" s="43"/>
      <c r="Q829" s="43"/>
      <c r="R829" s="43"/>
      <c r="S829" s="43"/>
      <c r="T829" s="43"/>
      <c r="U829" s="43"/>
      <c r="V829" s="43"/>
      <c r="W829" s="43"/>
      <c r="X829" s="70"/>
      <c r="Y829" s="70"/>
      <c r="Z829" s="70"/>
      <c r="AA829" s="70"/>
      <c r="AB829" s="70"/>
      <c r="AC829" s="70"/>
      <c r="AD829" s="70"/>
      <c r="AE829" s="70"/>
      <c r="AF829" s="70"/>
      <c r="AG829" s="70"/>
      <c r="AH829" s="70"/>
      <c r="AI829" s="70"/>
      <c r="AJ829" s="70"/>
      <c r="AK829" s="70"/>
      <c r="AL829" s="70"/>
      <c r="AM829" s="70"/>
      <c r="AN829" s="70"/>
      <c r="AO829" s="70"/>
      <c r="AP829" s="70"/>
      <c r="AQ829" s="70"/>
      <c r="AR829" s="70"/>
      <c r="AS829" s="70"/>
      <c r="AT829" s="70"/>
      <c r="AU829" s="70"/>
      <c r="AV829" s="70"/>
      <c r="AW829" s="70"/>
      <c r="AX829" s="70"/>
      <c r="AY829" s="70"/>
      <c r="AZ829" s="70"/>
    </row>
    <row r="830" spans="1:52">
      <c r="A830" s="69"/>
      <c r="B830" s="69"/>
      <c r="E830" s="69"/>
      <c r="F830" s="69"/>
      <c r="G830" s="69"/>
      <c r="H830" s="69"/>
      <c r="I830" s="69"/>
      <c r="J830" s="69"/>
      <c r="K830" s="69"/>
      <c r="L830" s="196"/>
      <c r="M830" s="69"/>
      <c r="N830" s="197"/>
      <c r="O830" s="43"/>
      <c r="P830" s="43"/>
      <c r="Q830" s="43"/>
      <c r="R830" s="43"/>
      <c r="S830" s="43"/>
      <c r="T830" s="43"/>
      <c r="U830" s="43"/>
      <c r="V830" s="43"/>
      <c r="W830" s="43"/>
      <c r="X830" s="70"/>
      <c r="Y830" s="70"/>
      <c r="Z830" s="70"/>
      <c r="AA830" s="70"/>
      <c r="AB830" s="70"/>
      <c r="AC830" s="70"/>
      <c r="AD830" s="70"/>
      <c r="AE830" s="70"/>
      <c r="AF830" s="70"/>
      <c r="AG830" s="70"/>
      <c r="AH830" s="70"/>
      <c r="AI830" s="70"/>
      <c r="AJ830" s="70"/>
      <c r="AK830" s="70"/>
      <c r="AL830" s="70"/>
      <c r="AM830" s="70"/>
      <c r="AN830" s="70"/>
      <c r="AO830" s="70"/>
      <c r="AP830" s="70"/>
      <c r="AQ830" s="70"/>
      <c r="AR830" s="70"/>
      <c r="AS830" s="70"/>
      <c r="AT830" s="70"/>
      <c r="AU830" s="70"/>
      <c r="AV830" s="70"/>
      <c r="AW830" s="70"/>
      <c r="AX830" s="70"/>
      <c r="AY830" s="70"/>
      <c r="AZ830" s="70"/>
    </row>
    <row r="831" spans="1:52">
      <c r="A831" s="69"/>
      <c r="B831" s="69"/>
      <c r="E831" s="69"/>
      <c r="F831" s="69"/>
      <c r="G831" s="69"/>
      <c r="H831" s="69"/>
      <c r="I831" s="69"/>
      <c r="J831" s="69"/>
      <c r="K831" s="69"/>
      <c r="L831" s="196"/>
      <c r="M831" s="69"/>
      <c r="N831" s="197"/>
      <c r="O831" s="43"/>
      <c r="P831" s="43"/>
      <c r="Q831" s="43"/>
      <c r="R831" s="43"/>
      <c r="S831" s="43"/>
      <c r="T831" s="43"/>
      <c r="U831" s="43"/>
      <c r="V831" s="43"/>
      <c r="W831" s="43"/>
      <c r="X831" s="70"/>
      <c r="Y831" s="70"/>
      <c r="Z831" s="70"/>
      <c r="AA831" s="70"/>
      <c r="AB831" s="70"/>
      <c r="AC831" s="70"/>
      <c r="AD831" s="70"/>
      <c r="AE831" s="70"/>
      <c r="AF831" s="70"/>
      <c r="AG831" s="70"/>
      <c r="AH831" s="70"/>
      <c r="AI831" s="70"/>
      <c r="AJ831" s="70"/>
      <c r="AK831" s="70"/>
      <c r="AL831" s="70"/>
      <c r="AM831" s="70"/>
      <c r="AN831" s="70"/>
      <c r="AO831" s="70"/>
      <c r="AP831" s="70"/>
      <c r="AQ831" s="70"/>
      <c r="AR831" s="70"/>
      <c r="AS831" s="70"/>
      <c r="AT831" s="70"/>
      <c r="AU831" s="70"/>
      <c r="AV831" s="70"/>
      <c r="AW831" s="70"/>
      <c r="AX831" s="70"/>
      <c r="AY831" s="70"/>
      <c r="AZ831" s="70"/>
    </row>
    <row r="832" spans="1:52">
      <c r="A832" s="69"/>
      <c r="B832" s="69"/>
      <c r="E832" s="69"/>
      <c r="F832" s="69"/>
      <c r="G832" s="69"/>
      <c r="H832" s="69"/>
      <c r="I832" s="69"/>
      <c r="J832" s="69"/>
      <c r="K832" s="69"/>
      <c r="L832" s="196"/>
      <c r="M832" s="69"/>
      <c r="N832" s="197"/>
      <c r="O832" s="43"/>
      <c r="P832" s="43"/>
      <c r="Q832" s="43"/>
      <c r="R832" s="43"/>
      <c r="S832" s="43"/>
      <c r="T832" s="43"/>
      <c r="U832" s="43"/>
      <c r="V832" s="43"/>
      <c r="W832" s="43"/>
      <c r="X832" s="70"/>
      <c r="Y832" s="70"/>
      <c r="Z832" s="70"/>
      <c r="AA832" s="70"/>
      <c r="AB832" s="70"/>
      <c r="AC832" s="70"/>
      <c r="AD832" s="70"/>
      <c r="AE832" s="70"/>
      <c r="AF832" s="70"/>
      <c r="AG832" s="70"/>
      <c r="AH832" s="70"/>
      <c r="AI832" s="70"/>
      <c r="AJ832" s="70"/>
      <c r="AK832" s="70"/>
      <c r="AL832" s="70"/>
      <c r="AM832" s="70"/>
      <c r="AN832" s="70"/>
      <c r="AO832" s="70"/>
      <c r="AP832" s="70"/>
      <c r="AQ832" s="70"/>
      <c r="AR832" s="70"/>
      <c r="AS832" s="70"/>
      <c r="AT832" s="70"/>
      <c r="AU832" s="70"/>
      <c r="AV832" s="70"/>
      <c r="AW832" s="70"/>
      <c r="AX832" s="70"/>
      <c r="AY832" s="70"/>
      <c r="AZ832" s="70"/>
    </row>
    <row r="833" spans="1:52">
      <c r="A833" s="69"/>
      <c r="B833" s="69"/>
      <c r="E833" s="69"/>
      <c r="F833" s="69"/>
      <c r="G833" s="69"/>
      <c r="H833" s="69"/>
      <c r="I833" s="69"/>
      <c r="J833" s="69"/>
      <c r="K833" s="69"/>
      <c r="L833" s="196"/>
      <c r="M833" s="69"/>
      <c r="N833" s="197"/>
      <c r="O833" s="43"/>
      <c r="P833" s="43"/>
      <c r="Q833" s="43"/>
      <c r="R833" s="43"/>
      <c r="S833" s="43"/>
      <c r="T833" s="43"/>
      <c r="U833" s="43"/>
      <c r="V833" s="43"/>
      <c r="W833" s="43"/>
      <c r="X833" s="70"/>
      <c r="Y833" s="70"/>
      <c r="Z833" s="70"/>
      <c r="AA833" s="70"/>
      <c r="AB833" s="70"/>
      <c r="AC833" s="70"/>
      <c r="AD833" s="70"/>
      <c r="AE833" s="70"/>
      <c r="AF833" s="70"/>
      <c r="AG833" s="70"/>
      <c r="AH833" s="70"/>
      <c r="AI833" s="70"/>
      <c r="AJ833" s="70"/>
      <c r="AK833" s="70"/>
      <c r="AL833" s="70"/>
      <c r="AM833" s="70"/>
      <c r="AN833" s="70"/>
      <c r="AO833" s="70"/>
      <c r="AP833" s="70"/>
      <c r="AQ833" s="70"/>
      <c r="AR833" s="70"/>
      <c r="AS833" s="70"/>
      <c r="AT833" s="70"/>
      <c r="AU833" s="70"/>
      <c r="AV833" s="70"/>
      <c r="AW833" s="70"/>
      <c r="AX833" s="70"/>
      <c r="AY833" s="70"/>
      <c r="AZ833" s="70"/>
    </row>
    <row r="834" spans="1:52">
      <c r="A834" s="69"/>
      <c r="B834" s="69"/>
      <c r="E834" s="69"/>
      <c r="F834" s="69"/>
      <c r="G834" s="69"/>
      <c r="H834" s="69"/>
      <c r="I834" s="69"/>
      <c r="J834" s="69"/>
      <c r="K834" s="69"/>
      <c r="L834" s="196"/>
      <c r="M834" s="69"/>
      <c r="N834" s="197"/>
      <c r="O834" s="43"/>
      <c r="P834" s="43"/>
      <c r="Q834" s="43"/>
      <c r="R834" s="43"/>
      <c r="S834" s="43"/>
      <c r="T834" s="43"/>
      <c r="U834" s="43"/>
      <c r="V834" s="43"/>
      <c r="W834" s="43"/>
      <c r="X834" s="70"/>
      <c r="Y834" s="70"/>
      <c r="Z834" s="70"/>
      <c r="AA834" s="70"/>
      <c r="AB834" s="70"/>
      <c r="AC834" s="70"/>
      <c r="AD834" s="70"/>
      <c r="AE834" s="70"/>
      <c r="AF834" s="70"/>
      <c r="AG834" s="70"/>
      <c r="AH834" s="70"/>
      <c r="AI834" s="70"/>
      <c r="AJ834" s="70"/>
      <c r="AK834" s="70"/>
      <c r="AL834" s="70"/>
      <c r="AM834" s="70"/>
      <c r="AN834" s="70"/>
      <c r="AO834" s="70"/>
      <c r="AP834" s="70"/>
      <c r="AQ834" s="70"/>
      <c r="AR834" s="70"/>
      <c r="AS834" s="70"/>
      <c r="AT834" s="70"/>
      <c r="AU834" s="70"/>
      <c r="AV834" s="70"/>
      <c r="AW834" s="70"/>
      <c r="AX834" s="70"/>
      <c r="AY834" s="70"/>
      <c r="AZ834" s="70"/>
    </row>
    <row r="835" spans="1:52">
      <c r="A835" s="69"/>
      <c r="B835" s="69"/>
      <c r="E835" s="69"/>
      <c r="F835" s="69"/>
      <c r="G835" s="69"/>
      <c r="H835" s="69"/>
      <c r="I835" s="69"/>
      <c r="J835" s="69"/>
      <c r="K835" s="69"/>
      <c r="L835" s="196"/>
      <c r="M835" s="69"/>
      <c r="N835" s="197"/>
      <c r="O835" s="43"/>
      <c r="P835" s="43"/>
      <c r="Q835" s="43"/>
      <c r="R835" s="43"/>
      <c r="S835" s="43"/>
      <c r="T835" s="43"/>
      <c r="U835" s="43"/>
      <c r="V835" s="43"/>
      <c r="W835" s="43"/>
      <c r="X835" s="70"/>
      <c r="Y835" s="70"/>
      <c r="Z835" s="70"/>
      <c r="AA835" s="70"/>
      <c r="AB835" s="70"/>
      <c r="AC835" s="70"/>
      <c r="AD835" s="70"/>
      <c r="AE835" s="70"/>
      <c r="AF835" s="70"/>
      <c r="AG835" s="70"/>
      <c r="AH835" s="70"/>
      <c r="AI835" s="70"/>
      <c r="AJ835" s="70"/>
      <c r="AK835" s="70"/>
      <c r="AL835" s="70"/>
      <c r="AM835" s="70"/>
      <c r="AN835" s="70"/>
      <c r="AO835" s="70"/>
      <c r="AP835" s="70"/>
      <c r="AQ835" s="70"/>
      <c r="AR835" s="70"/>
      <c r="AS835" s="70"/>
      <c r="AT835" s="70"/>
      <c r="AU835" s="70"/>
      <c r="AV835" s="70"/>
      <c r="AW835" s="70"/>
      <c r="AX835" s="70"/>
      <c r="AY835" s="70"/>
      <c r="AZ835" s="70"/>
    </row>
    <row r="836" spans="1:52">
      <c r="A836" s="69"/>
      <c r="B836" s="69"/>
      <c r="E836" s="69"/>
      <c r="F836" s="69"/>
      <c r="G836" s="69"/>
      <c r="H836" s="69"/>
      <c r="I836" s="69"/>
      <c r="J836" s="69"/>
      <c r="K836" s="69"/>
      <c r="L836" s="196"/>
      <c r="M836" s="69"/>
      <c r="N836" s="197"/>
      <c r="O836" s="43"/>
      <c r="P836" s="43"/>
      <c r="Q836" s="43"/>
      <c r="R836" s="43"/>
      <c r="S836" s="43"/>
      <c r="T836" s="43"/>
      <c r="U836" s="43"/>
      <c r="V836" s="43"/>
      <c r="W836" s="43"/>
      <c r="X836" s="70"/>
      <c r="Y836" s="70"/>
      <c r="Z836" s="70"/>
      <c r="AA836" s="70"/>
      <c r="AB836" s="70"/>
      <c r="AC836" s="70"/>
      <c r="AD836" s="70"/>
      <c r="AE836" s="70"/>
      <c r="AF836" s="70"/>
      <c r="AG836" s="70"/>
      <c r="AH836" s="70"/>
      <c r="AI836" s="70"/>
      <c r="AJ836" s="70"/>
      <c r="AK836" s="70"/>
      <c r="AL836" s="70"/>
      <c r="AM836" s="70"/>
      <c r="AN836" s="70"/>
      <c r="AO836" s="70"/>
      <c r="AP836" s="70"/>
      <c r="AQ836" s="70"/>
      <c r="AR836" s="70"/>
      <c r="AS836" s="70"/>
      <c r="AT836" s="70"/>
      <c r="AU836" s="70"/>
      <c r="AV836" s="70"/>
      <c r="AW836" s="70"/>
      <c r="AX836" s="70"/>
      <c r="AY836" s="70"/>
      <c r="AZ836" s="70"/>
    </row>
    <row r="837" spans="1:52">
      <c r="A837" s="69"/>
      <c r="B837" s="69"/>
      <c r="E837" s="69"/>
      <c r="F837" s="69"/>
      <c r="G837" s="69"/>
      <c r="H837" s="69"/>
      <c r="I837" s="69"/>
      <c r="J837" s="69"/>
      <c r="K837" s="69"/>
      <c r="L837" s="196"/>
      <c r="M837" s="69"/>
      <c r="N837" s="197"/>
      <c r="O837" s="43"/>
      <c r="P837" s="43"/>
      <c r="Q837" s="43"/>
      <c r="R837" s="43"/>
      <c r="S837" s="43"/>
      <c r="T837" s="43"/>
      <c r="U837" s="43"/>
      <c r="V837" s="43"/>
      <c r="W837" s="43"/>
      <c r="X837" s="70"/>
      <c r="Y837" s="70"/>
      <c r="Z837" s="70"/>
      <c r="AA837" s="70"/>
      <c r="AB837" s="70"/>
      <c r="AC837" s="70"/>
      <c r="AD837" s="70"/>
      <c r="AE837" s="70"/>
      <c r="AF837" s="70"/>
      <c r="AG837" s="70"/>
      <c r="AH837" s="70"/>
      <c r="AI837" s="70"/>
      <c r="AJ837" s="70"/>
      <c r="AK837" s="70"/>
      <c r="AL837" s="70"/>
      <c r="AM837" s="70"/>
      <c r="AN837" s="70"/>
      <c r="AO837" s="70"/>
      <c r="AP837" s="70"/>
      <c r="AQ837" s="70"/>
      <c r="AR837" s="70"/>
      <c r="AS837" s="70"/>
      <c r="AT837" s="70"/>
      <c r="AU837" s="70"/>
      <c r="AV837" s="70"/>
      <c r="AW837" s="70"/>
      <c r="AX837" s="70"/>
      <c r="AY837" s="70"/>
      <c r="AZ837" s="70"/>
    </row>
    <row r="838" spans="1:52">
      <c r="A838" s="69"/>
      <c r="B838" s="69"/>
      <c r="E838" s="69"/>
      <c r="F838" s="69"/>
      <c r="G838" s="69"/>
      <c r="H838" s="69"/>
      <c r="I838" s="69"/>
      <c r="J838" s="69"/>
      <c r="K838" s="69"/>
      <c r="L838" s="196"/>
      <c r="M838" s="69"/>
      <c r="N838" s="197"/>
      <c r="O838" s="43"/>
      <c r="P838" s="43"/>
      <c r="Q838" s="43"/>
      <c r="R838" s="43"/>
      <c r="S838" s="43"/>
      <c r="T838" s="43"/>
      <c r="U838" s="43"/>
      <c r="V838" s="43"/>
      <c r="W838" s="43"/>
      <c r="X838" s="70"/>
      <c r="Y838" s="70"/>
      <c r="Z838" s="70"/>
      <c r="AA838" s="70"/>
      <c r="AB838" s="70"/>
      <c r="AC838" s="70"/>
      <c r="AD838" s="70"/>
      <c r="AE838" s="70"/>
      <c r="AF838" s="70"/>
      <c r="AG838" s="70"/>
      <c r="AH838" s="70"/>
      <c r="AI838" s="70"/>
      <c r="AJ838" s="70"/>
      <c r="AK838" s="70"/>
      <c r="AL838" s="70"/>
      <c r="AM838" s="70"/>
      <c r="AN838" s="70"/>
      <c r="AO838" s="70"/>
      <c r="AP838" s="70"/>
      <c r="AQ838" s="70"/>
      <c r="AR838" s="70"/>
      <c r="AS838" s="70"/>
      <c r="AT838" s="70"/>
      <c r="AU838" s="70"/>
      <c r="AV838" s="70"/>
      <c r="AW838" s="70"/>
      <c r="AX838" s="70"/>
      <c r="AY838" s="70"/>
      <c r="AZ838" s="70"/>
    </row>
    <row r="839" spans="1:52">
      <c r="A839" s="69"/>
      <c r="B839" s="69"/>
      <c r="E839" s="69"/>
      <c r="F839" s="69"/>
      <c r="G839" s="69"/>
      <c r="H839" s="69"/>
      <c r="I839" s="69"/>
      <c r="J839" s="69"/>
      <c r="K839" s="69"/>
      <c r="L839" s="196"/>
      <c r="M839" s="69"/>
      <c r="N839" s="197"/>
      <c r="O839" s="43"/>
      <c r="P839" s="43"/>
      <c r="Q839" s="43"/>
      <c r="R839" s="43"/>
      <c r="S839" s="43"/>
      <c r="T839" s="43"/>
      <c r="U839" s="43"/>
      <c r="V839" s="43"/>
      <c r="W839" s="43"/>
      <c r="X839" s="70"/>
      <c r="Y839" s="70"/>
      <c r="Z839" s="70"/>
      <c r="AA839" s="70"/>
      <c r="AB839" s="70"/>
      <c r="AC839" s="70"/>
      <c r="AD839" s="70"/>
      <c r="AE839" s="70"/>
      <c r="AF839" s="70"/>
      <c r="AG839" s="70"/>
      <c r="AH839" s="70"/>
      <c r="AI839" s="70"/>
      <c r="AJ839" s="70"/>
      <c r="AK839" s="70"/>
      <c r="AL839" s="70"/>
      <c r="AM839" s="70"/>
      <c r="AN839" s="70"/>
      <c r="AO839" s="70"/>
      <c r="AP839" s="70"/>
      <c r="AQ839" s="70"/>
      <c r="AR839" s="70"/>
      <c r="AS839" s="70"/>
      <c r="AT839" s="70"/>
      <c r="AU839" s="70"/>
      <c r="AV839" s="70"/>
      <c r="AW839" s="70"/>
      <c r="AX839" s="70"/>
      <c r="AY839" s="70"/>
      <c r="AZ839" s="70"/>
    </row>
    <row r="840" spans="1:52">
      <c r="A840" s="69"/>
      <c r="B840" s="69"/>
      <c r="E840" s="69"/>
      <c r="F840" s="69"/>
      <c r="G840" s="69"/>
      <c r="H840" s="69"/>
      <c r="I840" s="69"/>
      <c r="J840" s="69"/>
      <c r="K840" s="69"/>
      <c r="L840" s="196"/>
      <c r="M840" s="69"/>
      <c r="N840" s="197"/>
      <c r="O840" s="43"/>
      <c r="P840" s="43"/>
      <c r="Q840" s="43"/>
      <c r="R840" s="43"/>
      <c r="S840" s="43"/>
      <c r="T840" s="43"/>
      <c r="U840" s="43"/>
      <c r="V840" s="43"/>
      <c r="W840" s="43"/>
      <c r="X840" s="70"/>
      <c r="Y840" s="70"/>
      <c r="Z840" s="70"/>
      <c r="AA840" s="70"/>
      <c r="AB840" s="70"/>
      <c r="AC840" s="70"/>
      <c r="AD840" s="70"/>
      <c r="AE840" s="70"/>
      <c r="AF840" s="70"/>
      <c r="AG840" s="70"/>
      <c r="AH840" s="70"/>
      <c r="AI840" s="70"/>
      <c r="AJ840" s="70"/>
      <c r="AK840" s="70"/>
      <c r="AL840" s="70"/>
      <c r="AM840" s="70"/>
      <c r="AN840" s="70"/>
      <c r="AO840" s="70"/>
      <c r="AP840" s="70"/>
      <c r="AQ840" s="70"/>
      <c r="AR840" s="70"/>
      <c r="AS840" s="70"/>
      <c r="AT840" s="70"/>
      <c r="AU840" s="70"/>
      <c r="AV840" s="70"/>
      <c r="AW840" s="70"/>
      <c r="AX840" s="70"/>
      <c r="AY840" s="70"/>
      <c r="AZ840" s="70"/>
    </row>
    <row r="841" spans="1:52">
      <c r="A841" s="69"/>
      <c r="B841" s="69"/>
      <c r="E841" s="69"/>
      <c r="F841" s="69"/>
      <c r="G841" s="69"/>
      <c r="H841" s="69"/>
      <c r="I841" s="69"/>
      <c r="J841" s="69"/>
      <c r="K841" s="69"/>
      <c r="L841" s="196"/>
      <c r="M841" s="69"/>
      <c r="N841" s="197"/>
      <c r="O841" s="43"/>
      <c r="P841" s="43"/>
      <c r="Q841" s="43"/>
      <c r="R841" s="43"/>
      <c r="S841" s="43"/>
      <c r="T841" s="43"/>
      <c r="U841" s="43"/>
      <c r="V841" s="43"/>
      <c r="W841" s="43"/>
      <c r="X841" s="70"/>
      <c r="Y841" s="70"/>
      <c r="Z841" s="70"/>
      <c r="AA841" s="70"/>
      <c r="AB841" s="70"/>
      <c r="AC841" s="70"/>
      <c r="AD841" s="70"/>
      <c r="AE841" s="70"/>
      <c r="AF841" s="70"/>
      <c r="AG841" s="70"/>
      <c r="AH841" s="70"/>
      <c r="AI841" s="70"/>
      <c r="AJ841" s="70"/>
      <c r="AK841" s="70"/>
      <c r="AL841" s="70"/>
      <c r="AM841" s="70"/>
      <c r="AN841" s="70"/>
      <c r="AO841" s="70"/>
      <c r="AP841" s="70"/>
      <c r="AQ841" s="70"/>
      <c r="AR841" s="70"/>
      <c r="AS841" s="70"/>
      <c r="AT841" s="70"/>
      <c r="AU841" s="70"/>
      <c r="AV841" s="70"/>
      <c r="AW841" s="70"/>
      <c r="AX841" s="70"/>
      <c r="AY841" s="70"/>
      <c r="AZ841" s="70"/>
    </row>
    <row r="842" spans="1:52">
      <c r="A842" s="69"/>
      <c r="B842" s="69"/>
      <c r="E842" s="69"/>
      <c r="F842" s="69"/>
      <c r="G842" s="69"/>
      <c r="H842" s="69"/>
      <c r="I842" s="69"/>
      <c r="J842" s="69"/>
      <c r="K842" s="69"/>
      <c r="L842" s="196"/>
      <c r="M842" s="69"/>
      <c r="N842" s="197"/>
      <c r="O842" s="43"/>
      <c r="P842" s="43"/>
      <c r="Q842" s="43"/>
      <c r="R842" s="43"/>
      <c r="S842" s="43"/>
      <c r="T842" s="43"/>
      <c r="U842" s="43"/>
      <c r="V842" s="43"/>
      <c r="W842" s="43"/>
      <c r="X842" s="70"/>
      <c r="Y842" s="70"/>
      <c r="Z842" s="70"/>
      <c r="AA842" s="70"/>
      <c r="AB842" s="70"/>
      <c r="AC842" s="70"/>
      <c r="AD842" s="70"/>
      <c r="AE842" s="70"/>
      <c r="AF842" s="70"/>
      <c r="AG842" s="70"/>
      <c r="AH842" s="70"/>
      <c r="AI842" s="70"/>
      <c r="AJ842" s="70"/>
      <c r="AK842" s="70"/>
      <c r="AL842" s="70"/>
      <c r="AM842" s="70"/>
      <c r="AN842" s="70"/>
      <c r="AO842" s="70"/>
      <c r="AP842" s="70"/>
      <c r="AQ842" s="70"/>
      <c r="AR842" s="70"/>
      <c r="AS842" s="70"/>
      <c r="AT842" s="70"/>
      <c r="AU842" s="70"/>
      <c r="AV842" s="70"/>
      <c r="AW842" s="70"/>
      <c r="AX842" s="70"/>
      <c r="AY842" s="70"/>
      <c r="AZ842" s="70"/>
    </row>
    <row r="843" spans="1:52">
      <c r="A843" s="69"/>
      <c r="B843" s="69"/>
      <c r="E843" s="69"/>
      <c r="F843" s="69"/>
      <c r="G843" s="69"/>
      <c r="H843" s="69"/>
      <c r="I843" s="69"/>
      <c r="J843" s="69"/>
      <c r="K843" s="69"/>
      <c r="L843" s="196"/>
      <c r="M843" s="69"/>
      <c r="N843" s="197"/>
      <c r="O843" s="43"/>
      <c r="P843" s="43"/>
      <c r="Q843" s="43"/>
      <c r="R843" s="43"/>
      <c r="S843" s="43"/>
      <c r="T843" s="43"/>
      <c r="U843" s="43"/>
      <c r="V843" s="43"/>
      <c r="W843" s="43"/>
      <c r="X843" s="70"/>
      <c r="Y843" s="70"/>
      <c r="Z843" s="70"/>
      <c r="AA843" s="70"/>
      <c r="AB843" s="70"/>
      <c r="AC843" s="70"/>
      <c r="AD843" s="70"/>
      <c r="AE843" s="70"/>
      <c r="AF843" s="70"/>
      <c r="AG843" s="70"/>
      <c r="AH843" s="70"/>
      <c r="AI843" s="70"/>
      <c r="AJ843" s="70"/>
      <c r="AK843" s="70"/>
      <c r="AL843" s="70"/>
      <c r="AM843" s="70"/>
      <c r="AN843" s="70"/>
      <c r="AO843" s="70"/>
      <c r="AP843" s="70"/>
      <c r="AQ843" s="70"/>
      <c r="AR843" s="70"/>
      <c r="AS843" s="70"/>
      <c r="AT843" s="70"/>
      <c r="AU843" s="70"/>
      <c r="AV843" s="70"/>
      <c r="AW843" s="70"/>
      <c r="AX843" s="70"/>
      <c r="AY843" s="70"/>
      <c r="AZ843" s="70"/>
    </row>
    <row r="844" spans="1:52">
      <c r="A844" s="69"/>
      <c r="B844" s="69"/>
      <c r="E844" s="69"/>
      <c r="F844" s="69"/>
      <c r="G844" s="69"/>
      <c r="H844" s="69"/>
      <c r="I844" s="69"/>
      <c r="J844" s="69"/>
      <c r="K844" s="69"/>
      <c r="L844" s="196"/>
      <c r="M844" s="69"/>
      <c r="N844" s="197"/>
      <c r="O844" s="43"/>
      <c r="P844" s="43"/>
      <c r="Q844" s="43"/>
      <c r="R844" s="43"/>
      <c r="S844" s="43"/>
      <c r="T844" s="43"/>
      <c r="U844" s="43"/>
      <c r="V844" s="43"/>
      <c r="W844" s="43"/>
      <c r="X844" s="70"/>
      <c r="Y844" s="70"/>
      <c r="Z844" s="70"/>
      <c r="AA844" s="70"/>
      <c r="AB844" s="70"/>
      <c r="AC844" s="70"/>
      <c r="AD844" s="70"/>
      <c r="AE844" s="70"/>
      <c r="AF844" s="70"/>
      <c r="AG844" s="70"/>
      <c r="AH844" s="70"/>
      <c r="AI844" s="70"/>
      <c r="AJ844" s="70"/>
      <c r="AK844" s="70"/>
      <c r="AL844" s="70"/>
      <c r="AM844" s="70"/>
      <c r="AN844" s="70"/>
      <c r="AO844" s="70"/>
      <c r="AP844" s="70"/>
      <c r="AQ844" s="70"/>
      <c r="AR844" s="70"/>
      <c r="AS844" s="70"/>
      <c r="AT844" s="70"/>
      <c r="AU844" s="70"/>
      <c r="AV844" s="70"/>
      <c r="AW844" s="70"/>
      <c r="AX844" s="70"/>
      <c r="AY844" s="70"/>
      <c r="AZ844" s="70"/>
    </row>
    <row r="845" spans="1:52">
      <c r="A845" s="69"/>
      <c r="B845" s="69"/>
      <c r="E845" s="69"/>
      <c r="F845" s="69"/>
      <c r="G845" s="69"/>
      <c r="H845" s="69"/>
      <c r="I845" s="69"/>
      <c r="J845" s="69"/>
      <c r="K845" s="69"/>
      <c r="L845" s="196"/>
      <c r="M845" s="69"/>
      <c r="N845" s="197"/>
      <c r="O845" s="43"/>
      <c r="P845" s="43"/>
      <c r="Q845" s="43"/>
      <c r="R845" s="43"/>
      <c r="S845" s="43"/>
      <c r="T845" s="43"/>
      <c r="U845" s="43"/>
      <c r="V845" s="43"/>
      <c r="W845" s="43"/>
      <c r="X845" s="70"/>
      <c r="Y845" s="70"/>
      <c r="Z845" s="70"/>
      <c r="AA845" s="70"/>
      <c r="AB845" s="70"/>
      <c r="AC845" s="70"/>
      <c r="AD845" s="70"/>
      <c r="AE845" s="70"/>
      <c r="AF845" s="70"/>
      <c r="AG845" s="70"/>
      <c r="AH845" s="70"/>
      <c r="AI845" s="70"/>
      <c r="AJ845" s="70"/>
      <c r="AK845" s="70"/>
      <c r="AL845" s="70"/>
      <c r="AM845" s="70"/>
      <c r="AN845" s="70"/>
      <c r="AO845" s="70"/>
      <c r="AP845" s="70"/>
      <c r="AQ845" s="70"/>
      <c r="AR845" s="70"/>
      <c r="AS845" s="70"/>
      <c r="AT845" s="70"/>
      <c r="AU845" s="70"/>
      <c r="AV845" s="70"/>
      <c r="AW845" s="70"/>
      <c r="AX845" s="70"/>
      <c r="AY845" s="70"/>
      <c r="AZ845" s="70"/>
    </row>
    <row r="846" spans="1:52">
      <c r="A846" s="69"/>
      <c r="B846" s="69"/>
      <c r="E846" s="69"/>
      <c r="F846" s="69"/>
      <c r="G846" s="69"/>
      <c r="H846" s="69"/>
      <c r="I846" s="69"/>
      <c r="J846" s="69"/>
      <c r="K846" s="69"/>
      <c r="L846" s="196"/>
      <c r="M846" s="69"/>
      <c r="N846" s="197"/>
      <c r="O846" s="43"/>
      <c r="P846" s="43"/>
      <c r="Q846" s="43"/>
      <c r="R846" s="43"/>
      <c r="S846" s="43"/>
      <c r="T846" s="43"/>
      <c r="U846" s="43"/>
      <c r="V846" s="43"/>
      <c r="W846" s="43"/>
      <c r="X846" s="70"/>
      <c r="Y846" s="70"/>
      <c r="Z846" s="70"/>
      <c r="AA846" s="70"/>
      <c r="AB846" s="70"/>
      <c r="AC846" s="70"/>
      <c r="AD846" s="70"/>
      <c r="AE846" s="70"/>
      <c r="AF846" s="70"/>
      <c r="AG846" s="70"/>
      <c r="AH846" s="70"/>
      <c r="AI846" s="70"/>
      <c r="AJ846" s="70"/>
      <c r="AK846" s="70"/>
      <c r="AL846" s="70"/>
      <c r="AM846" s="70"/>
      <c r="AN846" s="70"/>
      <c r="AO846" s="70"/>
      <c r="AP846" s="70"/>
      <c r="AQ846" s="70"/>
      <c r="AR846" s="70"/>
      <c r="AS846" s="70"/>
      <c r="AT846" s="70"/>
      <c r="AU846" s="70"/>
      <c r="AV846" s="70"/>
      <c r="AW846" s="70"/>
      <c r="AX846" s="70"/>
      <c r="AY846" s="70"/>
      <c r="AZ846" s="70"/>
    </row>
    <row r="847" spans="1:52">
      <c r="A847" s="69"/>
      <c r="B847" s="69"/>
      <c r="E847" s="69"/>
      <c r="F847" s="69"/>
      <c r="G847" s="69"/>
      <c r="H847" s="69"/>
      <c r="I847" s="69"/>
      <c r="J847" s="69"/>
      <c r="K847" s="69"/>
      <c r="L847" s="196"/>
      <c r="M847" s="69"/>
      <c r="N847" s="197"/>
      <c r="O847" s="43"/>
      <c r="P847" s="43"/>
      <c r="Q847" s="43"/>
      <c r="R847" s="43"/>
      <c r="S847" s="43"/>
      <c r="T847" s="43"/>
      <c r="U847" s="43"/>
      <c r="V847" s="43"/>
      <c r="W847" s="43"/>
      <c r="X847" s="70"/>
      <c r="Y847" s="70"/>
      <c r="Z847" s="70"/>
      <c r="AA847" s="70"/>
      <c r="AB847" s="70"/>
      <c r="AC847" s="70"/>
      <c r="AD847" s="70"/>
      <c r="AE847" s="70"/>
      <c r="AF847" s="70"/>
      <c r="AG847" s="70"/>
      <c r="AH847" s="70"/>
      <c r="AI847" s="70"/>
      <c r="AJ847" s="70"/>
      <c r="AK847" s="70"/>
      <c r="AL847" s="70"/>
      <c r="AM847" s="70"/>
      <c r="AN847" s="70"/>
      <c r="AO847" s="70"/>
      <c r="AP847" s="70"/>
      <c r="AQ847" s="70"/>
      <c r="AR847" s="70"/>
      <c r="AS847" s="70"/>
      <c r="AT847" s="70"/>
      <c r="AU847" s="70"/>
      <c r="AV847" s="70"/>
      <c r="AW847" s="70"/>
      <c r="AX847" s="70"/>
      <c r="AY847" s="70"/>
      <c r="AZ847" s="70"/>
    </row>
    <row r="848" spans="1:52">
      <c r="A848" s="69"/>
      <c r="B848" s="69"/>
      <c r="E848" s="69"/>
      <c r="F848" s="69"/>
      <c r="G848" s="69"/>
      <c r="H848" s="69"/>
      <c r="I848" s="69"/>
      <c r="J848" s="69"/>
      <c r="K848" s="69"/>
      <c r="L848" s="196"/>
      <c r="M848" s="69"/>
      <c r="N848" s="197"/>
      <c r="O848" s="43"/>
      <c r="P848" s="43"/>
      <c r="Q848" s="43"/>
      <c r="R848" s="43"/>
      <c r="S848" s="43"/>
      <c r="T848" s="43"/>
      <c r="U848" s="43"/>
      <c r="V848" s="43"/>
      <c r="W848" s="43"/>
      <c r="X848" s="70"/>
      <c r="Y848" s="70"/>
      <c r="Z848" s="70"/>
      <c r="AA848" s="70"/>
      <c r="AB848" s="70"/>
      <c r="AC848" s="70"/>
      <c r="AD848" s="70"/>
      <c r="AE848" s="70"/>
      <c r="AF848" s="70"/>
      <c r="AG848" s="70"/>
      <c r="AH848" s="70"/>
      <c r="AI848" s="70"/>
      <c r="AJ848" s="70"/>
      <c r="AK848" s="70"/>
      <c r="AL848" s="70"/>
      <c r="AM848" s="70"/>
      <c r="AN848" s="70"/>
      <c r="AO848" s="70"/>
      <c r="AP848" s="70"/>
      <c r="AQ848" s="70"/>
      <c r="AR848" s="70"/>
      <c r="AS848" s="70"/>
      <c r="AT848" s="70"/>
      <c r="AU848" s="70"/>
      <c r="AV848" s="70"/>
      <c r="AW848" s="70"/>
      <c r="AX848" s="70"/>
      <c r="AY848" s="70"/>
      <c r="AZ848" s="70"/>
    </row>
    <row r="849" spans="1:52">
      <c r="A849" s="69"/>
      <c r="B849" s="69"/>
      <c r="E849" s="69"/>
      <c r="F849" s="69"/>
      <c r="G849" s="69"/>
      <c r="H849" s="69"/>
      <c r="I849" s="69"/>
      <c r="J849" s="69"/>
      <c r="K849" s="69"/>
      <c r="L849" s="196"/>
      <c r="M849" s="69"/>
      <c r="N849" s="197"/>
      <c r="O849" s="43"/>
      <c r="P849" s="43"/>
      <c r="Q849" s="43"/>
      <c r="R849" s="43"/>
      <c r="S849" s="43"/>
      <c r="T849" s="43"/>
      <c r="U849" s="43"/>
      <c r="V849" s="43"/>
      <c r="W849" s="43"/>
      <c r="X849" s="70"/>
      <c r="Y849" s="70"/>
      <c r="Z849" s="70"/>
      <c r="AA849" s="70"/>
      <c r="AB849" s="70"/>
      <c r="AC849" s="70"/>
      <c r="AD849" s="70"/>
      <c r="AE849" s="70"/>
      <c r="AF849" s="70"/>
      <c r="AG849" s="70"/>
      <c r="AH849" s="70"/>
      <c r="AI849" s="70"/>
      <c r="AJ849" s="70"/>
      <c r="AK849" s="70"/>
      <c r="AL849" s="70"/>
      <c r="AM849" s="70"/>
      <c r="AN849" s="70"/>
      <c r="AO849" s="70"/>
      <c r="AP849" s="70"/>
      <c r="AQ849" s="70"/>
      <c r="AR849" s="70"/>
      <c r="AS849" s="70"/>
      <c r="AT849" s="70"/>
      <c r="AU849" s="70"/>
      <c r="AV849" s="70"/>
      <c r="AW849" s="70"/>
      <c r="AX849" s="70"/>
      <c r="AY849" s="70"/>
      <c r="AZ849" s="70"/>
    </row>
    <row r="850" spans="1:52">
      <c r="A850" s="69"/>
      <c r="B850" s="69"/>
      <c r="E850" s="69"/>
      <c r="F850" s="69"/>
      <c r="G850" s="69"/>
      <c r="H850" s="69"/>
      <c r="I850" s="69"/>
      <c r="J850" s="69"/>
      <c r="K850" s="69"/>
      <c r="L850" s="196"/>
      <c r="M850" s="69"/>
      <c r="N850" s="197"/>
      <c r="O850" s="43"/>
      <c r="P850" s="43"/>
      <c r="Q850" s="43"/>
      <c r="R850" s="43"/>
      <c r="S850" s="43"/>
      <c r="T850" s="43"/>
      <c r="U850" s="43"/>
      <c r="V850" s="43"/>
      <c r="W850" s="43"/>
      <c r="X850" s="70"/>
      <c r="Y850" s="70"/>
      <c r="Z850" s="70"/>
      <c r="AA850" s="70"/>
      <c r="AB850" s="70"/>
      <c r="AC850" s="70"/>
      <c r="AD850" s="70"/>
      <c r="AE850" s="70"/>
      <c r="AF850" s="70"/>
      <c r="AG850" s="70"/>
      <c r="AH850" s="70"/>
      <c r="AI850" s="70"/>
      <c r="AJ850" s="70"/>
      <c r="AK850" s="70"/>
      <c r="AL850" s="70"/>
      <c r="AM850" s="70"/>
      <c r="AN850" s="70"/>
      <c r="AO850" s="70"/>
      <c r="AP850" s="70"/>
      <c r="AQ850" s="70"/>
      <c r="AR850" s="70"/>
      <c r="AS850" s="70"/>
      <c r="AT850" s="70"/>
      <c r="AU850" s="70"/>
      <c r="AV850" s="70"/>
      <c r="AW850" s="70"/>
      <c r="AX850" s="70"/>
      <c r="AY850" s="70"/>
      <c r="AZ850" s="70"/>
    </row>
    <row r="851" spans="1:52">
      <c r="A851" s="69"/>
      <c r="B851" s="69"/>
      <c r="E851" s="69"/>
      <c r="F851" s="69"/>
      <c r="G851" s="69"/>
      <c r="H851" s="69"/>
      <c r="I851" s="69"/>
      <c r="J851" s="69"/>
      <c r="K851" s="69"/>
      <c r="L851" s="196"/>
      <c r="M851" s="69"/>
      <c r="N851" s="197"/>
      <c r="O851" s="43"/>
      <c r="P851" s="43"/>
      <c r="Q851" s="43"/>
      <c r="R851" s="43"/>
      <c r="S851" s="43"/>
      <c r="T851" s="43"/>
      <c r="U851" s="43"/>
      <c r="V851" s="43"/>
      <c r="W851" s="43"/>
      <c r="X851" s="70"/>
      <c r="Y851" s="70"/>
      <c r="Z851" s="70"/>
      <c r="AA851" s="70"/>
      <c r="AB851" s="70"/>
      <c r="AC851" s="70"/>
      <c r="AD851" s="70"/>
      <c r="AE851" s="70"/>
      <c r="AF851" s="70"/>
      <c r="AG851" s="70"/>
      <c r="AH851" s="70"/>
      <c r="AI851" s="70"/>
      <c r="AJ851" s="70"/>
      <c r="AK851" s="70"/>
      <c r="AL851" s="70"/>
      <c r="AM851" s="70"/>
      <c r="AN851" s="70"/>
      <c r="AO851" s="70"/>
      <c r="AP851" s="70"/>
      <c r="AQ851" s="70"/>
      <c r="AR851" s="70"/>
      <c r="AS851" s="70"/>
      <c r="AT851" s="70"/>
      <c r="AU851" s="70"/>
      <c r="AV851" s="70"/>
      <c r="AW851" s="70"/>
      <c r="AX851" s="70"/>
      <c r="AY851" s="70"/>
      <c r="AZ851" s="70"/>
    </row>
    <row r="852" spans="1:52">
      <c r="A852" s="69"/>
      <c r="B852" s="69"/>
      <c r="E852" s="69"/>
      <c r="F852" s="69"/>
      <c r="G852" s="69"/>
      <c r="H852" s="69"/>
      <c r="I852" s="69"/>
      <c r="J852" s="69"/>
      <c r="K852" s="69"/>
      <c r="L852" s="196"/>
      <c r="M852" s="69"/>
      <c r="N852" s="197"/>
      <c r="O852" s="43"/>
      <c r="P852" s="43"/>
      <c r="Q852" s="43"/>
      <c r="R852" s="43"/>
      <c r="S852" s="43"/>
      <c r="T852" s="43"/>
      <c r="U852" s="43"/>
      <c r="V852" s="43"/>
      <c r="W852" s="43"/>
      <c r="X852" s="70"/>
      <c r="Y852" s="70"/>
      <c r="Z852" s="70"/>
      <c r="AA852" s="70"/>
      <c r="AB852" s="70"/>
      <c r="AC852" s="70"/>
      <c r="AD852" s="70"/>
      <c r="AE852" s="70"/>
      <c r="AF852" s="70"/>
      <c r="AG852" s="70"/>
      <c r="AH852" s="70"/>
      <c r="AI852" s="70"/>
      <c r="AJ852" s="70"/>
      <c r="AK852" s="70"/>
      <c r="AL852" s="70"/>
      <c r="AM852" s="70"/>
      <c r="AN852" s="70"/>
      <c r="AO852" s="70"/>
      <c r="AP852" s="70"/>
      <c r="AQ852" s="70"/>
      <c r="AR852" s="70"/>
      <c r="AS852" s="70"/>
      <c r="AT852" s="70"/>
      <c r="AU852" s="70"/>
      <c r="AV852" s="70"/>
      <c r="AW852" s="70"/>
      <c r="AX852" s="70"/>
      <c r="AY852" s="70"/>
      <c r="AZ852" s="70"/>
    </row>
    <row r="853" spans="1:52">
      <c r="A853" s="69"/>
      <c r="B853" s="69"/>
      <c r="E853" s="69"/>
      <c r="F853" s="69"/>
      <c r="G853" s="69"/>
      <c r="H853" s="69"/>
      <c r="I853" s="69"/>
      <c r="J853" s="69"/>
      <c r="K853" s="69"/>
      <c r="L853" s="196"/>
      <c r="M853" s="69"/>
      <c r="N853" s="197"/>
      <c r="O853" s="43"/>
      <c r="P853" s="43"/>
      <c r="Q853" s="43"/>
      <c r="R853" s="43"/>
      <c r="S853" s="43"/>
      <c r="T853" s="43"/>
      <c r="U853" s="43"/>
      <c r="V853" s="43"/>
      <c r="W853" s="43"/>
      <c r="X853" s="70"/>
      <c r="Y853" s="70"/>
      <c r="Z853" s="70"/>
      <c r="AA853" s="70"/>
      <c r="AB853" s="70"/>
      <c r="AC853" s="70"/>
      <c r="AD853" s="70"/>
      <c r="AE853" s="70"/>
      <c r="AF853" s="70"/>
      <c r="AG853" s="70"/>
      <c r="AH853" s="70"/>
      <c r="AI853" s="70"/>
      <c r="AJ853" s="70"/>
      <c r="AK853" s="70"/>
      <c r="AL853" s="70"/>
      <c r="AM853" s="70"/>
      <c r="AN853" s="70"/>
      <c r="AO853" s="70"/>
      <c r="AP853" s="70"/>
      <c r="AQ853" s="70"/>
      <c r="AR853" s="70"/>
      <c r="AS853" s="70"/>
      <c r="AT853" s="70"/>
      <c r="AU853" s="70"/>
      <c r="AV853" s="70"/>
      <c r="AW853" s="70"/>
      <c r="AX853" s="70"/>
      <c r="AY853" s="70"/>
      <c r="AZ853" s="70"/>
    </row>
    <row r="854" spans="1:52">
      <c r="A854" s="69"/>
      <c r="B854" s="69"/>
      <c r="E854" s="69"/>
      <c r="F854" s="69"/>
      <c r="G854" s="69"/>
      <c r="H854" s="69"/>
      <c r="I854" s="69"/>
      <c r="J854" s="69"/>
      <c r="K854" s="69"/>
      <c r="L854" s="196"/>
      <c r="M854" s="69"/>
      <c r="N854" s="197"/>
      <c r="O854" s="43"/>
      <c r="P854" s="43"/>
      <c r="Q854" s="43"/>
      <c r="R854" s="43"/>
      <c r="S854" s="43"/>
      <c r="T854" s="43"/>
      <c r="U854" s="43"/>
      <c r="V854" s="43"/>
      <c r="W854" s="43"/>
      <c r="X854" s="70"/>
      <c r="Y854" s="70"/>
      <c r="Z854" s="70"/>
      <c r="AA854" s="70"/>
      <c r="AB854" s="70"/>
      <c r="AC854" s="70"/>
      <c r="AD854" s="70"/>
      <c r="AE854" s="70"/>
      <c r="AF854" s="70"/>
      <c r="AG854" s="70"/>
      <c r="AH854" s="70"/>
      <c r="AI854" s="70"/>
      <c r="AJ854" s="70"/>
      <c r="AK854" s="70"/>
      <c r="AL854" s="70"/>
      <c r="AM854" s="70"/>
      <c r="AN854" s="70"/>
      <c r="AO854" s="70"/>
      <c r="AP854" s="70"/>
      <c r="AQ854" s="70"/>
      <c r="AR854" s="70"/>
      <c r="AS854" s="70"/>
      <c r="AT854" s="70"/>
      <c r="AU854" s="70"/>
      <c r="AV854" s="70"/>
      <c r="AW854" s="70"/>
      <c r="AX854" s="70"/>
      <c r="AY854" s="70"/>
      <c r="AZ854" s="70"/>
    </row>
    <row r="855" spans="1:52">
      <c r="A855" s="69"/>
      <c r="B855" s="69"/>
      <c r="E855" s="69"/>
      <c r="F855" s="69"/>
      <c r="G855" s="69"/>
      <c r="H855" s="69"/>
      <c r="I855" s="69"/>
      <c r="J855" s="69"/>
      <c r="K855" s="69"/>
      <c r="L855" s="196"/>
      <c r="M855" s="69"/>
      <c r="N855" s="197"/>
      <c r="O855" s="43"/>
      <c r="P855" s="43"/>
      <c r="Q855" s="43"/>
      <c r="R855" s="43"/>
      <c r="S855" s="43"/>
      <c r="T855" s="43"/>
      <c r="U855" s="43"/>
      <c r="V855" s="43"/>
      <c r="W855" s="43"/>
      <c r="X855" s="70"/>
      <c r="Y855" s="70"/>
      <c r="Z855" s="70"/>
      <c r="AA855" s="70"/>
      <c r="AB855" s="70"/>
      <c r="AC855" s="70"/>
      <c r="AD855" s="70"/>
      <c r="AE855" s="70"/>
      <c r="AF855" s="70"/>
      <c r="AG855" s="70"/>
      <c r="AH855" s="70"/>
      <c r="AI855" s="70"/>
      <c r="AJ855" s="70"/>
      <c r="AK855" s="70"/>
      <c r="AL855" s="70"/>
      <c r="AM855" s="70"/>
      <c r="AN855" s="70"/>
      <c r="AO855" s="70"/>
      <c r="AP855" s="70"/>
      <c r="AQ855" s="70"/>
      <c r="AR855" s="70"/>
      <c r="AS855" s="70"/>
      <c r="AT855" s="70"/>
      <c r="AU855" s="70"/>
      <c r="AV855" s="70"/>
      <c r="AW855" s="70"/>
      <c r="AX855" s="70"/>
      <c r="AY855" s="70"/>
      <c r="AZ855" s="70"/>
    </row>
    <row r="856" spans="1:52">
      <c r="A856" s="69"/>
      <c r="B856" s="69"/>
      <c r="E856" s="69"/>
      <c r="F856" s="69"/>
      <c r="G856" s="69"/>
      <c r="H856" s="69"/>
      <c r="I856" s="69"/>
      <c r="J856" s="69"/>
      <c r="K856" s="69"/>
      <c r="L856" s="196"/>
      <c r="M856" s="69"/>
      <c r="N856" s="197"/>
      <c r="O856" s="43"/>
      <c r="P856" s="43"/>
      <c r="Q856" s="43"/>
      <c r="R856" s="43"/>
      <c r="S856" s="43"/>
      <c r="T856" s="43"/>
      <c r="U856" s="43"/>
      <c r="V856" s="43"/>
      <c r="W856" s="43"/>
      <c r="X856" s="70"/>
      <c r="Y856" s="70"/>
      <c r="Z856" s="70"/>
      <c r="AA856" s="70"/>
      <c r="AB856" s="70"/>
      <c r="AC856" s="70"/>
      <c r="AD856" s="70"/>
      <c r="AE856" s="70"/>
      <c r="AF856" s="70"/>
      <c r="AG856" s="70"/>
      <c r="AH856" s="70"/>
      <c r="AI856" s="70"/>
      <c r="AJ856" s="70"/>
      <c r="AK856" s="70"/>
      <c r="AL856" s="70"/>
      <c r="AM856" s="70"/>
      <c r="AN856" s="70"/>
      <c r="AO856" s="70"/>
      <c r="AP856" s="70"/>
      <c r="AQ856" s="70"/>
      <c r="AR856" s="70"/>
      <c r="AS856" s="70"/>
      <c r="AT856" s="70"/>
      <c r="AU856" s="70"/>
      <c r="AV856" s="70"/>
      <c r="AW856" s="70"/>
      <c r="AX856" s="70"/>
      <c r="AY856" s="70"/>
      <c r="AZ856" s="70"/>
    </row>
    <row r="857" spans="1:52">
      <c r="A857" s="69"/>
      <c r="B857" s="69"/>
      <c r="E857" s="69"/>
      <c r="F857" s="69"/>
      <c r="G857" s="69"/>
      <c r="H857" s="69"/>
      <c r="I857" s="69"/>
      <c r="J857" s="69"/>
      <c r="K857" s="69"/>
      <c r="L857" s="196"/>
      <c r="M857" s="69"/>
      <c r="N857" s="197"/>
      <c r="O857" s="43"/>
      <c r="P857" s="43"/>
      <c r="Q857" s="43"/>
      <c r="R857" s="43"/>
      <c r="S857" s="43"/>
      <c r="T857" s="43"/>
      <c r="U857" s="43"/>
      <c r="V857" s="43"/>
      <c r="W857" s="43"/>
      <c r="X857" s="70"/>
      <c r="Y857" s="70"/>
      <c r="Z857" s="70"/>
      <c r="AA857" s="70"/>
      <c r="AB857" s="70"/>
      <c r="AC857" s="70"/>
      <c r="AD857" s="70"/>
      <c r="AE857" s="70"/>
      <c r="AF857" s="70"/>
      <c r="AG857" s="70"/>
      <c r="AH857" s="70"/>
      <c r="AI857" s="70"/>
      <c r="AJ857" s="70"/>
      <c r="AK857" s="70"/>
      <c r="AL857" s="70"/>
      <c r="AM857" s="70"/>
      <c r="AN857" s="70"/>
      <c r="AO857" s="70"/>
      <c r="AP857" s="70"/>
      <c r="AQ857" s="70"/>
      <c r="AR857" s="70"/>
      <c r="AS857" s="70"/>
      <c r="AT857" s="70"/>
      <c r="AU857" s="70"/>
      <c r="AV857" s="70"/>
      <c r="AW857" s="70"/>
      <c r="AX857" s="70"/>
      <c r="AY857" s="70"/>
      <c r="AZ857" s="70"/>
    </row>
    <row r="858" spans="1:52">
      <c r="A858" s="69"/>
      <c r="B858" s="69"/>
      <c r="E858" s="69"/>
      <c r="F858" s="69"/>
      <c r="G858" s="69"/>
      <c r="H858" s="69"/>
      <c r="I858" s="69"/>
      <c r="J858" s="69"/>
      <c r="K858" s="69"/>
      <c r="L858" s="196"/>
      <c r="M858" s="69"/>
      <c r="N858" s="197"/>
      <c r="O858" s="43"/>
      <c r="P858" s="43"/>
      <c r="Q858" s="43"/>
      <c r="R858" s="43"/>
      <c r="S858" s="43"/>
      <c r="T858" s="43"/>
      <c r="U858" s="43"/>
      <c r="V858" s="43"/>
      <c r="W858" s="43"/>
      <c r="X858" s="70"/>
      <c r="Y858" s="70"/>
      <c r="Z858" s="70"/>
      <c r="AA858" s="70"/>
      <c r="AB858" s="70"/>
      <c r="AC858" s="70"/>
      <c r="AD858" s="70"/>
      <c r="AE858" s="70"/>
      <c r="AF858" s="70"/>
      <c r="AG858" s="70"/>
      <c r="AH858" s="70"/>
      <c r="AI858" s="70"/>
      <c r="AJ858" s="70"/>
      <c r="AK858" s="70"/>
      <c r="AL858" s="70"/>
      <c r="AM858" s="70"/>
      <c r="AN858" s="70"/>
      <c r="AO858" s="70"/>
      <c r="AP858" s="70"/>
      <c r="AQ858" s="70"/>
      <c r="AR858" s="70"/>
      <c r="AS858" s="70"/>
      <c r="AT858" s="70"/>
      <c r="AU858" s="70"/>
      <c r="AV858" s="70"/>
      <c r="AW858" s="70"/>
      <c r="AX858" s="70"/>
      <c r="AY858" s="70"/>
      <c r="AZ858" s="70"/>
    </row>
    <row r="859" spans="1:52">
      <c r="A859" s="69"/>
      <c r="B859" s="69"/>
      <c r="E859" s="69"/>
      <c r="F859" s="69"/>
      <c r="G859" s="69"/>
      <c r="H859" s="69"/>
      <c r="I859" s="69"/>
      <c r="J859" s="69"/>
      <c r="K859" s="69"/>
      <c r="L859" s="196"/>
      <c r="M859" s="69"/>
      <c r="N859" s="197"/>
      <c r="O859" s="43"/>
      <c r="P859" s="43"/>
      <c r="Q859" s="43"/>
      <c r="R859" s="43"/>
      <c r="S859" s="43"/>
      <c r="T859" s="43"/>
      <c r="U859" s="43"/>
      <c r="V859" s="43"/>
      <c r="W859" s="43"/>
      <c r="X859" s="70"/>
      <c r="Y859" s="70"/>
      <c r="Z859" s="70"/>
      <c r="AA859" s="70"/>
      <c r="AB859" s="70"/>
      <c r="AC859" s="70"/>
      <c r="AD859" s="70"/>
      <c r="AE859" s="70"/>
      <c r="AF859" s="70"/>
      <c r="AG859" s="70"/>
      <c r="AH859" s="70"/>
      <c r="AI859" s="70"/>
      <c r="AJ859" s="70"/>
      <c r="AK859" s="70"/>
      <c r="AL859" s="70"/>
      <c r="AM859" s="70"/>
      <c r="AN859" s="70"/>
      <c r="AO859" s="70"/>
      <c r="AP859" s="70"/>
      <c r="AQ859" s="70"/>
      <c r="AR859" s="70"/>
      <c r="AS859" s="70"/>
      <c r="AT859" s="70"/>
      <c r="AU859" s="70"/>
      <c r="AV859" s="70"/>
      <c r="AW859" s="70"/>
      <c r="AX859" s="70"/>
      <c r="AY859" s="70"/>
      <c r="AZ859" s="70"/>
    </row>
    <row r="860" spans="1:52">
      <c r="A860" s="69"/>
      <c r="B860" s="69"/>
      <c r="E860" s="69"/>
      <c r="F860" s="69"/>
      <c r="G860" s="69"/>
      <c r="H860" s="69"/>
      <c r="I860" s="69"/>
      <c r="J860" s="69"/>
      <c r="K860" s="69"/>
      <c r="L860" s="196"/>
      <c r="M860" s="69"/>
      <c r="N860" s="197"/>
      <c r="O860" s="43"/>
      <c r="P860" s="43"/>
      <c r="Q860" s="43"/>
      <c r="R860" s="43"/>
      <c r="S860" s="43"/>
      <c r="T860" s="43"/>
      <c r="U860" s="43"/>
      <c r="V860" s="43"/>
      <c r="W860" s="43"/>
      <c r="X860" s="70"/>
      <c r="Y860" s="70"/>
      <c r="Z860" s="70"/>
      <c r="AA860" s="70"/>
      <c r="AB860" s="70"/>
      <c r="AC860" s="70"/>
      <c r="AD860" s="70"/>
      <c r="AE860" s="70"/>
      <c r="AF860" s="70"/>
      <c r="AG860" s="70"/>
      <c r="AH860" s="70"/>
      <c r="AI860" s="70"/>
      <c r="AJ860" s="70"/>
      <c r="AK860" s="70"/>
      <c r="AL860" s="70"/>
      <c r="AM860" s="70"/>
      <c r="AN860" s="70"/>
      <c r="AO860" s="70"/>
      <c r="AP860" s="70"/>
      <c r="AQ860" s="70"/>
      <c r="AR860" s="70"/>
      <c r="AS860" s="70"/>
      <c r="AT860" s="70"/>
      <c r="AU860" s="70"/>
      <c r="AV860" s="70"/>
      <c r="AW860" s="70"/>
      <c r="AX860" s="70"/>
      <c r="AY860" s="70"/>
      <c r="AZ860" s="70"/>
    </row>
    <row r="861" spans="1:52">
      <c r="A861" s="69"/>
      <c r="B861" s="69"/>
      <c r="E861" s="69"/>
      <c r="F861" s="69"/>
      <c r="G861" s="69"/>
      <c r="H861" s="69"/>
      <c r="I861" s="69"/>
      <c r="J861" s="69"/>
      <c r="K861" s="69"/>
      <c r="L861" s="196"/>
      <c r="M861" s="69"/>
      <c r="N861" s="197"/>
      <c r="O861" s="43"/>
      <c r="P861" s="43"/>
      <c r="Q861" s="43"/>
      <c r="R861" s="43"/>
      <c r="S861" s="43"/>
      <c r="T861" s="43"/>
      <c r="U861" s="43"/>
      <c r="V861" s="43"/>
      <c r="W861" s="43"/>
      <c r="X861" s="70"/>
      <c r="Y861" s="70"/>
      <c r="Z861" s="70"/>
      <c r="AA861" s="70"/>
      <c r="AB861" s="70"/>
      <c r="AC861" s="70"/>
      <c r="AD861" s="70"/>
      <c r="AE861" s="70"/>
      <c r="AF861" s="70"/>
      <c r="AG861" s="70"/>
      <c r="AH861" s="70"/>
      <c r="AI861" s="70"/>
      <c r="AJ861" s="70"/>
      <c r="AK861" s="70"/>
      <c r="AL861" s="70"/>
      <c r="AM861" s="70"/>
      <c r="AN861" s="70"/>
      <c r="AO861" s="70"/>
      <c r="AP861" s="70"/>
      <c r="AQ861" s="70"/>
      <c r="AR861" s="70"/>
      <c r="AS861" s="70"/>
      <c r="AT861" s="70"/>
      <c r="AU861" s="70"/>
      <c r="AV861" s="70"/>
      <c r="AW861" s="70"/>
      <c r="AX861" s="70"/>
      <c r="AY861" s="70"/>
      <c r="AZ861" s="70"/>
    </row>
    <row r="862" spans="1:52">
      <c r="A862" s="69"/>
      <c r="B862" s="69"/>
      <c r="E862" s="69"/>
      <c r="F862" s="69"/>
      <c r="G862" s="69"/>
      <c r="H862" s="69"/>
      <c r="I862" s="69"/>
      <c r="J862" s="69"/>
      <c r="K862" s="69"/>
      <c r="L862" s="196"/>
      <c r="M862" s="69"/>
      <c r="N862" s="197"/>
      <c r="O862" s="43"/>
      <c r="P862" s="43"/>
      <c r="Q862" s="43"/>
      <c r="R862" s="43"/>
      <c r="S862" s="43"/>
      <c r="T862" s="43"/>
      <c r="U862" s="43"/>
      <c r="V862" s="43"/>
      <c r="W862" s="43"/>
      <c r="X862" s="70"/>
      <c r="Y862" s="70"/>
      <c r="Z862" s="70"/>
      <c r="AA862" s="70"/>
      <c r="AB862" s="70"/>
      <c r="AC862" s="70"/>
      <c r="AD862" s="70"/>
      <c r="AE862" s="70"/>
      <c r="AF862" s="70"/>
      <c r="AG862" s="70"/>
      <c r="AH862" s="70"/>
      <c r="AI862" s="70"/>
      <c r="AJ862" s="70"/>
      <c r="AK862" s="70"/>
      <c r="AL862" s="70"/>
      <c r="AM862" s="70"/>
      <c r="AN862" s="70"/>
      <c r="AO862" s="70"/>
      <c r="AP862" s="70"/>
      <c r="AQ862" s="70"/>
      <c r="AR862" s="70"/>
      <c r="AS862" s="70"/>
      <c r="AT862" s="70"/>
      <c r="AU862" s="70"/>
      <c r="AV862" s="70"/>
      <c r="AW862" s="70"/>
      <c r="AX862" s="70"/>
      <c r="AY862" s="70"/>
      <c r="AZ862" s="70"/>
    </row>
    <row r="863" spans="1:52">
      <c r="A863" s="69"/>
      <c r="B863" s="69"/>
      <c r="E863" s="69"/>
      <c r="F863" s="69"/>
      <c r="G863" s="69"/>
      <c r="H863" s="69"/>
      <c r="I863" s="69"/>
      <c r="J863" s="69"/>
      <c r="K863" s="69"/>
      <c r="L863" s="196"/>
      <c r="M863" s="69"/>
      <c r="N863" s="197"/>
      <c r="O863" s="43"/>
      <c r="P863" s="43"/>
      <c r="Q863" s="43"/>
      <c r="R863" s="43"/>
      <c r="S863" s="43"/>
      <c r="T863" s="43"/>
      <c r="U863" s="43"/>
      <c r="V863" s="43"/>
      <c r="W863" s="43"/>
      <c r="X863" s="70"/>
      <c r="Y863" s="70"/>
      <c r="Z863" s="70"/>
      <c r="AA863" s="70"/>
      <c r="AB863" s="70"/>
      <c r="AC863" s="70"/>
      <c r="AD863" s="70"/>
      <c r="AE863" s="70"/>
      <c r="AF863" s="70"/>
      <c r="AG863" s="70"/>
      <c r="AH863" s="70"/>
      <c r="AI863" s="70"/>
      <c r="AJ863" s="70"/>
      <c r="AK863" s="70"/>
      <c r="AL863" s="70"/>
      <c r="AM863" s="70"/>
      <c r="AN863" s="70"/>
      <c r="AO863" s="70"/>
      <c r="AP863" s="70"/>
      <c r="AQ863" s="70"/>
      <c r="AR863" s="70"/>
      <c r="AS863" s="70"/>
      <c r="AT863" s="70"/>
      <c r="AU863" s="70"/>
      <c r="AV863" s="70"/>
      <c r="AW863" s="70"/>
      <c r="AX863" s="70"/>
      <c r="AY863" s="70"/>
      <c r="AZ863" s="70"/>
    </row>
    <row r="864" spans="1:52">
      <c r="A864" s="69"/>
      <c r="B864" s="69"/>
      <c r="E864" s="69"/>
      <c r="F864" s="69"/>
      <c r="G864" s="69"/>
      <c r="H864" s="69"/>
      <c r="I864" s="69"/>
      <c r="J864" s="69"/>
      <c r="K864" s="69"/>
      <c r="L864" s="196"/>
      <c r="M864" s="69"/>
      <c r="N864" s="197"/>
      <c r="O864" s="43"/>
      <c r="P864" s="43"/>
      <c r="Q864" s="43"/>
      <c r="R864" s="43"/>
      <c r="S864" s="43"/>
      <c r="T864" s="43"/>
      <c r="U864" s="43"/>
      <c r="V864" s="43"/>
      <c r="W864" s="43"/>
      <c r="X864" s="70"/>
      <c r="Y864" s="70"/>
      <c r="Z864" s="70"/>
      <c r="AA864" s="70"/>
      <c r="AB864" s="70"/>
      <c r="AC864" s="70"/>
      <c r="AD864" s="70"/>
      <c r="AE864" s="70"/>
      <c r="AF864" s="70"/>
      <c r="AG864" s="70"/>
      <c r="AH864" s="70"/>
      <c r="AI864" s="70"/>
      <c r="AJ864" s="70"/>
      <c r="AK864" s="70"/>
      <c r="AL864" s="70"/>
      <c r="AM864" s="70"/>
      <c r="AN864" s="70"/>
      <c r="AO864" s="70"/>
      <c r="AP864" s="70"/>
      <c r="AQ864" s="70"/>
      <c r="AR864" s="70"/>
      <c r="AS864" s="70"/>
      <c r="AT864" s="70"/>
      <c r="AU864" s="70"/>
      <c r="AV864" s="70"/>
      <c r="AW864" s="70"/>
      <c r="AX864" s="70"/>
      <c r="AY864" s="70"/>
      <c r="AZ864" s="70"/>
    </row>
    <row r="865" spans="1:52">
      <c r="A865" s="69"/>
      <c r="B865" s="69"/>
      <c r="E865" s="69"/>
      <c r="F865" s="69"/>
      <c r="G865" s="69"/>
      <c r="H865" s="69"/>
      <c r="I865" s="69"/>
      <c r="J865" s="69"/>
      <c r="K865" s="69"/>
      <c r="L865" s="196"/>
      <c r="M865" s="69"/>
      <c r="N865" s="197"/>
      <c r="O865" s="43"/>
      <c r="P865" s="43"/>
      <c r="Q865" s="43"/>
      <c r="R865" s="43"/>
      <c r="S865" s="43"/>
      <c r="T865" s="43"/>
      <c r="U865" s="43"/>
      <c r="V865" s="43"/>
      <c r="W865" s="43"/>
      <c r="X865" s="70"/>
      <c r="Y865" s="70"/>
      <c r="Z865" s="70"/>
      <c r="AA865" s="70"/>
      <c r="AB865" s="70"/>
      <c r="AC865" s="70"/>
      <c r="AD865" s="70"/>
      <c r="AE865" s="70"/>
      <c r="AF865" s="70"/>
      <c r="AG865" s="70"/>
      <c r="AH865" s="70"/>
      <c r="AI865" s="70"/>
      <c r="AJ865" s="70"/>
      <c r="AK865" s="70"/>
      <c r="AL865" s="70"/>
      <c r="AM865" s="70"/>
      <c r="AN865" s="70"/>
      <c r="AO865" s="70"/>
      <c r="AP865" s="70"/>
      <c r="AQ865" s="70"/>
      <c r="AR865" s="70"/>
      <c r="AS865" s="70"/>
      <c r="AT865" s="70"/>
      <c r="AU865" s="70"/>
      <c r="AV865" s="70"/>
      <c r="AW865" s="70"/>
      <c r="AX865" s="70"/>
      <c r="AY865" s="70"/>
      <c r="AZ865" s="70"/>
    </row>
    <row r="866" spans="1:52">
      <c r="A866" s="69"/>
      <c r="B866" s="69"/>
      <c r="E866" s="69"/>
      <c r="F866" s="69"/>
      <c r="G866" s="69"/>
      <c r="H866" s="69"/>
      <c r="I866" s="69"/>
      <c r="J866" s="69"/>
      <c r="K866" s="69"/>
      <c r="L866" s="196"/>
      <c r="M866" s="69"/>
      <c r="N866" s="197"/>
      <c r="O866" s="43"/>
      <c r="P866" s="43"/>
      <c r="Q866" s="43"/>
      <c r="R866" s="43"/>
      <c r="S866" s="43"/>
      <c r="T866" s="43"/>
      <c r="U866" s="43"/>
      <c r="V866" s="43"/>
      <c r="W866" s="43"/>
      <c r="X866" s="70"/>
      <c r="Y866" s="70"/>
      <c r="Z866" s="70"/>
      <c r="AA866" s="70"/>
      <c r="AB866" s="70"/>
      <c r="AC866" s="70"/>
      <c r="AD866" s="70"/>
      <c r="AE866" s="70"/>
      <c r="AF866" s="70"/>
      <c r="AG866" s="70"/>
      <c r="AH866" s="70"/>
      <c r="AI866" s="70"/>
      <c r="AJ866" s="70"/>
      <c r="AK866" s="70"/>
      <c r="AL866" s="70"/>
      <c r="AM866" s="70"/>
      <c r="AN866" s="70"/>
      <c r="AO866" s="70"/>
      <c r="AP866" s="70"/>
      <c r="AQ866" s="70"/>
      <c r="AR866" s="70"/>
      <c r="AS866" s="70"/>
      <c r="AT866" s="70"/>
      <c r="AU866" s="70"/>
      <c r="AV866" s="70"/>
      <c r="AW866" s="70"/>
      <c r="AX866" s="70"/>
      <c r="AY866" s="70"/>
      <c r="AZ866" s="70"/>
    </row>
    <row r="867" spans="1:52">
      <c r="A867" s="69"/>
      <c r="B867" s="69"/>
      <c r="E867" s="69"/>
      <c r="F867" s="69"/>
      <c r="G867" s="69"/>
      <c r="H867" s="69"/>
      <c r="I867" s="69"/>
      <c r="J867" s="69"/>
      <c r="K867" s="69"/>
      <c r="L867" s="196"/>
      <c r="M867" s="69"/>
      <c r="N867" s="197"/>
      <c r="O867" s="43"/>
      <c r="P867" s="43"/>
      <c r="Q867" s="43"/>
      <c r="R867" s="43"/>
      <c r="S867" s="43"/>
      <c r="T867" s="43"/>
      <c r="U867" s="43"/>
      <c r="V867" s="43"/>
      <c r="W867" s="43"/>
      <c r="X867" s="70"/>
      <c r="Y867" s="70"/>
      <c r="Z867" s="70"/>
      <c r="AA867" s="70"/>
      <c r="AB867" s="70"/>
      <c r="AC867" s="70"/>
      <c r="AD867" s="70"/>
      <c r="AE867" s="70"/>
      <c r="AF867" s="70"/>
      <c r="AG867" s="70"/>
      <c r="AH867" s="70"/>
      <c r="AI867" s="70"/>
      <c r="AJ867" s="70"/>
      <c r="AK867" s="70"/>
      <c r="AL867" s="70"/>
      <c r="AM867" s="70"/>
      <c r="AN867" s="70"/>
      <c r="AO867" s="70"/>
      <c r="AP867" s="70"/>
      <c r="AQ867" s="70"/>
      <c r="AR867" s="70"/>
      <c r="AS867" s="70"/>
      <c r="AT867" s="70"/>
      <c r="AU867" s="70"/>
      <c r="AV867" s="70"/>
      <c r="AW867" s="70"/>
      <c r="AX867" s="70"/>
      <c r="AY867" s="70"/>
      <c r="AZ867" s="70"/>
    </row>
    <row r="868" spans="1:52">
      <c r="A868" s="69"/>
      <c r="B868" s="69"/>
      <c r="E868" s="69"/>
      <c r="F868" s="69"/>
      <c r="G868" s="69"/>
      <c r="H868" s="69"/>
      <c r="I868" s="69"/>
      <c r="J868" s="69"/>
      <c r="K868" s="69"/>
      <c r="L868" s="196"/>
      <c r="M868" s="69"/>
      <c r="N868" s="197"/>
      <c r="O868" s="43"/>
      <c r="P868" s="43"/>
      <c r="Q868" s="43"/>
      <c r="R868" s="43"/>
      <c r="S868" s="43"/>
      <c r="T868" s="43"/>
      <c r="U868" s="43"/>
      <c r="V868" s="43"/>
      <c r="W868" s="43"/>
      <c r="X868" s="70"/>
      <c r="Y868" s="70"/>
      <c r="Z868" s="70"/>
      <c r="AA868" s="70"/>
      <c r="AB868" s="70"/>
      <c r="AC868" s="70"/>
      <c r="AD868" s="70"/>
      <c r="AE868" s="70"/>
      <c r="AF868" s="70"/>
      <c r="AG868" s="70"/>
      <c r="AH868" s="70"/>
      <c r="AI868" s="70"/>
      <c r="AJ868" s="70"/>
      <c r="AK868" s="70"/>
      <c r="AL868" s="70"/>
      <c r="AM868" s="70"/>
      <c r="AN868" s="70"/>
      <c r="AO868" s="70"/>
      <c r="AP868" s="70"/>
      <c r="AQ868" s="70"/>
      <c r="AR868" s="70"/>
      <c r="AS868" s="70"/>
      <c r="AT868" s="70"/>
      <c r="AU868" s="70"/>
      <c r="AV868" s="70"/>
      <c r="AW868" s="70"/>
      <c r="AX868" s="70"/>
      <c r="AY868" s="70"/>
      <c r="AZ868" s="70"/>
    </row>
    <row r="869" spans="1:52">
      <c r="A869" s="69"/>
      <c r="B869" s="69"/>
      <c r="E869" s="69"/>
      <c r="F869" s="69"/>
      <c r="G869" s="69"/>
      <c r="H869" s="69"/>
      <c r="I869" s="69"/>
      <c r="J869" s="69"/>
      <c r="K869" s="69"/>
      <c r="L869" s="196"/>
      <c r="M869" s="69"/>
      <c r="N869" s="197"/>
      <c r="O869" s="43"/>
      <c r="P869" s="43"/>
      <c r="Q869" s="43"/>
      <c r="R869" s="43"/>
      <c r="S869" s="43"/>
      <c r="T869" s="43"/>
      <c r="U869" s="43"/>
      <c r="V869" s="43"/>
      <c r="W869" s="43"/>
      <c r="X869" s="70"/>
      <c r="Y869" s="70"/>
      <c r="Z869" s="70"/>
      <c r="AA869" s="70"/>
      <c r="AB869" s="70"/>
      <c r="AC869" s="70"/>
      <c r="AD869" s="70"/>
      <c r="AE869" s="70"/>
      <c r="AF869" s="70"/>
      <c r="AG869" s="70"/>
      <c r="AH869" s="70"/>
      <c r="AI869" s="70"/>
      <c r="AJ869" s="70"/>
      <c r="AK869" s="70"/>
      <c r="AL869" s="70"/>
      <c r="AM869" s="70"/>
      <c r="AN869" s="70"/>
      <c r="AO869" s="70"/>
      <c r="AP869" s="70"/>
      <c r="AQ869" s="70"/>
      <c r="AR869" s="70"/>
      <c r="AS869" s="70"/>
      <c r="AT869" s="70"/>
      <c r="AU869" s="70"/>
      <c r="AV869" s="70"/>
      <c r="AW869" s="70"/>
      <c r="AX869" s="70"/>
      <c r="AY869" s="70"/>
      <c r="AZ869" s="70"/>
    </row>
    <row r="870" spans="1:52">
      <c r="A870" s="69"/>
      <c r="B870" s="69"/>
      <c r="E870" s="69"/>
      <c r="F870" s="69"/>
      <c r="G870" s="69"/>
      <c r="H870" s="69"/>
      <c r="I870" s="69"/>
      <c r="J870" s="69"/>
      <c r="K870" s="69"/>
      <c r="L870" s="196"/>
      <c r="M870" s="69"/>
      <c r="N870" s="197"/>
      <c r="O870" s="43"/>
      <c r="P870" s="43"/>
      <c r="Q870" s="43"/>
      <c r="R870" s="43"/>
      <c r="S870" s="43"/>
      <c r="T870" s="43"/>
      <c r="U870" s="43"/>
      <c r="V870" s="43"/>
      <c r="W870" s="43"/>
      <c r="X870" s="70"/>
      <c r="Y870" s="70"/>
      <c r="Z870" s="70"/>
      <c r="AA870" s="70"/>
      <c r="AB870" s="70"/>
      <c r="AC870" s="70"/>
      <c r="AD870" s="70"/>
      <c r="AE870" s="70"/>
      <c r="AF870" s="70"/>
      <c r="AG870" s="70"/>
      <c r="AH870" s="70"/>
      <c r="AI870" s="70"/>
      <c r="AJ870" s="70"/>
      <c r="AK870" s="70"/>
      <c r="AL870" s="70"/>
      <c r="AM870" s="70"/>
      <c r="AN870" s="70"/>
      <c r="AO870" s="70"/>
      <c r="AP870" s="70"/>
      <c r="AQ870" s="70"/>
      <c r="AR870" s="70"/>
      <c r="AS870" s="70"/>
      <c r="AT870" s="70"/>
      <c r="AU870" s="70"/>
      <c r="AV870" s="70"/>
      <c r="AW870" s="70"/>
      <c r="AX870" s="70"/>
      <c r="AY870" s="70"/>
      <c r="AZ870" s="70"/>
    </row>
    <row r="871" spans="1:52">
      <c r="A871" s="69"/>
      <c r="B871" s="69"/>
      <c r="E871" s="69"/>
      <c r="F871" s="69"/>
      <c r="G871" s="69"/>
      <c r="H871" s="69"/>
      <c r="I871" s="69"/>
      <c r="J871" s="69"/>
      <c r="K871" s="69"/>
      <c r="L871" s="196"/>
      <c r="M871" s="69"/>
      <c r="N871" s="197"/>
      <c r="O871" s="43"/>
      <c r="P871" s="43"/>
      <c r="Q871" s="43"/>
      <c r="R871" s="43"/>
      <c r="S871" s="43"/>
      <c r="T871" s="43"/>
      <c r="U871" s="43"/>
      <c r="V871" s="43"/>
      <c r="W871" s="43"/>
      <c r="X871" s="70"/>
      <c r="Y871" s="70"/>
      <c r="Z871" s="70"/>
      <c r="AA871" s="70"/>
      <c r="AB871" s="70"/>
      <c r="AC871" s="70"/>
      <c r="AD871" s="70"/>
      <c r="AE871" s="70"/>
      <c r="AF871" s="70"/>
      <c r="AG871" s="70"/>
      <c r="AH871" s="70"/>
      <c r="AI871" s="70"/>
      <c r="AJ871" s="70"/>
      <c r="AK871" s="70"/>
      <c r="AL871" s="70"/>
      <c r="AM871" s="70"/>
      <c r="AN871" s="70"/>
      <c r="AO871" s="70"/>
      <c r="AP871" s="70"/>
      <c r="AQ871" s="70"/>
      <c r="AR871" s="70"/>
      <c r="AS871" s="70"/>
      <c r="AT871" s="70"/>
      <c r="AU871" s="70"/>
      <c r="AV871" s="70"/>
      <c r="AW871" s="70"/>
      <c r="AX871" s="70"/>
      <c r="AY871" s="70"/>
      <c r="AZ871" s="70"/>
    </row>
    <row r="872" spans="1:52">
      <c r="A872" s="69"/>
      <c r="B872" s="69"/>
      <c r="E872" s="69"/>
      <c r="F872" s="69"/>
      <c r="G872" s="69"/>
      <c r="H872" s="69"/>
      <c r="I872" s="69"/>
      <c r="J872" s="69"/>
      <c r="K872" s="69"/>
      <c r="L872" s="196"/>
      <c r="M872" s="69"/>
      <c r="N872" s="197"/>
      <c r="O872" s="43"/>
      <c r="P872" s="43"/>
      <c r="Q872" s="43"/>
      <c r="R872" s="43"/>
      <c r="S872" s="43"/>
      <c r="T872" s="43"/>
      <c r="U872" s="43"/>
      <c r="V872" s="43"/>
      <c r="W872" s="43"/>
      <c r="X872" s="70"/>
      <c r="Y872" s="70"/>
      <c r="Z872" s="70"/>
      <c r="AA872" s="70"/>
      <c r="AB872" s="70"/>
      <c r="AC872" s="70"/>
      <c r="AD872" s="70"/>
      <c r="AE872" s="70"/>
      <c r="AF872" s="70"/>
      <c r="AG872" s="70"/>
      <c r="AH872" s="70"/>
      <c r="AI872" s="70"/>
      <c r="AJ872" s="70"/>
      <c r="AK872" s="70"/>
      <c r="AL872" s="70"/>
      <c r="AM872" s="70"/>
      <c r="AN872" s="70"/>
      <c r="AO872" s="70"/>
      <c r="AP872" s="70"/>
      <c r="AQ872" s="70"/>
      <c r="AR872" s="70"/>
      <c r="AS872" s="70"/>
      <c r="AT872" s="70"/>
      <c r="AU872" s="70"/>
      <c r="AV872" s="70"/>
      <c r="AW872" s="70"/>
      <c r="AX872" s="70"/>
      <c r="AY872" s="70"/>
      <c r="AZ872" s="70"/>
    </row>
    <row r="873" spans="1:52">
      <c r="A873" s="69"/>
      <c r="B873" s="69"/>
      <c r="E873" s="69"/>
      <c r="F873" s="69"/>
      <c r="G873" s="69"/>
      <c r="H873" s="69"/>
      <c r="I873" s="69"/>
      <c r="J873" s="69"/>
      <c r="K873" s="69"/>
      <c r="L873" s="196"/>
      <c r="M873" s="69"/>
      <c r="N873" s="197"/>
      <c r="O873" s="43"/>
      <c r="P873" s="43"/>
      <c r="Q873" s="43"/>
      <c r="R873" s="43"/>
      <c r="S873" s="43"/>
      <c r="T873" s="43"/>
      <c r="U873" s="43"/>
      <c r="V873" s="43"/>
      <c r="W873" s="43"/>
      <c r="X873" s="70"/>
      <c r="Y873" s="70"/>
      <c r="Z873" s="70"/>
      <c r="AA873" s="70"/>
      <c r="AB873" s="70"/>
      <c r="AC873" s="70"/>
      <c r="AD873" s="70"/>
      <c r="AE873" s="70"/>
      <c r="AF873" s="70"/>
      <c r="AG873" s="70"/>
      <c r="AH873" s="70"/>
      <c r="AI873" s="70"/>
      <c r="AJ873" s="70"/>
      <c r="AK873" s="70"/>
      <c r="AL873" s="70"/>
      <c r="AM873" s="70"/>
      <c r="AN873" s="70"/>
      <c r="AO873" s="70"/>
      <c r="AP873" s="70"/>
      <c r="AQ873" s="70"/>
      <c r="AR873" s="70"/>
      <c r="AS873" s="70"/>
      <c r="AT873" s="70"/>
      <c r="AU873" s="70"/>
      <c r="AV873" s="70"/>
      <c r="AW873" s="70"/>
      <c r="AX873" s="70"/>
      <c r="AY873" s="70"/>
      <c r="AZ873" s="70"/>
    </row>
    <row r="874" spans="1:52">
      <c r="A874" s="69"/>
      <c r="B874" s="69"/>
      <c r="E874" s="69"/>
      <c r="F874" s="69"/>
      <c r="G874" s="69"/>
      <c r="H874" s="69"/>
      <c r="I874" s="69"/>
      <c r="J874" s="69"/>
      <c r="K874" s="69"/>
      <c r="L874" s="196"/>
      <c r="M874" s="69"/>
      <c r="N874" s="197"/>
      <c r="O874" s="43"/>
      <c r="P874" s="43"/>
      <c r="Q874" s="43"/>
      <c r="R874" s="43"/>
      <c r="S874" s="43"/>
      <c r="T874" s="43"/>
      <c r="U874" s="43"/>
      <c r="V874" s="43"/>
      <c r="W874" s="43"/>
      <c r="X874" s="70"/>
      <c r="Y874" s="70"/>
      <c r="Z874" s="70"/>
      <c r="AA874" s="70"/>
      <c r="AB874" s="70"/>
      <c r="AC874" s="70"/>
      <c r="AD874" s="70"/>
      <c r="AE874" s="70"/>
      <c r="AF874" s="70"/>
      <c r="AG874" s="70"/>
      <c r="AH874" s="70"/>
      <c r="AI874" s="70"/>
      <c r="AJ874" s="70"/>
      <c r="AK874" s="70"/>
      <c r="AL874" s="70"/>
      <c r="AM874" s="70"/>
      <c r="AN874" s="70"/>
      <c r="AO874" s="70"/>
      <c r="AP874" s="70"/>
      <c r="AQ874" s="70"/>
      <c r="AR874" s="70"/>
      <c r="AS874" s="70"/>
      <c r="AT874" s="70"/>
      <c r="AU874" s="70"/>
      <c r="AV874" s="70"/>
      <c r="AW874" s="70"/>
      <c r="AX874" s="70"/>
      <c r="AY874" s="70"/>
      <c r="AZ874" s="70"/>
    </row>
    <row r="875" spans="1:52">
      <c r="A875" s="69"/>
      <c r="B875" s="69"/>
      <c r="E875" s="69"/>
      <c r="F875" s="69"/>
      <c r="G875" s="69"/>
      <c r="H875" s="69"/>
      <c r="I875" s="69"/>
      <c r="J875" s="69"/>
      <c r="K875" s="69"/>
      <c r="L875" s="196"/>
      <c r="M875" s="69"/>
      <c r="N875" s="197"/>
      <c r="O875" s="43"/>
      <c r="P875" s="43"/>
      <c r="Q875" s="43"/>
      <c r="R875" s="43"/>
      <c r="S875" s="43"/>
      <c r="T875" s="43"/>
      <c r="U875" s="43"/>
      <c r="V875" s="43"/>
      <c r="W875" s="43"/>
      <c r="X875" s="70"/>
      <c r="Y875" s="70"/>
      <c r="Z875" s="70"/>
      <c r="AA875" s="70"/>
      <c r="AB875" s="70"/>
      <c r="AC875" s="70"/>
      <c r="AD875" s="70"/>
      <c r="AE875" s="70"/>
      <c r="AF875" s="70"/>
      <c r="AG875" s="70"/>
      <c r="AH875" s="70"/>
      <c r="AI875" s="70"/>
      <c r="AJ875" s="70"/>
      <c r="AK875" s="70"/>
      <c r="AL875" s="70"/>
      <c r="AM875" s="70"/>
      <c r="AN875" s="70"/>
      <c r="AO875" s="70"/>
      <c r="AP875" s="70"/>
      <c r="AQ875" s="70"/>
      <c r="AR875" s="70"/>
      <c r="AS875" s="70"/>
      <c r="AT875" s="70"/>
      <c r="AU875" s="70"/>
      <c r="AV875" s="70"/>
      <c r="AW875" s="70"/>
      <c r="AX875" s="70"/>
      <c r="AY875" s="70"/>
      <c r="AZ875" s="70"/>
    </row>
    <row r="876" spans="1:52">
      <c r="A876" s="69"/>
      <c r="B876" s="69"/>
      <c r="E876" s="69"/>
      <c r="F876" s="69"/>
      <c r="G876" s="69"/>
      <c r="H876" s="69"/>
      <c r="I876" s="69"/>
      <c r="J876" s="69"/>
      <c r="K876" s="69"/>
      <c r="L876" s="196"/>
      <c r="M876" s="69"/>
      <c r="N876" s="197"/>
      <c r="O876" s="43"/>
      <c r="P876" s="43"/>
      <c r="Q876" s="43"/>
      <c r="R876" s="43"/>
      <c r="S876" s="43"/>
      <c r="T876" s="43"/>
      <c r="U876" s="43"/>
      <c r="V876" s="43"/>
      <c r="W876" s="43"/>
      <c r="X876" s="70"/>
      <c r="Y876" s="70"/>
      <c r="Z876" s="70"/>
      <c r="AA876" s="70"/>
      <c r="AB876" s="70"/>
      <c r="AC876" s="70"/>
      <c r="AD876" s="70"/>
      <c r="AE876" s="70"/>
      <c r="AF876" s="70"/>
      <c r="AG876" s="70"/>
      <c r="AH876" s="70"/>
      <c r="AI876" s="70"/>
      <c r="AJ876" s="70"/>
      <c r="AK876" s="70"/>
      <c r="AL876" s="70"/>
      <c r="AM876" s="70"/>
      <c r="AN876" s="70"/>
      <c r="AO876" s="70"/>
      <c r="AP876" s="70"/>
      <c r="AQ876" s="70"/>
      <c r="AR876" s="70"/>
      <c r="AS876" s="70"/>
      <c r="AT876" s="70"/>
      <c r="AU876" s="70"/>
      <c r="AV876" s="70"/>
      <c r="AW876" s="70"/>
      <c r="AX876" s="70"/>
      <c r="AY876" s="70"/>
      <c r="AZ876" s="70"/>
    </row>
    <row r="877" spans="1:52">
      <c r="A877" s="69"/>
      <c r="B877" s="69"/>
      <c r="E877" s="69"/>
      <c r="F877" s="69"/>
      <c r="G877" s="69"/>
      <c r="H877" s="69"/>
      <c r="I877" s="69"/>
      <c r="J877" s="69"/>
      <c r="K877" s="69"/>
      <c r="L877" s="196"/>
      <c r="M877" s="69"/>
      <c r="N877" s="197"/>
      <c r="O877" s="43"/>
      <c r="P877" s="43"/>
      <c r="Q877" s="43"/>
      <c r="R877" s="43"/>
      <c r="S877" s="43"/>
      <c r="T877" s="43"/>
      <c r="U877" s="43"/>
      <c r="V877" s="43"/>
      <c r="W877" s="43"/>
      <c r="X877" s="70"/>
      <c r="Y877" s="70"/>
      <c r="Z877" s="70"/>
      <c r="AA877" s="70"/>
      <c r="AB877" s="70"/>
      <c r="AC877" s="70"/>
      <c r="AD877" s="70"/>
      <c r="AE877" s="70"/>
      <c r="AF877" s="70"/>
      <c r="AG877" s="70"/>
      <c r="AH877" s="70"/>
      <c r="AI877" s="70"/>
      <c r="AJ877" s="70"/>
      <c r="AK877" s="70"/>
      <c r="AL877" s="70"/>
      <c r="AM877" s="70"/>
      <c r="AN877" s="70"/>
      <c r="AO877" s="70"/>
      <c r="AP877" s="70"/>
      <c r="AQ877" s="70"/>
      <c r="AR877" s="70"/>
      <c r="AS877" s="70"/>
      <c r="AT877" s="70"/>
      <c r="AU877" s="70"/>
      <c r="AV877" s="70"/>
      <c r="AW877" s="70"/>
      <c r="AX877" s="70"/>
      <c r="AY877" s="70"/>
      <c r="AZ877" s="70"/>
    </row>
    <row r="878" spans="1:52">
      <c r="A878" s="69"/>
      <c r="B878" s="69"/>
      <c r="E878" s="69"/>
      <c r="F878" s="69"/>
      <c r="G878" s="69"/>
      <c r="H878" s="69"/>
      <c r="I878" s="69"/>
      <c r="J878" s="69"/>
      <c r="K878" s="69"/>
      <c r="L878" s="196"/>
      <c r="M878" s="69"/>
      <c r="N878" s="197"/>
      <c r="O878" s="43"/>
      <c r="P878" s="43"/>
      <c r="Q878" s="43"/>
      <c r="R878" s="43"/>
      <c r="S878" s="43"/>
      <c r="T878" s="43"/>
      <c r="U878" s="43"/>
      <c r="V878" s="43"/>
      <c r="W878" s="43"/>
      <c r="X878" s="70"/>
      <c r="Y878" s="70"/>
      <c r="Z878" s="70"/>
      <c r="AA878" s="70"/>
      <c r="AB878" s="70"/>
      <c r="AC878" s="70"/>
      <c r="AD878" s="70"/>
      <c r="AE878" s="70"/>
      <c r="AF878" s="70"/>
      <c r="AG878" s="70"/>
      <c r="AH878" s="70"/>
      <c r="AI878" s="70"/>
      <c r="AJ878" s="70"/>
      <c r="AK878" s="70"/>
      <c r="AL878" s="70"/>
      <c r="AM878" s="70"/>
      <c r="AN878" s="70"/>
      <c r="AO878" s="70"/>
      <c r="AP878" s="70"/>
      <c r="AQ878" s="70"/>
      <c r="AR878" s="70"/>
      <c r="AS878" s="70"/>
      <c r="AT878" s="70"/>
      <c r="AU878" s="70"/>
      <c r="AV878" s="70"/>
      <c r="AW878" s="70"/>
      <c r="AX878" s="70"/>
      <c r="AY878" s="70"/>
      <c r="AZ878" s="70"/>
    </row>
    <row r="879" spans="1:52">
      <c r="A879" s="69"/>
      <c r="B879" s="69"/>
      <c r="E879" s="69"/>
      <c r="F879" s="69"/>
      <c r="G879" s="69"/>
      <c r="H879" s="69"/>
      <c r="I879" s="69"/>
      <c r="J879" s="69"/>
      <c r="K879" s="69"/>
      <c r="L879" s="196"/>
      <c r="M879" s="69"/>
      <c r="N879" s="197"/>
      <c r="O879" s="43"/>
      <c r="P879" s="43"/>
      <c r="Q879" s="43"/>
      <c r="R879" s="43"/>
      <c r="S879" s="43"/>
      <c r="T879" s="43"/>
      <c r="U879" s="43"/>
      <c r="V879" s="43"/>
      <c r="W879" s="43"/>
      <c r="X879" s="70"/>
      <c r="Y879" s="70"/>
      <c r="Z879" s="70"/>
      <c r="AA879" s="70"/>
      <c r="AB879" s="70"/>
      <c r="AC879" s="70"/>
      <c r="AD879" s="70"/>
      <c r="AE879" s="70"/>
      <c r="AF879" s="70"/>
      <c r="AG879" s="70"/>
      <c r="AH879" s="70"/>
      <c r="AI879" s="70"/>
      <c r="AJ879" s="70"/>
      <c r="AK879" s="70"/>
      <c r="AL879" s="70"/>
      <c r="AM879" s="70"/>
      <c r="AN879" s="70"/>
      <c r="AO879" s="70"/>
      <c r="AP879" s="70"/>
      <c r="AQ879" s="70"/>
      <c r="AR879" s="70"/>
      <c r="AS879" s="70"/>
      <c r="AT879" s="70"/>
      <c r="AU879" s="70"/>
      <c r="AV879" s="70"/>
      <c r="AW879" s="70"/>
      <c r="AX879" s="70"/>
      <c r="AY879" s="70"/>
      <c r="AZ879" s="70"/>
    </row>
    <row r="880" spans="1:52">
      <c r="A880" s="69"/>
      <c r="B880" s="69"/>
      <c r="E880" s="69"/>
      <c r="F880" s="69"/>
      <c r="G880" s="69"/>
      <c r="H880" s="69"/>
      <c r="I880" s="69"/>
      <c r="J880" s="69"/>
      <c r="K880" s="69"/>
      <c r="L880" s="196"/>
      <c r="M880" s="69"/>
      <c r="N880" s="197"/>
      <c r="O880" s="43"/>
      <c r="P880" s="43"/>
      <c r="Q880" s="43"/>
      <c r="R880" s="43"/>
      <c r="S880" s="43"/>
      <c r="T880" s="43"/>
      <c r="U880" s="43"/>
      <c r="V880" s="43"/>
      <c r="W880" s="43"/>
      <c r="X880" s="70"/>
      <c r="Y880" s="70"/>
      <c r="Z880" s="70"/>
      <c r="AA880" s="70"/>
      <c r="AB880" s="70"/>
      <c r="AC880" s="70"/>
      <c r="AD880" s="70"/>
      <c r="AE880" s="70"/>
      <c r="AF880" s="70"/>
      <c r="AG880" s="70"/>
      <c r="AH880" s="70"/>
      <c r="AI880" s="70"/>
      <c r="AJ880" s="70"/>
      <c r="AK880" s="70"/>
      <c r="AL880" s="70"/>
      <c r="AM880" s="70"/>
      <c r="AN880" s="70"/>
      <c r="AO880" s="70"/>
      <c r="AP880" s="70"/>
      <c r="AQ880" s="70"/>
      <c r="AR880" s="70"/>
      <c r="AS880" s="70"/>
      <c r="AT880" s="70"/>
      <c r="AU880" s="70"/>
      <c r="AV880" s="70"/>
      <c r="AW880" s="70"/>
      <c r="AX880" s="70"/>
      <c r="AY880" s="70"/>
      <c r="AZ880" s="70"/>
    </row>
    <row r="881" spans="1:52">
      <c r="A881" s="69"/>
      <c r="B881" s="69"/>
      <c r="E881" s="69"/>
      <c r="F881" s="69"/>
      <c r="G881" s="69"/>
      <c r="H881" s="69"/>
      <c r="I881" s="69"/>
      <c r="J881" s="69"/>
      <c r="K881" s="69"/>
      <c r="L881" s="196"/>
      <c r="M881" s="69"/>
      <c r="N881" s="197"/>
      <c r="O881" s="43"/>
      <c r="P881" s="43"/>
      <c r="Q881" s="43"/>
      <c r="R881" s="43"/>
      <c r="S881" s="43"/>
      <c r="T881" s="43"/>
      <c r="U881" s="43"/>
      <c r="V881" s="43"/>
      <c r="W881" s="43"/>
      <c r="X881" s="70"/>
      <c r="Y881" s="70"/>
      <c r="Z881" s="70"/>
      <c r="AA881" s="70"/>
      <c r="AB881" s="70"/>
      <c r="AC881" s="70"/>
      <c r="AD881" s="70"/>
      <c r="AE881" s="70"/>
      <c r="AF881" s="70"/>
      <c r="AG881" s="70"/>
      <c r="AH881" s="70"/>
      <c r="AI881" s="70"/>
      <c r="AJ881" s="70"/>
      <c r="AK881" s="70"/>
      <c r="AL881" s="70"/>
      <c r="AM881" s="70"/>
      <c r="AN881" s="70"/>
      <c r="AO881" s="70"/>
      <c r="AP881" s="70"/>
      <c r="AQ881" s="70"/>
      <c r="AR881" s="70"/>
      <c r="AS881" s="70"/>
      <c r="AT881" s="70"/>
      <c r="AU881" s="70"/>
      <c r="AV881" s="70"/>
      <c r="AW881" s="70"/>
      <c r="AX881" s="70"/>
      <c r="AY881" s="70"/>
      <c r="AZ881" s="70"/>
    </row>
    <row r="882" spans="1:52">
      <c r="A882" s="69"/>
      <c r="B882" s="69"/>
      <c r="E882" s="69"/>
      <c r="F882" s="69"/>
      <c r="G882" s="69"/>
      <c r="H882" s="69"/>
      <c r="I882" s="69"/>
      <c r="J882" s="69"/>
      <c r="K882" s="69"/>
      <c r="L882" s="196"/>
      <c r="M882" s="69"/>
      <c r="N882" s="197"/>
      <c r="O882" s="43"/>
      <c r="P882" s="43"/>
      <c r="Q882" s="43"/>
      <c r="R882" s="43"/>
      <c r="S882" s="43"/>
      <c r="T882" s="43"/>
      <c r="U882" s="43"/>
      <c r="V882" s="43"/>
      <c r="W882" s="43"/>
      <c r="X882" s="70"/>
      <c r="Y882" s="70"/>
      <c r="Z882" s="70"/>
      <c r="AA882" s="70"/>
      <c r="AB882" s="70"/>
      <c r="AC882" s="70"/>
      <c r="AD882" s="70"/>
      <c r="AE882" s="70"/>
      <c r="AF882" s="70"/>
      <c r="AG882" s="70"/>
      <c r="AH882" s="70"/>
      <c r="AI882" s="70"/>
      <c r="AJ882" s="70"/>
      <c r="AK882" s="70"/>
      <c r="AL882" s="70"/>
      <c r="AM882" s="70"/>
      <c r="AN882" s="70"/>
      <c r="AO882" s="70"/>
      <c r="AP882" s="70"/>
      <c r="AQ882" s="70"/>
      <c r="AR882" s="70"/>
      <c r="AS882" s="70"/>
      <c r="AT882" s="70"/>
      <c r="AU882" s="70"/>
      <c r="AV882" s="70"/>
      <c r="AW882" s="70"/>
      <c r="AX882" s="70"/>
      <c r="AY882" s="70"/>
      <c r="AZ882" s="70"/>
    </row>
    <row r="883" spans="1:52">
      <c r="A883" s="69"/>
      <c r="B883" s="69"/>
      <c r="E883" s="69"/>
      <c r="F883" s="69"/>
      <c r="G883" s="69"/>
      <c r="H883" s="69"/>
      <c r="I883" s="69"/>
      <c r="J883" s="69"/>
      <c r="K883" s="69"/>
      <c r="L883" s="196"/>
      <c r="M883" s="69"/>
      <c r="N883" s="197"/>
      <c r="O883" s="43"/>
      <c r="P883" s="43"/>
      <c r="Q883" s="43"/>
      <c r="R883" s="43"/>
      <c r="S883" s="43"/>
      <c r="T883" s="43"/>
      <c r="U883" s="43"/>
      <c r="V883" s="43"/>
      <c r="W883" s="43"/>
      <c r="X883" s="70"/>
      <c r="Y883" s="70"/>
      <c r="Z883" s="70"/>
      <c r="AA883" s="70"/>
      <c r="AB883" s="70"/>
      <c r="AC883" s="70"/>
      <c r="AD883" s="70"/>
      <c r="AE883" s="70"/>
      <c r="AF883" s="70"/>
      <c r="AG883" s="70"/>
      <c r="AH883" s="70"/>
      <c r="AI883" s="70"/>
      <c r="AJ883" s="70"/>
      <c r="AK883" s="70"/>
      <c r="AL883" s="70"/>
      <c r="AM883" s="70"/>
      <c r="AN883" s="70"/>
      <c r="AO883" s="70"/>
      <c r="AP883" s="70"/>
      <c r="AQ883" s="70"/>
      <c r="AR883" s="70"/>
      <c r="AS883" s="70"/>
      <c r="AT883" s="70"/>
      <c r="AU883" s="70"/>
      <c r="AV883" s="70"/>
      <c r="AW883" s="70"/>
      <c r="AX883" s="70"/>
      <c r="AY883" s="70"/>
      <c r="AZ883" s="70"/>
    </row>
    <row r="884" spans="1:52">
      <c r="A884" s="69"/>
      <c r="B884" s="69"/>
      <c r="E884" s="69"/>
      <c r="F884" s="69"/>
      <c r="G884" s="69"/>
      <c r="H884" s="69"/>
      <c r="I884" s="69"/>
      <c r="J884" s="69"/>
      <c r="K884" s="69"/>
      <c r="L884" s="196"/>
      <c r="M884" s="69"/>
      <c r="N884" s="197"/>
      <c r="O884" s="43"/>
      <c r="P884" s="43"/>
      <c r="Q884" s="43"/>
      <c r="R884" s="43"/>
      <c r="S884" s="43"/>
      <c r="T884" s="43"/>
      <c r="U884" s="43"/>
      <c r="V884" s="43"/>
      <c r="W884" s="43"/>
      <c r="X884" s="70"/>
      <c r="Y884" s="70"/>
      <c r="Z884" s="70"/>
      <c r="AA884" s="70"/>
      <c r="AB884" s="70"/>
      <c r="AC884" s="70"/>
      <c r="AD884" s="70"/>
      <c r="AE884" s="70"/>
      <c r="AF884" s="70"/>
      <c r="AG884" s="70"/>
      <c r="AH884" s="70"/>
      <c r="AI884" s="70"/>
      <c r="AJ884" s="70"/>
      <c r="AK884" s="70"/>
      <c r="AL884" s="70"/>
      <c r="AM884" s="70"/>
      <c r="AN884" s="70"/>
      <c r="AO884" s="70"/>
      <c r="AP884" s="70"/>
      <c r="AQ884" s="70"/>
      <c r="AR884" s="70"/>
      <c r="AS884" s="70"/>
      <c r="AT884" s="70"/>
      <c r="AU884" s="70"/>
      <c r="AV884" s="70"/>
      <c r="AW884" s="70"/>
      <c r="AX884" s="70"/>
      <c r="AY884" s="70"/>
      <c r="AZ884" s="70"/>
    </row>
    <row r="885" spans="1:52">
      <c r="A885" s="69"/>
      <c r="B885" s="69"/>
      <c r="E885" s="69"/>
      <c r="F885" s="69"/>
      <c r="G885" s="69"/>
      <c r="H885" s="69"/>
      <c r="I885" s="69"/>
      <c r="J885" s="69"/>
      <c r="K885" s="69"/>
      <c r="L885" s="196"/>
      <c r="M885" s="69"/>
      <c r="N885" s="197"/>
      <c r="O885" s="43"/>
      <c r="P885" s="43"/>
      <c r="Q885" s="43"/>
      <c r="R885" s="43"/>
      <c r="S885" s="43"/>
      <c r="T885" s="43"/>
      <c r="U885" s="43"/>
      <c r="V885" s="43"/>
      <c r="W885" s="43"/>
      <c r="X885" s="70"/>
      <c r="Y885" s="70"/>
      <c r="Z885" s="70"/>
      <c r="AA885" s="70"/>
      <c r="AB885" s="70"/>
      <c r="AC885" s="70"/>
      <c r="AD885" s="70"/>
      <c r="AE885" s="70"/>
      <c r="AF885" s="70"/>
      <c r="AG885" s="70"/>
      <c r="AH885" s="70"/>
      <c r="AI885" s="70"/>
      <c r="AJ885" s="70"/>
      <c r="AK885" s="70"/>
      <c r="AL885" s="70"/>
      <c r="AM885" s="70"/>
      <c r="AN885" s="70"/>
      <c r="AO885" s="70"/>
      <c r="AP885" s="70"/>
      <c r="AQ885" s="70"/>
      <c r="AR885" s="70"/>
      <c r="AS885" s="70"/>
      <c r="AT885" s="70"/>
      <c r="AU885" s="70"/>
      <c r="AV885" s="70"/>
      <c r="AW885" s="70"/>
      <c r="AX885" s="70"/>
      <c r="AY885" s="70"/>
      <c r="AZ885" s="70"/>
    </row>
    <row r="886" spans="1:52">
      <c r="A886" s="69"/>
      <c r="B886" s="69"/>
      <c r="E886" s="69"/>
      <c r="F886" s="69"/>
      <c r="G886" s="69"/>
      <c r="H886" s="69"/>
      <c r="I886" s="69"/>
      <c r="J886" s="69"/>
      <c r="K886" s="69"/>
      <c r="L886" s="196"/>
      <c r="M886" s="69"/>
      <c r="N886" s="197"/>
      <c r="O886" s="43"/>
      <c r="P886" s="43"/>
      <c r="Q886" s="43"/>
      <c r="R886" s="43"/>
      <c r="S886" s="43"/>
      <c r="T886" s="43"/>
      <c r="U886" s="43"/>
      <c r="V886" s="43"/>
      <c r="W886" s="43"/>
      <c r="X886" s="70"/>
      <c r="Y886" s="70"/>
      <c r="Z886" s="70"/>
      <c r="AA886" s="70"/>
      <c r="AB886" s="70"/>
      <c r="AC886" s="70"/>
      <c r="AD886" s="70"/>
      <c r="AE886" s="70"/>
      <c r="AF886" s="70"/>
      <c r="AG886" s="70"/>
      <c r="AH886" s="70"/>
      <c r="AI886" s="70"/>
      <c r="AJ886" s="70"/>
      <c r="AK886" s="70"/>
      <c r="AL886" s="70"/>
      <c r="AM886" s="70"/>
      <c r="AN886" s="70"/>
      <c r="AO886" s="70"/>
      <c r="AP886" s="70"/>
      <c r="AQ886" s="70"/>
      <c r="AR886" s="70"/>
      <c r="AS886" s="70"/>
      <c r="AT886" s="70"/>
      <c r="AU886" s="70"/>
      <c r="AV886" s="70"/>
      <c r="AW886" s="70"/>
      <c r="AX886" s="70"/>
      <c r="AY886" s="70"/>
      <c r="AZ886" s="70"/>
    </row>
    <row r="887" spans="1:52">
      <c r="A887" s="69"/>
      <c r="B887" s="69"/>
      <c r="E887" s="69"/>
      <c r="F887" s="69"/>
      <c r="G887" s="69"/>
      <c r="H887" s="69"/>
      <c r="I887" s="69"/>
      <c r="J887" s="69"/>
      <c r="K887" s="69"/>
      <c r="L887" s="196"/>
      <c r="M887" s="69"/>
      <c r="N887" s="197"/>
      <c r="O887" s="43"/>
      <c r="P887" s="43"/>
      <c r="Q887" s="43"/>
      <c r="R887" s="43"/>
      <c r="S887" s="43"/>
      <c r="T887" s="43"/>
      <c r="U887" s="43"/>
      <c r="V887" s="43"/>
      <c r="W887" s="43"/>
      <c r="X887" s="70"/>
      <c r="Y887" s="70"/>
      <c r="Z887" s="70"/>
      <c r="AA887" s="70"/>
      <c r="AB887" s="70"/>
      <c r="AC887" s="70"/>
      <c r="AD887" s="70"/>
      <c r="AE887" s="70"/>
      <c r="AF887" s="70"/>
      <c r="AG887" s="70"/>
      <c r="AH887" s="70"/>
      <c r="AI887" s="70"/>
      <c r="AJ887" s="70"/>
      <c r="AK887" s="70"/>
      <c r="AL887" s="70"/>
      <c r="AM887" s="70"/>
      <c r="AN887" s="70"/>
      <c r="AO887" s="70"/>
      <c r="AP887" s="70"/>
      <c r="AQ887" s="70"/>
      <c r="AR887" s="70"/>
      <c r="AS887" s="70"/>
      <c r="AT887" s="70"/>
      <c r="AU887" s="70"/>
      <c r="AV887" s="70"/>
      <c r="AW887" s="70"/>
      <c r="AX887" s="70"/>
      <c r="AY887" s="70"/>
      <c r="AZ887" s="70"/>
    </row>
    <row r="888" spans="1:52">
      <c r="A888" s="69"/>
      <c r="B888" s="69"/>
      <c r="E888" s="69"/>
      <c r="F888" s="69"/>
      <c r="G888" s="69"/>
      <c r="H888" s="69"/>
      <c r="I888" s="69"/>
      <c r="J888" s="69"/>
      <c r="K888" s="69"/>
      <c r="L888" s="196"/>
      <c r="M888" s="69"/>
      <c r="N888" s="197"/>
      <c r="O888" s="43"/>
      <c r="P888" s="43"/>
      <c r="Q888" s="43"/>
      <c r="R888" s="43"/>
      <c r="S888" s="43"/>
      <c r="T888" s="43"/>
      <c r="U888" s="43"/>
      <c r="V888" s="43"/>
      <c r="W888" s="43"/>
      <c r="X888" s="70"/>
      <c r="Y888" s="70"/>
      <c r="Z888" s="70"/>
      <c r="AA888" s="70"/>
      <c r="AB888" s="70"/>
      <c r="AC888" s="70"/>
      <c r="AD888" s="70"/>
      <c r="AE888" s="70"/>
      <c r="AF888" s="70"/>
      <c r="AG888" s="70"/>
      <c r="AH888" s="70"/>
      <c r="AI888" s="70"/>
      <c r="AJ888" s="70"/>
      <c r="AK888" s="70"/>
      <c r="AL888" s="70"/>
      <c r="AM888" s="70"/>
      <c r="AN888" s="70"/>
      <c r="AO888" s="70"/>
      <c r="AP888" s="70"/>
      <c r="AQ888" s="70"/>
      <c r="AR888" s="70"/>
      <c r="AS888" s="70"/>
      <c r="AT888" s="70"/>
      <c r="AU888" s="70"/>
      <c r="AV888" s="70"/>
      <c r="AW888" s="70"/>
      <c r="AX888" s="70"/>
      <c r="AY888" s="70"/>
      <c r="AZ888" s="70"/>
    </row>
    <row r="889" spans="1:52">
      <c r="A889" s="69"/>
      <c r="B889" s="69"/>
      <c r="E889" s="69"/>
      <c r="F889" s="69"/>
      <c r="G889" s="69"/>
      <c r="H889" s="69"/>
      <c r="I889" s="69"/>
      <c r="J889" s="69"/>
      <c r="K889" s="69"/>
      <c r="L889" s="196"/>
      <c r="M889" s="69"/>
      <c r="N889" s="197"/>
      <c r="O889" s="43"/>
      <c r="P889" s="43"/>
      <c r="Q889" s="43"/>
      <c r="R889" s="43"/>
      <c r="S889" s="43"/>
      <c r="T889" s="43"/>
      <c r="U889" s="43"/>
      <c r="V889" s="43"/>
      <c r="W889" s="43"/>
      <c r="X889" s="70"/>
      <c r="Y889" s="70"/>
      <c r="Z889" s="70"/>
      <c r="AA889" s="70"/>
      <c r="AB889" s="70"/>
      <c r="AC889" s="70"/>
      <c r="AD889" s="70"/>
      <c r="AE889" s="70"/>
      <c r="AF889" s="70"/>
      <c r="AG889" s="70"/>
      <c r="AH889" s="70"/>
      <c r="AI889" s="70"/>
      <c r="AJ889" s="70"/>
      <c r="AK889" s="70"/>
      <c r="AL889" s="70"/>
      <c r="AM889" s="70"/>
      <c r="AN889" s="70"/>
      <c r="AO889" s="70"/>
      <c r="AP889" s="70"/>
      <c r="AQ889" s="70"/>
      <c r="AR889" s="70"/>
      <c r="AS889" s="70"/>
      <c r="AT889" s="70"/>
      <c r="AU889" s="70"/>
      <c r="AV889" s="70"/>
      <c r="AW889" s="70"/>
      <c r="AX889" s="70"/>
      <c r="AY889" s="70"/>
      <c r="AZ889" s="70"/>
    </row>
    <row r="890" spans="1:52">
      <c r="A890" s="69"/>
      <c r="B890" s="69"/>
      <c r="E890" s="69"/>
      <c r="F890" s="69"/>
      <c r="G890" s="69"/>
      <c r="H890" s="69"/>
      <c r="I890" s="69"/>
      <c r="J890" s="69"/>
      <c r="K890" s="69"/>
      <c r="L890" s="196"/>
      <c r="M890" s="69"/>
      <c r="N890" s="197"/>
      <c r="O890" s="43"/>
      <c r="P890" s="43"/>
      <c r="Q890" s="43"/>
      <c r="R890" s="43"/>
      <c r="S890" s="43"/>
      <c r="T890" s="43"/>
      <c r="U890" s="43"/>
      <c r="V890" s="43"/>
      <c r="W890" s="43"/>
      <c r="X890" s="70"/>
      <c r="Y890" s="70"/>
      <c r="Z890" s="70"/>
      <c r="AA890" s="70"/>
      <c r="AB890" s="70"/>
      <c r="AC890" s="70"/>
      <c r="AD890" s="70"/>
      <c r="AE890" s="70"/>
      <c r="AF890" s="70"/>
      <c r="AG890" s="70"/>
      <c r="AH890" s="70"/>
      <c r="AI890" s="70"/>
      <c r="AJ890" s="70"/>
      <c r="AK890" s="70"/>
      <c r="AL890" s="70"/>
      <c r="AM890" s="70"/>
      <c r="AN890" s="70"/>
      <c r="AO890" s="70"/>
      <c r="AP890" s="70"/>
      <c r="AQ890" s="70"/>
      <c r="AR890" s="70"/>
      <c r="AS890" s="70"/>
      <c r="AT890" s="70"/>
      <c r="AU890" s="70"/>
      <c r="AV890" s="70"/>
      <c r="AW890" s="70"/>
      <c r="AX890" s="70"/>
      <c r="AY890" s="70"/>
      <c r="AZ890" s="70"/>
    </row>
    <row r="891" spans="1:52">
      <c r="A891" s="69"/>
      <c r="B891" s="69"/>
      <c r="E891" s="69"/>
      <c r="F891" s="69"/>
      <c r="G891" s="69"/>
      <c r="H891" s="69"/>
      <c r="I891" s="69"/>
      <c r="J891" s="69"/>
      <c r="K891" s="69"/>
      <c r="L891" s="196"/>
      <c r="M891" s="69"/>
      <c r="N891" s="197"/>
      <c r="O891" s="43"/>
      <c r="P891" s="43"/>
      <c r="Q891" s="43"/>
      <c r="R891" s="43"/>
      <c r="S891" s="43"/>
      <c r="T891" s="43"/>
      <c r="U891" s="43"/>
      <c r="V891" s="43"/>
      <c r="W891" s="43"/>
      <c r="X891" s="70"/>
      <c r="Y891" s="70"/>
      <c r="Z891" s="70"/>
      <c r="AA891" s="70"/>
      <c r="AB891" s="70"/>
      <c r="AC891" s="70"/>
      <c r="AD891" s="70"/>
      <c r="AE891" s="70"/>
      <c r="AF891" s="70"/>
      <c r="AG891" s="70"/>
      <c r="AH891" s="70"/>
      <c r="AI891" s="70"/>
      <c r="AJ891" s="70"/>
      <c r="AK891" s="70"/>
      <c r="AL891" s="70"/>
      <c r="AM891" s="70"/>
      <c r="AN891" s="70"/>
      <c r="AO891" s="70"/>
      <c r="AP891" s="70"/>
      <c r="AQ891" s="70"/>
      <c r="AR891" s="70"/>
      <c r="AS891" s="70"/>
      <c r="AT891" s="70"/>
      <c r="AU891" s="70"/>
      <c r="AV891" s="70"/>
      <c r="AW891" s="70"/>
      <c r="AX891" s="70"/>
      <c r="AY891" s="70"/>
      <c r="AZ891" s="70"/>
    </row>
    <row r="892" spans="1:52">
      <c r="A892" s="69"/>
      <c r="B892" s="69"/>
      <c r="E892" s="69"/>
      <c r="F892" s="69"/>
      <c r="G892" s="69"/>
      <c r="H892" s="69"/>
      <c r="I892" s="69"/>
      <c r="J892" s="69"/>
      <c r="K892" s="69"/>
      <c r="L892" s="196"/>
      <c r="M892" s="69"/>
      <c r="N892" s="197"/>
      <c r="O892" s="43"/>
      <c r="P892" s="43"/>
      <c r="Q892" s="43"/>
      <c r="R892" s="43"/>
      <c r="S892" s="43"/>
      <c r="T892" s="43"/>
      <c r="U892" s="43"/>
      <c r="V892" s="43"/>
      <c r="W892" s="43"/>
      <c r="X892" s="70"/>
      <c r="Y892" s="70"/>
      <c r="Z892" s="70"/>
      <c r="AA892" s="70"/>
      <c r="AB892" s="70"/>
      <c r="AC892" s="70"/>
      <c r="AD892" s="70"/>
      <c r="AE892" s="70"/>
      <c r="AF892" s="70"/>
      <c r="AG892" s="70"/>
      <c r="AH892" s="70"/>
      <c r="AI892" s="70"/>
      <c r="AJ892" s="70"/>
      <c r="AK892" s="70"/>
      <c r="AL892" s="70"/>
      <c r="AM892" s="70"/>
      <c r="AN892" s="70"/>
      <c r="AO892" s="70"/>
      <c r="AP892" s="70"/>
      <c r="AQ892" s="70"/>
      <c r="AR892" s="70"/>
      <c r="AS892" s="70"/>
      <c r="AT892" s="70"/>
      <c r="AU892" s="70"/>
      <c r="AV892" s="70"/>
      <c r="AW892" s="70"/>
      <c r="AX892" s="70"/>
      <c r="AY892" s="70"/>
      <c r="AZ892" s="70"/>
    </row>
    <row r="893" spans="1:52">
      <c r="A893" s="69"/>
      <c r="B893" s="69"/>
      <c r="E893" s="69"/>
      <c r="F893" s="69"/>
      <c r="G893" s="69"/>
      <c r="H893" s="69"/>
      <c r="I893" s="69"/>
      <c r="J893" s="69"/>
      <c r="K893" s="69"/>
      <c r="L893" s="196"/>
      <c r="M893" s="69"/>
      <c r="N893" s="197"/>
      <c r="O893" s="43"/>
      <c r="P893" s="43"/>
      <c r="Q893" s="43"/>
      <c r="R893" s="43"/>
      <c r="S893" s="43"/>
      <c r="T893" s="43"/>
      <c r="U893" s="43"/>
      <c r="V893" s="43"/>
      <c r="W893" s="43"/>
      <c r="X893" s="70"/>
      <c r="Y893" s="70"/>
      <c r="Z893" s="70"/>
      <c r="AA893" s="70"/>
      <c r="AB893" s="70"/>
      <c r="AC893" s="70"/>
      <c r="AD893" s="70"/>
      <c r="AE893" s="70"/>
      <c r="AF893" s="70"/>
      <c r="AG893" s="70"/>
      <c r="AH893" s="70"/>
      <c r="AI893" s="70"/>
      <c r="AJ893" s="70"/>
      <c r="AK893" s="70"/>
      <c r="AL893" s="70"/>
      <c r="AM893" s="70"/>
      <c r="AN893" s="70"/>
      <c r="AO893" s="70"/>
      <c r="AP893" s="70"/>
      <c r="AQ893" s="70"/>
      <c r="AR893" s="70"/>
      <c r="AS893" s="70"/>
      <c r="AT893" s="70"/>
      <c r="AU893" s="70"/>
      <c r="AV893" s="70"/>
      <c r="AW893" s="70"/>
      <c r="AX893" s="70"/>
      <c r="AY893" s="70"/>
      <c r="AZ893" s="70"/>
    </row>
    <row r="894" spans="1:52">
      <c r="A894" s="69"/>
      <c r="B894" s="69"/>
      <c r="E894" s="69"/>
      <c r="F894" s="69"/>
      <c r="G894" s="69"/>
      <c r="H894" s="69"/>
      <c r="I894" s="69"/>
      <c r="J894" s="69"/>
      <c r="K894" s="69"/>
      <c r="L894" s="196"/>
      <c r="M894" s="69"/>
      <c r="N894" s="197"/>
      <c r="O894" s="43"/>
      <c r="P894" s="43"/>
      <c r="Q894" s="43"/>
      <c r="R894" s="43"/>
      <c r="S894" s="43"/>
      <c r="T894" s="43"/>
      <c r="U894" s="43"/>
      <c r="V894" s="43"/>
      <c r="W894" s="43"/>
      <c r="X894" s="70"/>
      <c r="Y894" s="70"/>
      <c r="Z894" s="70"/>
      <c r="AA894" s="70"/>
      <c r="AB894" s="70"/>
      <c r="AC894" s="70"/>
      <c r="AD894" s="70"/>
      <c r="AE894" s="70"/>
      <c r="AF894" s="70"/>
      <c r="AG894" s="70"/>
      <c r="AH894" s="70"/>
      <c r="AI894" s="70"/>
      <c r="AJ894" s="70"/>
      <c r="AK894" s="70"/>
      <c r="AL894" s="70"/>
      <c r="AM894" s="70"/>
      <c r="AN894" s="70"/>
      <c r="AO894" s="70"/>
      <c r="AP894" s="70"/>
      <c r="AQ894" s="70"/>
      <c r="AR894" s="70"/>
      <c r="AS894" s="70"/>
      <c r="AT894" s="70"/>
      <c r="AU894" s="70"/>
      <c r="AV894" s="70"/>
      <c r="AW894" s="70"/>
      <c r="AX894" s="70"/>
      <c r="AY894" s="70"/>
      <c r="AZ894" s="70"/>
    </row>
    <row r="895" spans="1:52">
      <c r="A895" s="69"/>
      <c r="B895" s="69"/>
      <c r="E895" s="69"/>
      <c r="F895" s="69"/>
      <c r="G895" s="69"/>
      <c r="H895" s="69"/>
      <c r="I895" s="69"/>
      <c r="J895" s="69"/>
      <c r="K895" s="69"/>
      <c r="L895" s="196"/>
      <c r="M895" s="69"/>
      <c r="N895" s="197"/>
      <c r="O895" s="43"/>
      <c r="P895" s="43"/>
      <c r="Q895" s="43"/>
      <c r="R895" s="43"/>
      <c r="S895" s="43"/>
      <c r="T895" s="43"/>
      <c r="U895" s="43"/>
      <c r="V895" s="43"/>
      <c r="W895" s="43"/>
      <c r="X895" s="70"/>
      <c r="Y895" s="70"/>
      <c r="Z895" s="70"/>
      <c r="AA895" s="70"/>
      <c r="AB895" s="70"/>
      <c r="AC895" s="70"/>
      <c r="AD895" s="70"/>
      <c r="AE895" s="70"/>
      <c r="AF895" s="70"/>
      <c r="AG895" s="70"/>
      <c r="AH895" s="70"/>
      <c r="AI895" s="70"/>
      <c r="AJ895" s="70"/>
      <c r="AK895" s="70"/>
      <c r="AL895" s="70"/>
      <c r="AM895" s="70"/>
      <c r="AN895" s="70"/>
      <c r="AO895" s="70"/>
      <c r="AP895" s="70"/>
      <c r="AQ895" s="70"/>
      <c r="AR895" s="70"/>
      <c r="AS895" s="70"/>
      <c r="AT895" s="70"/>
      <c r="AU895" s="70"/>
      <c r="AV895" s="70"/>
      <c r="AW895" s="70"/>
      <c r="AX895" s="70"/>
      <c r="AY895" s="70"/>
      <c r="AZ895" s="70"/>
    </row>
    <row r="896" spans="1:52">
      <c r="A896" s="69"/>
      <c r="B896" s="69"/>
      <c r="E896" s="69"/>
      <c r="F896" s="69"/>
      <c r="G896" s="69"/>
      <c r="H896" s="69"/>
      <c r="I896" s="69"/>
      <c r="J896" s="69"/>
      <c r="K896" s="69"/>
      <c r="L896" s="196"/>
      <c r="M896" s="69"/>
      <c r="N896" s="197"/>
      <c r="O896" s="43"/>
      <c r="P896" s="43"/>
      <c r="Q896" s="43"/>
      <c r="R896" s="43"/>
      <c r="S896" s="43"/>
      <c r="T896" s="43"/>
      <c r="U896" s="43"/>
      <c r="V896" s="43"/>
      <c r="W896" s="43"/>
      <c r="X896" s="70"/>
      <c r="Y896" s="70"/>
      <c r="Z896" s="70"/>
      <c r="AA896" s="70"/>
      <c r="AB896" s="70"/>
      <c r="AC896" s="70"/>
      <c r="AD896" s="70"/>
      <c r="AE896" s="70"/>
      <c r="AF896" s="70"/>
      <c r="AG896" s="70"/>
      <c r="AH896" s="70"/>
      <c r="AI896" s="70"/>
      <c r="AJ896" s="70"/>
      <c r="AK896" s="70"/>
      <c r="AL896" s="70"/>
      <c r="AM896" s="70"/>
      <c r="AN896" s="70"/>
      <c r="AO896" s="70"/>
      <c r="AP896" s="70"/>
      <c r="AQ896" s="70"/>
      <c r="AR896" s="70"/>
      <c r="AS896" s="70"/>
      <c r="AT896" s="70"/>
      <c r="AU896" s="70"/>
      <c r="AV896" s="70"/>
      <c r="AW896" s="70"/>
      <c r="AX896" s="70"/>
      <c r="AY896" s="70"/>
      <c r="AZ896" s="70"/>
    </row>
    <row r="897" spans="1:52">
      <c r="A897" s="69"/>
      <c r="B897" s="69"/>
      <c r="E897" s="69"/>
      <c r="F897" s="69"/>
      <c r="G897" s="69"/>
      <c r="H897" s="69"/>
      <c r="I897" s="69"/>
      <c r="J897" s="69"/>
      <c r="K897" s="69"/>
      <c r="L897" s="196"/>
      <c r="M897" s="69"/>
      <c r="N897" s="197"/>
      <c r="O897" s="43"/>
      <c r="P897" s="43"/>
      <c r="Q897" s="43"/>
      <c r="R897" s="43"/>
      <c r="S897" s="43"/>
      <c r="T897" s="43"/>
      <c r="U897" s="43"/>
      <c r="V897" s="43"/>
      <c r="W897" s="43"/>
      <c r="X897" s="70"/>
      <c r="Y897" s="70"/>
      <c r="Z897" s="70"/>
      <c r="AA897" s="70"/>
      <c r="AB897" s="70"/>
      <c r="AC897" s="70"/>
      <c r="AD897" s="70"/>
      <c r="AE897" s="70"/>
      <c r="AF897" s="70"/>
      <c r="AG897" s="70"/>
      <c r="AH897" s="70"/>
      <c r="AI897" s="70"/>
      <c r="AJ897" s="70"/>
      <c r="AK897" s="70"/>
      <c r="AL897" s="70"/>
      <c r="AM897" s="70"/>
      <c r="AN897" s="70"/>
      <c r="AO897" s="70"/>
      <c r="AP897" s="70"/>
      <c r="AQ897" s="70"/>
      <c r="AR897" s="70"/>
      <c r="AS897" s="70"/>
      <c r="AT897" s="70"/>
      <c r="AU897" s="70"/>
      <c r="AV897" s="70"/>
      <c r="AW897" s="70"/>
      <c r="AX897" s="70"/>
      <c r="AY897" s="70"/>
      <c r="AZ897" s="70"/>
    </row>
    <row r="898" spans="1:52">
      <c r="A898" s="69"/>
      <c r="B898" s="69"/>
      <c r="E898" s="69"/>
      <c r="F898" s="69"/>
      <c r="G898" s="69"/>
      <c r="H898" s="69"/>
      <c r="I898" s="69"/>
      <c r="J898" s="69"/>
      <c r="K898" s="69"/>
      <c r="L898" s="196"/>
      <c r="M898" s="69"/>
      <c r="N898" s="197"/>
      <c r="O898" s="43"/>
      <c r="P898" s="43"/>
      <c r="Q898" s="43"/>
      <c r="R898" s="43"/>
      <c r="S898" s="43"/>
      <c r="T898" s="43"/>
      <c r="U898" s="43"/>
      <c r="V898" s="43"/>
      <c r="W898" s="43"/>
      <c r="X898" s="70"/>
      <c r="Y898" s="70"/>
      <c r="Z898" s="70"/>
      <c r="AA898" s="70"/>
      <c r="AB898" s="70"/>
      <c r="AC898" s="70"/>
      <c r="AD898" s="70"/>
      <c r="AE898" s="70"/>
      <c r="AF898" s="70"/>
      <c r="AG898" s="70"/>
      <c r="AH898" s="70"/>
      <c r="AI898" s="70"/>
      <c r="AJ898" s="70"/>
      <c r="AK898" s="70"/>
      <c r="AL898" s="70"/>
      <c r="AM898" s="70"/>
      <c r="AN898" s="70"/>
      <c r="AO898" s="70"/>
      <c r="AP898" s="70"/>
      <c r="AQ898" s="70"/>
      <c r="AR898" s="70"/>
      <c r="AS898" s="70"/>
      <c r="AT898" s="70"/>
      <c r="AU898" s="70"/>
      <c r="AV898" s="70"/>
      <c r="AW898" s="70"/>
      <c r="AX898" s="70"/>
      <c r="AY898" s="70"/>
      <c r="AZ898" s="70"/>
    </row>
    <row r="899" spans="1:52">
      <c r="A899" s="69"/>
      <c r="B899" s="69"/>
      <c r="E899" s="69"/>
      <c r="F899" s="69"/>
      <c r="G899" s="69"/>
      <c r="H899" s="69"/>
      <c r="I899" s="69"/>
      <c r="J899" s="69"/>
      <c r="K899" s="69"/>
      <c r="L899" s="196"/>
      <c r="M899" s="69"/>
      <c r="N899" s="197"/>
      <c r="O899" s="43"/>
      <c r="P899" s="43"/>
      <c r="Q899" s="43"/>
      <c r="R899" s="43"/>
      <c r="S899" s="43"/>
      <c r="T899" s="43"/>
      <c r="U899" s="43"/>
      <c r="V899" s="43"/>
      <c r="W899" s="43"/>
      <c r="X899" s="70"/>
      <c r="Y899" s="70"/>
      <c r="Z899" s="70"/>
      <c r="AA899" s="70"/>
      <c r="AB899" s="70"/>
      <c r="AC899" s="70"/>
      <c r="AD899" s="70"/>
      <c r="AE899" s="70"/>
      <c r="AF899" s="70"/>
      <c r="AG899" s="70"/>
      <c r="AH899" s="70"/>
      <c r="AI899" s="70"/>
      <c r="AJ899" s="70"/>
      <c r="AK899" s="70"/>
      <c r="AL899" s="70"/>
      <c r="AM899" s="70"/>
      <c r="AN899" s="70"/>
      <c r="AO899" s="70"/>
      <c r="AP899" s="70"/>
      <c r="AQ899" s="70"/>
      <c r="AR899" s="70"/>
      <c r="AS899" s="70"/>
      <c r="AT899" s="70"/>
      <c r="AU899" s="70"/>
      <c r="AV899" s="70"/>
      <c r="AW899" s="70"/>
      <c r="AX899" s="70"/>
      <c r="AY899" s="70"/>
      <c r="AZ899" s="70"/>
    </row>
    <row r="900" spans="1:52">
      <c r="A900" s="69"/>
      <c r="B900" s="69"/>
      <c r="E900" s="69"/>
      <c r="F900" s="69"/>
      <c r="G900" s="69"/>
      <c r="H900" s="69"/>
      <c r="I900" s="69"/>
      <c r="J900" s="69"/>
      <c r="K900" s="69"/>
      <c r="L900" s="196"/>
      <c r="M900" s="69"/>
      <c r="N900" s="197"/>
      <c r="O900" s="43"/>
      <c r="P900" s="43"/>
      <c r="Q900" s="43"/>
      <c r="R900" s="43"/>
      <c r="S900" s="43"/>
      <c r="T900" s="43"/>
      <c r="U900" s="43"/>
      <c r="V900" s="43"/>
      <c r="W900" s="43"/>
      <c r="X900" s="70"/>
      <c r="Y900" s="70"/>
      <c r="Z900" s="70"/>
      <c r="AA900" s="70"/>
      <c r="AB900" s="70"/>
      <c r="AC900" s="70"/>
      <c r="AD900" s="70"/>
      <c r="AE900" s="70"/>
      <c r="AF900" s="70"/>
      <c r="AG900" s="70"/>
      <c r="AH900" s="70"/>
      <c r="AI900" s="70"/>
      <c r="AJ900" s="70"/>
      <c r="AK900" s="70"/>
      <c r="AL900" s="70"/>
      <c r="AM900" s="70"/>
      <c r="AN900" s="70"/>
      <c r="AO900" s="70"/>
      <c r="AP900" s="70"/>
      <c r="AQ900" s="70"/>
      <c r="AR900" s="70"/>
      <c r="AS900" s="70"/>
      <c r="AT900" s="70"/>
      <c r="AU900" s="70"/>
      <c r="AV900" s="70"/>
      <c r="AW900" s="70"/>
      <c r="AX900" s="70"/>
      <c r="AY900" s="70"/>
      <c r="AZ900" s="70"/>
    </row>
    <row r="901" spans="1:52">
      <c r="A901" s="69"/>
      <c r="B901" s="69"/>
      <c r="E901" s="69"/>
      <c r="F901" s="69"/>
      <c r="G901" s="69"/>
      <c r="H901" s="69"/>
      <c r="I901" s="69"/>
      <c r="J901" s="69"/>
      <c r="K901" s="69"/>
      <c r="L901" s="196"/>
      <c r="M901" s="69"/>
      <c r="N901" s="197"/>
      <c r="O901" s="43"/>
      <c r="P901" s="43"/>
      <c r="Q901" s="43"/>
      <c r="R901" s="43"/>
      <c r="S901" s="43"/>
      <c r="T901" s="43"/>
      <c r="U901" s="43"/>
      <c r="V901" s="43"/>
      <c r="W901" s="43"/>
      <c r="X901" s="70"/>
      <c r="Y901" s="70"/>
      <c r="Z901" s="70"/>
      <c r="AA901" s="70"/>
      <c r="AB901" s="70"/>
      <c r="AC901" s="70"/>
      <c r="AD901" s="70"/>
      <c r="AE901" s="70"/>
      <c r="AF901" s="70"/>
      <c r="AG901" s="70"/>
      <c r="AH901" s="70"/>
      <c r="AI901" s="70"/>
      <c r="AJ901" s="70"/>
      <c r="AK901" s="70"/>
      <c r="AL901" s="70"/>
      <c r="AM901" s="70"/>
      <c r="AN901" s="70"/>
      <c r="AO901" s="70"/>
      <c r="AP901" s="70"/>
      <c r="AQ901" s="70"/>
      <c r="AR901" s="70"/>
      <c r="AS901" s="70"/>
      <c r="AT901" s="70"/>
      <c r="AU901" s="70"/>
      <c r="AV901" s="70"/>
      <c r="AW901" s="70"/>
      <c r="AX901" s="70"/>
      <c r="AY901" s="70"/>
      <c r="AZ901" s="70"/>
    </row>
    <row r="902" spans="1:52">
      <c r="A902" s="69"/>
      <c r="B902" s="69"/>
      <c r="E902" s="69"/>
      <c r="F902" s="69"/>
      <c r="G902" s="69"/>
      <c r="H902" s="69"/>
      <c r="I902" s="69"/>
      <c r="J902" s="69"/>
      <c r="K902" s="69"/>
      <c r="L902" s="196"/>
      <c r="M902" s="69"/>
      <c r="N902" s="197"/>
      <c r="O902" s="43"/>
      <c r="P902" s="43"/>
      <c r="Q902" s="43"/>
      <c r="R902" s="43"/>
      <c r="S902" s="43"/>
      <c r="T902" s="43"/>
      <c r="U902" s="43"/>
      <c r="V902" s="43"/>
      <c r="W902" s="43"/>
      <c r="X902" s="70"/>
      <c r="Y902" s="70"/>
      <c r="Z902" s="70"/>
      <c r="AA902" s="70"/>
      <c r="AB902" s="70"/>
      <c r="AC902" s="70"/>
      <c r="AD902" s="70"/>
      <c r="AE902" s="70"/>
      <c r="AF902" s="70"/>
      <c r="AG902" s="70"/>
      <c r="AH902" s="70"/>
      <c r="AI902" s="70"/>
      <c r="AJ902" s="70"/>
      <c r="AK902" s="70"/>
      <c r="AL902" s="70"/>
      <c r="AM902" s="70"/>
      <c r="AN902" s="70"/>
      <c r="AO902" s="70"/>
      <c r="AP902" s="70"/>
      <c r="AQ902" s="70"/>
      <c r="AR902" s="70"/>
      <c r="AS902" s="70"/>
      <c r="AT902" s="70"/>
      <c r="AU902" s="70"/>
      <c r="AV902" s="70"/>
      <c r="AW902" s="70"/>
      <c r="AX902" s="70"/>
      <c r="AY902" s="70"/>
      <c r="AZ902" s="70"/>
    </row>
    <row r="903" spans="1:52">
      <c r="A903" s="69"/>
      <c r="B903" s="69"/>
      <c r="E903" s="69"/>
      <c r="F903" s="69"/>
      <c r="G903" s="69"/>
      <c r="H903" s="69"/>
      <c r="I903" s="69"/>
      <c r="J903" s="69"/>
      <c r="K903" s="69"/>
      <c r="L903" s="196"/>
      <c r="M903" s="69"/>
      <c r="N903" s="197"/>
      <c r="O903" s="43"/>
      <c r="P903" s="43"/>
      <c r="Q903" s="43"/>
      <c r="R903" s="43"/>
      <c r="S903" s="43"/>
      <c r="T903" s="43"/>
      <c r="U903" s="43"/>
      <c r="V903" s="43"/>
      <c r="W903" s="43"/>
      <c r="X903" s="70"/>
      <c r="Y903" s="70"/>
      <c r="Z903" s="70"/>
      <c r="AA903" s="70"/>
      <c r="AB903" s="70"/>
      <c r="AC903" s="70"/>
      <c r="AD903" s="70"/>
      <c r="AE903" s="70"/>
      <c r="AF903" s="70"/>
      <c r="AG903" s="70"/>
      <c r="AH903" s="70"/>
      <c r="AI903" s="70"/>
      <c r="AJ903" s="70"/>
      <c r="AK903" s="70"/>
      <c r="AL903" s="70"/>
      <c r="AM903" s="70"/>
      <c r="AN903" s="70"/>
      <c r="AO903" s="70"/>
      <c r="AP903" s="70"/>
      <c r="AQ903" s="70"/>
      <c r="AR903" s="70"/>
      <c r="AS903" s="70"/>
      <c r="AT903" s="70"/>
      <c r="AU903" s="70"/>
      <c r="AV903" s="70"/>
      <c r="AW903" s="70"/>
      <c r="AX903" s="70"/>
      <c r="AY903" s="70"/>
      <c r="AZ903" s="70"/>
    </row>
    <row r="904" spans="1:52">
      <c r="A904" s="69"/>
      <c r="B904" s="69"/>
      <c r="E904" s="69"/>
      <c r="F904" s="69"/>
      <c r="G904" s="69"/>
      <c r="H904" s="69"/>
      <c r="I904" s="69"/>
      <c r="J904" s="69"/>
      <c r="K904" s="69"/>
      <c r="L904" s="196"/>
      <c r="M904" s="69"/>
      <c r="N904" s="197"/>
      <c r="O904" s="43"/>
      <c r="P904" s="43"/>
      <c r="Q904" s="43"/>
      <c r="R904" s="43"/>
      <c r="S904" s="43"/>
      <c r="T904" s="43"/>
      <c r="U904" s="43"/>
      <c r="V904" s="43"/>
      <c r="W904" s="43"/>
      <c r="X904" s="70"/>
      <c r="Y904" s="70"/>
      <c r="Z904" s="70"/>
      <c r="AA904" s="70"/>
      <c r="AB904" s="70"/>
      <c r="AC904" s="70"/>
      <c r="AD904" s="70"/>
      <c r="AE904" s="70"/>
      <c r="AF904" s="70"/>
      <c r="AG904" s="70"/>
      <c r="AH904" s="70"/>
      <c r="AI904" s="70"/>
      <c r="AJ904" s="70"/>
      <c r="AK904" s="70"/>
      <c r="AL904" s="70"/>
      <c r="AM904" s="70"/>
      <c r="AN904" s="70"/>
      <c r="AO904" s="70"/>
      <c r="AP904" s="70"/>
      <c r="AQ904" s="70"/>
      <c r="AR904" s="70"/>
      <c r="AS904" s="70"/>
      <c r="AT904" s="70"/>
      <c r="AU904" s="70"/>
      <c r="AV904" s="70"/>
      <c r="AW904" s="70"/>
      <c r="AX904" s="70"/>
      <c r="AY904" s="70"/>
      <c r="AZ904" s="70"/>
    </row>
    <row r="905" spans="1:52">
      <c r="A905" s="69"/>
      <c r="B905" s="69"/>
      <c r="E905" s="69"/>
      <c r="F905" s="69"/>
      <c r="G905" s="69"/>
      <c r="H905" s="69"/>
      <c r="I905" s="69"/>
      <c r="J905" s="69"/>
      <c r="K905" s="69"/>
      <c r="L905" s="196"/>
      <c r="M905" s="69"/>
      <c r="N905" s="197"/>
      <c r="O905" s="43"/>
      <c r="P905" s="43"/>
      <c r="Q905" s="43"/>
      <c r="R905" s="43"/>
      <c r="S905" s="43"/>
      <c r="T905" s="43"/>
      <c r="U905" s="43"/>
      <c r="V905" s="43"/>
      <c r="W905" s="43"/>
      <c r="X905" s="70"/>
      <c r="Y905" s="70"/>
      <c r="Z905" s="70"/>
      <c r="AA905" s="70"/>
      <c r="AB905" s="70"/>
      <c r="AC905" s="70"/>
      <c r="AD905" s="70"/>
      <c r="AE905" s="70"/>
      <c r="AF905" s="70"/>
      <c r="AG905" s="70"/>
      <c r="AH905" s="70"/>
      <c r="AI905" s="70"/>
      <c r="AJ905" s="70"/>
      <c r="AK905" s="70"/>
      <c r="AL905" s="70"/>
      <c r="AM905" s="70"/>
      <c r="AN905" s="70"/>
      <c r="AO905" s="70"/>
      <c r="AP905" s="70"/>
      <c r="AQ905" s="70"/>
      <c r="AR905" s="70"/>
      <c r="AS905" s="70"/>
      <c r="AT905" s="70"/>
      <c r="AU905" s="70"/>
      <c r="AV905" s="70"/>
      <c r="AW905" s="70"/>
      <c r="AX905" s="70"/>
      <c r="AY905" s="70"/>
      <c r="AZ905" s="70"/>
    </row>
    <row r="906" spans="1:52">
      <c r="A906" s="69"/>
      <c r="B906" s="69"/>
      <c r="E906" s="69"/>
      <c r="F906" s="69"/>
      <c r="G906" s="69"/>
      <c r="H906" s="69"/>
      <c r="I906" s="69"/>
      <c r="J906" s="69"/>
      <c r="K906" s="69"/>
      <c r="L906" s="196"/>
      <c r="M906" s="69"/>
      <c r="N906" s="197"/>
      <c r="O906" s="43"/>
      <c r="P906" s="43"/>
      <c r="Q906" s="43"/>
      <c r="R906" s="43"/>
      <c r="S906" s="43"/>
      <c r="T906" s="43"/>
      <c r="U906" s="43"/>
      <c r="V906" s="43"/>
      <c r="W906" s="43"/>
      <c r="X906" s="70"/>
      <c r="Y906" s="70"/>
      <c r="Z906" s="70"/>
      <c r="AA906" s="70"/>
      <c r="AB906" s="70"/>
      <c r="AC906" s="70"/>
      <c r="AD906" s="70"/>
      <c r="AE906" s="70"/>
      <c r="AF906" s="70"/>
      <c r="AG906" s="70"/>
      <c r="AH906" s="70"/>
      <c r="AI906" s="70"/>
      <c r="AJ906" s="70"/>
      <c r="AK906" s="70"/>
      <c r="AL906" s="70"/>
      <c r="AM906" s="70"/>
      <c r="AN906" s="70"/>
      <c r="AO906" s="70"/>
      <c r="AP906" s="70"/>
      <c r="AQ906" s="70"/>
      <c r="AR906" s="70"/>
      <c r="AS906" s="70"/>
      <c r="AT906" s="70"/>
      <c r="AU906" s="70"/>
      <c r="AV906" s="70"/>
      <c r="AW906" s="70"/>
      <c r="AX906" s="70"/>
      <c r="AY906" s="70"/>
      <c r="AZ906" s="70"/>
    </row>
    <row r="907" spans="1:52">
      <c r="A907" s="69"/>
      <c r="B907" s="69"/>
      <c r="E907" s="69"/>
      <c r="F907" s="69"/>
      <c r="G907" s="69"/>
      <c r="H907" s="69"/>
      <c r="I907" s="69"/>
      <c r="J907" s="69"/>
      <c r="K907" s="69"/>
      <c r="L907" s="196"/>
      <c r="M907" s="69"/>
      <c r="N907" s="197"/>
      <c r="O907" s="43"/>
      <c r="P907" s="43"/>
      <c r="Q907" s="43"/>
      <c r="R907" s="43"/>
      <c r="S907" s="43"/>
      <c r="T907" s="43"/>
      <c r="U907" s="43"/>
      <c r="V907" s="43"/>
      <c r="W907" s="43"/>
      <c r="X907" s="70"/>
      <c r="Y907" s="70"/>
      <c r="Z907" s="70"/>
      <c r="AA907" s="70"/>
      <c r="AB907" s="70"/>
      <c r="AC907" s="70"/>
      <c r="AD907" s="70"/>
      <c r="AE907" s="70"/>
      <c r="AF907" s="70"/>
      <c r="AG907" s="70"/>
      <c r="AH907" s="70"/>
      <c r="AI907" s="70"/>
      <c r="AJ907" s="70"/>
      <c r="AK907" s="70"/>
      <c r="AL907" s="70"/>
      <c r="AM907" s="70"/>
      <c r="AN907" s="70"/>
      <c r="AO907" s="70"/>
      <c r="AP907" s="70"/>
      <c r="AQ907" s="70"/>
      <c r="AR907" s="70"/>
      <c r="AS907" s="70"/>
      <c r="AT907" s="70"/>
      <c r="AU907" s="70"/>
      <c r="AV907" s="70"/>
      <c r="AW907" s="70"/>
      <c r="AX907" s="70"/>
      <c r="AY907" s="70"/>
      <c r="AZ907" s="70"/>
    </row>
    <row r="908" spans="1:52">
      <c r="A908" s="69"/>
      <c r="B908" s="69"/>
      <c r="E908" s="69"/>
      <c r="F908" s="69"/>
      <c r="G908" s="69"/>
      <c r="H908" s="69"/>
      <c r="I908" s="69"/>
      <c r="J908" s="69"/>
      <c r="K908" s="69"/>
      <c r="L908" s="196"/>
      <c r="M908" s="69"/>
      <c r="N908" s="197"/>
      <c r="O908" s="43"/>
      <c r="P908" s="43"/>
      <c r="Q908" s="43"/>
      <c r="R908" s="43"/>
      <c r="S908" s="43"/>
      <c r="T908" s="43"/>
      <c r="U908" s="43"/>
      <c r="V908" s="43"/>
      <c r="W908" s="43"/>
      <c r="X908" s="70"/>
      <c r="Y908" s="70"/>
      <c r="Z908" s="70"/>
      <c r="AA908" s="70"/>
      <c r="AB908" s="70"/>
      <c r="AC908" s="70"/>
      <c r="AD908" s="70"/>
      <c r="AE908" s="70"/>
      <c r="AF908" s="70"/>
      <c r="AG908" s="70"/>
      <c r="AH908" s="70"/>
      <c r="AI908" s="70"/>
      <c r="AJ908" s="70"/>
      <c r="AK908" s="70"/>
      <c r="AL908" s="70"/>
      <c r="AM908" s="70"/>
      <c r="AN908" s="70"/>
      <c r="AO908" s="70"/>
      <c r="AP908" s="70"/>
      <c r="AQ908" s="70"/>
      <c r="AR908" s="70"/>
      <c r="AS908" s="70"/>
      <c r="AT908" s="70"/>
      <c r="AU908" s="70"/>
      <c r="AV908" s="70"/>
      <c r="AW908" s="70"/>
      <c r="AX908" s="70"/>
      <c r="AY908" s="70"/>
      <c r="AZ908" s="70"/>
    </row>
    <row r="909" spans="1:52">
      <c r="A909" s="69"/>
      <c r="B909" s="69"/>
      <c r="E909" s="69"/>
      <c r="F909" s="69"/>
      <c r="G909" s="69"/>
      <c r="H909" s="69"/>
      <c r="I909" s="69"/>
      <c r="J909" s="69"/>
      <c r="K909" s="69"/>
      <c r="L909" s="196"/>
      <c r="M909" s="69"/>
      <c r="N909" s="197"/>
      <c r="O909" s="43"/>
      <c r="P909" s="43"/>
      <c r="Q909" s="43"/>
      <c r="R909" s="43"/>
      <c r="S909" s="43"/>
      <c r="T909" s="43"/>
      <c r="U909" s="43"/>
      <c r="V909" s="43"/>
      <c r="W909" s="43"/>
      <c r="X909" s="70"/>
      <c r="Y909" s="70"/>
      <c r="Z909" s="70"/>
      <c r="AA909" s="70"/>
      <c r="AB909" s="70"/>
      <c r="AC909" s="70"/>
      <c r="AD909" s="70"/>
      <c r="AE909" s="70"/>
      <c r="AF909" s="70"/>
      <c r="AG909" s="70"/>
      <c r="AH909" s="70"/>
      <c r="AI909" s="70"/>
      <c r="AJ909" s="70"/>
      <c r="AK909" s="70"/>
      <c r="AL909" s="70"/>
      <c r="AM909" s="70"/>
      <c r="AN909" s="70"/>
      <c r="AO909" s="70"/>
      <c r="AP909" s="70"/>
      <c r="AQ909" s="70"/>
      <c r="AR909" s="70"/>
      <c r="AS909" s="70"/>
      <c r="AT909" s="70"/>
      <c r="AU909" s="70"/>
      <c r="AV909" s="70"/>
      <c r="AW909" s="70"/>
      <c r="AX909" s="70"/>
      <c r="AY909" s="70"/>
      <c r="AZ909" s="70"/>
    </row>
    <row r="910" spans="1:52">
      <c r="A910" s="69"/>
      <c r="B910" s="69"/>
      <c r="E910" s="69"/>
      <c r="F910" s="69"/>
      <c r="G910" s="69"/>
      <c r="H910" s="69"/>
      <c r="I910" s="69"/>
      <c r="J910" s="69"/>
      <c r="K910" s="69"/>
      <c r="L910" s="196"/>
      <c r="M910" s="69"/>
      <c r="N910" s="197"/>
      <c r="O910" s="43"/>
      <c r="P910" s="43"/>
      <c r="Q910" s="43"/>
      <c r="R910" s="43"/>
      <c r="S910" s="43"/>
      <c r="T910" s="43"/>
      <c r="U910" s="43"/>
      <c r="V910" s="43"/>
      <c r="W910" s="43"/>
      <c r="X910" s="70"/>
      <c r="Y910" s="70"/>
      <c r="Z910" s="70"/>
      <c r="AA910" s="70"/>
      <c r="AB910" s="70"/>
      <c r="AC910" s="70"/>
      <c r="AD910" s="70"/>
      <c r="AE910" s="70"/>
      <c r="AF910" s="70"/>
      <c r="AG910" s="70"/>
      <c r="AH910" s="70"/>
      <c r="AI910" s="70"/>
      <c r="AJ910" s="70"/>
      <c r="AK910" s="70"/>
      <c r="AL910" s="70"/>
      <c r="AM910" s="70"/>
      <c r="AN910" s="70"/>
      <c r="AO910" s="70"/>
      <c r="AP910" s="70"/>
      <c r="AQ910" s="70"/>
      <c r="AR910" s="70"/>
      <c r="AS910" s="70"/>
      <c r="AT910" s="70"/>
      <c r="AU910" s="70"/>
      <c r="AV910" s="70"/>
      <c r="AW910" s="70"/>
      <c r="AX910" s="70"/>
      <c r="AY910" s="70"/>
      <c r="AZ910" s="70"/>
    </row>
    <row r="911" spans="1:52">
      <c r="A911" s="69"/>
      <c r="B911" s="69"/>
      <c r="E911" s="69"/>
      <c r="F911" s="69"/>
      <c r="G911" s="69"/>
      <c r="H911" s="69"/>
      <c r="I911" s="69"/>
      <c r="J911" s="69"/>
      <c r="K911" s="69"/>
      <c r="L911" s="196"/>
      <c r="M911" s="69"/>
      <c r="N911" s="197"/>
      <c r="O911" s="43"/>
      <c r="P911" s="43"/>
      <c r="Q911" s="43"/>
      <c r="R911" s="43"/>
      <c r="S911" s="43"/>
      <c r="T911" s="43"/>
      <c r="U911" s="43"/>
      <c r="V911" s="43"/>
      <c r="W911" s="43"/>
      <c r="X911" s="70"/>
      <c r="Y911" s="70"/>
      <c r="Z911" s="70"/>
      <c r="AA911" s="70"/>
      <c r="AB911" s="70"/>
      <c r="AC911" s="70"/>
      <c r="AD911" s="70"/>
      <c r="AE911" s="70"/>
      <c r="AF911" s="70"/>
      <c r="AG911" s="70"/>
      <c r="AH911" s="70"/>
      <c r="AI911" s="70"/>
      <c r="AJ911" s="70"/>
      <c r="AK911" s="70"/>
      <c r="AL911" s="70"/>
      <c r="AM911" s="70"/>
      <c r="AN911" s="70"/>
      <c r="AO911" s="70"/>
      <c r="AP911" s="70"/>
      <c r="AQ911" s="70"/>
      <c r="AR911" s="70"/>
      <c r="AS911" s="70"/>
      <c r="AT911" s="70"/>
      <c r="AU911" s="70"/>
      <c r="AV911" s="70"/>
      <c r="AW911" s="70"/>
      <c r="AX911" s="70"/>
      <c r="AY911" s="70"/>
      <c r="AZ911" s="70"/>
    </row>
    <row r="912" spans="1:52">
      <c r="A912" s="69"/>
      <c r="B912" s="69"/>
      <c r="E912" s="69"/>
      <c r="F912" s="69"/>
      <c r="G912" s="69"/>
      <c r="H912" s="69"/>
      <c r="I912" s="69"/>
      <c r="J912" s="69"/>
      <c r="K912" s="69"/>
      <c r="L912" s="196"/>
      <c r="M912" s="69"/>
      <c r="N912" s="197"/>
      <c r="O912" s="43"/>
      <c r="P912" s="43"/>
      <c r="Q912" s="43"/>
      <c r="R912" s="43"/>
      <c r="S912" s="43"/>
      <c r="T912" s="43"/>
      <c r="U912" s="43"/>
      <c r="V912" s="43"/>
      <c r="W912" s="43"/>
      <c r="X912" s="70"/>
      <c r="Y912" s="70"/>
      <c r="Z912" s="70"/>
      <c r="AA912" s="70"/>
      <c r="AB912" s="70"/>
      <c r="AC912" s="70"/>
      <c r="AD912" s="70"/>
      <c r="AE912" s="70"/>
      <c r="AF912" s="70"/>
      <c r="AG912" s="70"/>
      <c r="AH912" s="70"/>
      <c r="AI912" s="70"/>
      <c r="AJ912" s="70"/>
      <c r="AK912" s="70"/>
      <c r="AL912" s="70"/>
      <c r="AM912" s="70"/>
      <c r="AN912" s="70"/>
      <c r="AO912" s="70"/>
      <c r="AP912" s="70"/>
      <c r="AQ912" s="70"/>
      <c r="AR912" s="70"/>
      <c r="AS912" s="70"/>
      <c r="AT912" s="70"/>
      <c r="AU912" s="70"/>
      <c r="AV912" s="70"/>
      <c r="AW912" s="70"/>
      <c r="AX912" s="70"/>
      <c r="AY912" s="70"/>
      <c r="AZ912" s="70"/>
    </row>
    <row r="913" spans="1:52">
      <c r="A913" s="69"/>
      <c r="B913" s="69"/>
      <c r="E913" s="69"/>
      <c r="F913" s="69"/>
      <c r="G913" s="69"/>
      <c r="H913" s="69"/>
      <c r="I913" s="69"/>
      <c r="J913" s="69"/>
      <c r="K913" s="69"/>
      <c r="L913" s="196"/>
      <c r="M913" s="69"/>
      <c r="N913" s="197"/>
      <c r="O913" s="43"/>
      <c r="P913" s="43"/>
      <c r="Q913" s="43"/>
      <c r="R913" s="43"/>
      <c r="S913" s="43"/>
      <c r="T913" s="43"/>
      <c r="U913" s="43"/>
      <c r="V913" s="43"/>
      <c r="W913" s="43"/>
      <c r="X913" s="70"/>
      <c r="Y913" s="70"/>
      <c r="Z913" s="70"/>
      <c r="AA913" s="70"/>
      <c r="AB913" s="70"/>
      <c r="AC913" s="70"/>
      <c r="AD913" s="70"/>
      <c r="AE913" s="70"/>
      <c r="AF913" s="70"/>
      <c r="AG913" s="70"/>
      <c r="AH913" s="70"/>
      <c r="AI913" s="70"/>
      <c r="AJ913" s="70"/>
      <c r="AK913" s="70"/>
      <c r="AL913" s="70"/>
      <c r="AM913" s="70"/>
      <c r="AN913" s="70"/>
      <c r="AO913" s="70"/>
      <c r="AP913" s="70"/>
      <c r="AQ913" s="70"/>
      <c r="AR913" s="70"/>
      <c r="AS913" s="70"/>
      <c r="AT913" s="70"/>
      <c r="AU913" s="70"/>
      <c r="AV913" s="70"/>
      <c r="AW913" s="70"/>
      <c r="AX913" s="70"/>
      <c r="AY913" s="70"/>
      <c r="AZ913" s="70"/>
    </row>
    <row r="914" spans="1:52">
      <c r="A914" s="69"/>
      <c r="B914" s="69"/>
      <c r="E914" s="69"/>
      <c r="F914" s="69"/>
      <c r="G914" s="69"/>
      <c r="H914" s="69"/>
      <c r="I914" s="69"/>
      <c r="J914" s="69"/>
      <c r="K914" s="69"/>
      <c r="L914" s="196"/>
      <c r="M914" s="69"/>
      <c r="N914" s="197"/>
      <c r="O914" s="43"/>
      <c r="P914" s="43"/>
      <c r="Q914" s="43"/>
      <c r="R914" s="43"/>
      <c r="S914" s="43"/>
      <c r="T914" s="43"/>
      <c r="U914" s="43"/>
      <c r="V914" s="43"/>
      <c r="W914" s="43"/>
      <c r="X914" s="70"/>
      <c r="Y914" s="70"/>
      <c r="Z914" s="70"/>
      <c r="AA914" s="70"/>
      <c r="AB914" s="70"/>
      <c r="AC914" s="70"/>
      <c r="AD914" s="70"/>
      <c r="AE914" s="70"/>
      <c r="AF914" s="70"/>
      <c r="AG914" s="70"/>
      <c r="AH914" s="70"/>
      <c r="AI914" s="70"/>
      <c r="AJ914" s="70"/>
      <c r="AK914" s="70"/>
      <c r="AL914" s="70"/>
      <c r="AM914" s="70"/>
      <c r="AN914" s="70"/>
      <c r="AO914" s="70"/>
      <c r="AP914" s="70"/>
      <c r="AQ914" s="70"/>
      <c r="AR914" s="70"/>
      <c r="AS914" s="70"/>
      <c r="AT914" s="70"/>
      <c r="AU914" s="70"/>
      <c r="AV914" s="70"/>
      <c r="AW914" s="70"/>
      <c r="AX914" s="70"/>
      <c r="AY914" s="70"/>
      <c r="AZ914" s="70"/>
    </row>
    <row r="915" spans="1:52">
      <c r="A915" s="69"/>
      <c r="B915" s="69"/>
      <c r="E915" s="69"/>
      <c r="F915" s="69"/>
      <c r="G915" s="69"/>
      <c r="H915" s="69"/>
      <c r="I915" s="69"/>
      <c r="J915" s="69"/>
      <c r="K915" s="69"/>
      <c r="L915" s="196"/>
      <c r="M915" s="69"/>
      <c r="N915" s="197"/>
      <c r="O915" s="43"/>
      <c r="P915" s="43"/>
      <c r="Q915" s="43"/>
      <c r="R915" s="43"/>
      <c r="S915" s="43"/>
      <c r="T915" s="43"/>
      <c r="U915" s="43"/>
      <c r="V915" s="43"/>
      <c r="W915" s="43"/>
      <c r="X915" s="70"/>
      <c r="Y915" s="70"/>
      <c r="Z915" s="70"/>
      <c r="AA915" s="70"/>
      <c r="AB915" s="70"/>
      <c r="AC915" s="70"/>
      <c r="AD915" s="70"/>
      <c r="AE915" s="70"/>
      <c r="AF915" s="70"/>
      <c r="AG915" s="70"/>
      <c r="AH915" s="70"/>
      <c r="AI915" s="70"/>
      <c r="AJ915" s="70"/>
      <c r="AK915" s="70"/>
      <c r="AL915" s="70"/>
      <c r="AM915" s="70"/>
      <c r="AN915" s="70"/>
      <c r="AO915" s="70"/>
      <c r="AP915" s="70"/>
      <c r="AQ915" s="70"/>
      <c r="AR915" s="70"/>
      <c r="AS915" s="70"/>
      <c r="AT915" s="70"/>
      <c r="AU915" s="70"/>
      <c r="AV915" s="70"/>
      <c r="AW915" s="70"/>
      <c r="AX915" s="70"/>
      <c r="AY915" s="70"/>
      <c r="AZ915" s="70"/>
    </row>
    <row r="916" spans="1:52">
      <c r="A916" s="69"/>
      <c r="B916" s="69"/>
      <c r="E916" s="69"/>
      <c r="F916" s="69"/>
      <c r="G916" s="69"/>
      <c r="H916" s="69"/>
      <c r="I916" s="69"/>
      <c r="J916" s="69"/>
      <c r="K916" s="69"/>
      <c r="L916" s="196"/>
      <c r="M916" s="69"/>
      <c r="N916" s="197"/>
      <c r="O916" s="43"/>
      <c r="P916" s="43"/>
      <c r="Q916" s="43"/>
      <c r="R916" s="43"/>
      <c r="S916" s="43"/>
      <c r="T916" s="43"/>
      <c r="U916" s="43"/>
      <c r="V916" s="43"/>
      <c r="W916" s="43"/>
      <c r="X916" s="70"/>
      <c r="Y916" s="70"/>
      <c r="Z916" s="70"/>
      <c r="AA916" s="70"/>
      <c r="AB916" s="70"/>
      <c r="AC916" s="70"/>
      <c r="AD916" s="70"/>
      <c r="AE916" s="70"/>
      <c r="AF916" s="70"/>
      <c r="AG916" s="70"/>
      <c r="AH916" s="70"/>
      <c r="AI916" s="70"/>
      <c r="AJ916" s="70"/>
      <c r="AK916" s="70"/>
      <c r="AL916" s="70"/>
      <c r="AM916" s="70"/>
      <c r="AN916" s="70"/>
      <c r="AO916" s="70"/>
      <c r="AP916" s="70"/>
      <c r="AQ916" s="70"/>
      <c r="AR916" s="70"/>
      <c r="AS916" s="70"/>
      <c r="AT916" s="70"/>
      <c r="AU916" s="70"/>
      <c r="AV916" s="70"/>
      <c r="AW916" s="70"/>
      <c r="AX916" s="70"/>
      <c r="AY916" s="70"/>
      <c r="AZ916" s="70"/>
    </row>
    <row r="917" spans="1:52">
      <c r="A917" s="69"/>
      <c r="B917" s="69"/>
      <c r="E917" s="69"/>
      <c r="F917" s="69"/>
      <c r="G917" s="69"/>
      <c r="H917" s="69"/>
      <c r="I917" s="69"/>
      <c r="J917" s="69"/>
      <c r="K917" s="69"/>
      <c r="L917" s="196"/>
      <c r="M917" s="69"/>
      <c r="N917" s="197"/>
      <c r="O917" s="43"/>
      <c r="P917" s="43"/>
      <c r="Q917" s="43"/>
      <c r="R917" s="43"/>
      <c r="S917" s="43"/>
      <c r="T917" s="43"/>
      <c r="U917" s="43"/>
      <c r="V917" s="43"/>
      <c r="W917" s="43"/>
      <c r="X917" s="70"/>
      <c r="Y917" s="70"/>
      <c r="Z917" s="70"/>
      <c r="AA917" s="70"/>
      <c r="AB917" s="70"/>
      <c r="AC917" s="70"/>
      <c r="AD917" s="70"/>
      <c r="AE917" s="70"/>
      <c r="AF917" s="70"/>
      <c r="AG917" s="70"/>
      <c r="AH917" s="70"/>
      <c r="AI917" s="70"/>
      <c r="AJ917" s="70"/>
      <c r="AK917" s="70"/>
      <c r="AL917" s="70"/>
      <c r="AM917" s="70"/>
      <c r="AN917" s="70"/>
      <c r="AO917" s="70"/>
      <c r="AP917" s="70"/>
      <c r="AQ917" s="70"/>
      <c r="AR917" s="70"/>
      <c r="AS917" s="70"/>
      <c r="AT917" s="70"/>
      <c r="AU917" s="70"/>
      <c r="AV917" s="70"/>
      <c r="AW917" s="70"/>
      <c r="AX917" s="70"/>
      <c r="AY917" s="70"/>
      <c r="AZ917" s="70"/>
    </row>
    <row r="918" spans="1:52">
      <c r="A918" s="69"/>
      <c r="B918" s="69"/>
      <c r="E918" s="69"/>
      <c r="F918" s="69"/>
      <c r="G918" s="69"/>
      <c r="H918" s="69"/>
      <c r="I918" s="69"/>
      <c r="J918" s="69"/>
      <c r="K918" s="69"/>
      <c r="L918" s="196"/>
      <c r="M918" s="69"/>
      <c r="N918" s="197"/>
      <c r="O918" s="43"/>
      <c r="P918" s="43"/>
      <c r="Q918" s="43"/>
      <c r="R918" s="43"/>
      <c r="S918" s="43"/>
      <c r="T918" s="43"/>
      <c r="U918" s="43"/>
      <c r="V918" s="43"/>
      <c r="W918" s="43"/>
      <c r="X918" s="70"/>
      <c r="Y918" s="70"/>
      <c r="Z918" s="70"/>
      <c r="AA918" s="70"/>
      <c r="AB918" s="70"/>
      <c r="AC918" s="70"/>
      <c r="AD918" s="70"/>
      <c r="AE918" s="70"/>
      <c r="AF918" s="70"/>
      <c r="AG918" s="70"/>
      <c r="AH918" s="70"/>
      <c r="AI918" s="70"/>
      <c r="AJ918" s="70"/>
      <c r="AK918" s="70"/>
      <c r="AL918" s="70"/>
      <c r="AM918" s="70"/>
      <c r="AN918" s="70"/>
      <c r="AO918" s="70"/>
      <c r="AP918" s="70"/>
      <c r="AQ918" s="70"/>
      <c r="AR918" s="70"/>
      <c r="AS918" s="70"/>
      <c r="AT918" s="70"/>
      <c r="AU918" s="70"/>
      <c r="AV918" s="70"/>
      <c r="AW918" s="70"/>
      <c r="AX918" s="70"/>
      <c r="AY918" s="70"/>
      <c r="AZ918" s="70"/>
    </row>
    <row r="919" spans="1:52">
      <c r="A919" s="69"/>
      <c r="B919" s="69"/>
      <c r="E919" s="69"/>
      <c r="F919" s="69"/>
      <c r="G919" s="69"/>
      <c r="H919" s="69"/>
      <c r="I919" s="69"/>
      <c r="J919" s="69"/>
      <c r="K919" s="69"/>
      <c r="L919" s="196"/>
      <c r="M919" s="69"/>
      <c r="N919" s="197"/>
      <c r="O919" s="43"/>
      <c r="P919" s="43"/>
      <c r="Q919" s="43"/>
      <c r="R919" s="43"/>
      <c r="S919" s="43"/>
      <c r="T919" s="43"/>
      <c r="U919" s="43"/>
      <c r="V919" s="43"/>
      <c r="W919" s="43"/>
      <c r="X919" s="70"/>
      <c r="Y919" s="70"/>
      <c r="Z919" s="70"/>
      <c r="AA919" s="70"/>
      <c r="AB919" s="70"/>
      <c r="AC919" s="70"/>
      <c r="AD919" s="70"/>
      <c r="AE919" s="70"/>
      <c r="AF919" s="70"/>
      <c r="AG919" s="70"/>
      <c r="AH919" s="70"/>
      <c r="AI919" s="70"/>
      <c r="AJ919" s="70"/>
      <c r="AK919" s="70"/>
      <c r="AL919" s="70"/>
      <c r="AM919" s="70"/>
      <c r="AN919" s="70"/>
      <c r="AO919" s="70"/>
      <c r="AP919" s="70"/>
      <c r="AQ919" s="70"/>
      <c r="AR919" s="70"/>
      <c r="AS919" s="70"/>
      <c r="AT919" s="70"/>
      <c r="AU919" s="70"/>
      <c r="AV919" s="70"/>
      <c r="AW919" s="70"/>
      <c r="AX919" s="70"/>
      <c r="AY919" s="70"/>
      <c r="AZ919" s="70"/>
    </row>
    <row r="920" spans="1:52">
      <c r="A920" s="69"/>
      <c r="B920" s="69"/>
      <c r="E920" s="69"/>
      <c r="F920" s="69"/>
      <c r="G920" s="69"/>
      <c r="H920" s="69"/>
      <c r="I920" s="69"/>
      <c r="J920" s="69"/>
      <c r="K920" s="69"/>
      <c r="L920" s="196"/>
      <c r="M920" s="69"/>
      <c r="N920" s="197"/>
      <c r="O920" s="43"/>
      <c r="P920" s="43"/>
      <c r="Q920" s="43"/>
      <c r="R920" s="43"/>
      <c r="S920" s="43"/>
      <c r="T920" s="43"/>
      <c r="U920" s="43"/>
      <c r="V920" s="43"/>
      <c r="W920" s="43"/>
      <c r="X920" s="70"/>
      <c r="Y920" s="70"/>
      <c r="Z920" s="70"/>
      <c r="AA920" s="70"/>
      <c r="AB920" s="70"/>
      <c r="AC920" s="70"/>
      <c r="AD920" s="70"/>
      <c r="AE920" s="70"/>
      <c r="AF920" s="70"/>
      <c r="AG920" s="70"/>
      <c r="AH920" s="70"/>
      <c r="AI920" s="70"/>
      <c r="AJ920" s="70"/>
      <c r="AK920" s="70"/>
      <c r="AL920" s="70"/>
      <c r="AM920" s="70"/>
      <c r="AN920" s="70"/>
      <c r="AO920" s="70"/>
      <c r="AP920" s="70"/>
      <c r="AQ920" s="70"/>
      <c r="AR920" s="70"/>
      <c r="AS920" s="70"/>
      <c r="AT920" s="70"/>
      <c r="AU920" s="70"/>
      <c r="AV920" s="70"/>
      <c r="AW920" s="70"/>
      <c r="AX920" s="70"/>
      <c r="AY920" s="70"/>
      <c r="AZ920" s="70"/>
    </row>
    <row r="921" spans="1:52">
      <c r="A921" s="69"/>
      <c r="B921" s="69"/>
      <c r="E921" s="69"/>
      <c r="F921" s="69"/>
      <c r="G921" s="69"/>
      <c r="H921" s="69"/>
      <c r="I921" s="69"/>
      <c r="J921" s="69"/>
      <c r="K921" s="69"/>
      <c r="L921" s="196"/>
      <c r="M921" s="69"/>
      <c r="N921" s="197"/>
      <c r="O921" s="43"/>
      <c r="P921" s="43"/>
      <c r="Q921" s="43"/>
      <c r="R921" s="43"/>
      <c r="S921" s="43"/>
      <c r="T921" s="43"/>
      <c r="U921" s="43"/>
      <c r="V921" s="43"/>
      <c r="W921" s="43"/>
      <c r="X921" s="70"/>
      <c r="Y921" s="70"/>
      <c r="Z921" s="70"/>
      <c r="AA921" s="70"/>
      <c r="AB921" s="70"/>
      <c r="AC921" s="70"/>
      <c r="AD921" s="70"/>
      <c r="AE921" s="70"/>
      <c r="AF921" s="70"/>
      <c r="AG921" s="70"/>
      <c r="AH921" s="70"/>
      <c r="AI921" s="70"/>
      <c r="AJ921" s="70"/>
      <c r="AK921" s="70"/>
      <c r="AL921" s="70"/>
      <c r="AM921" s="70"/>
      <c r="AN921" s="70"/>
      <c r="AO921" s="70"/>
      <c r="AP921" s="70"/>
      <c r="AQ921" s="70"/>
      <c r="AR921" s="70"/>
      <c r="AS921" s="70"/>
      <c r="AT921" s="70"/>
      <c r="AU921" s="70"/>
      <c r="AV921" s="70"/>
      <c r="AW921" s="70"/>
      <c r="AX921" s="70"/>
      <c r="AY921" s="70"/>
      <c r="AZ921" s="70"/>
    </row>
    <row r="922" spans="1:52">
      <c r="A922" s="69"/>
      <c r="B922" s="69"/>
      <c r="E922" s="69"/>
      <c r="F922" s="69"/>
      <c r="G922" s="69"/>
      <c r="H922" s="69"/>
      <c r="I922" s="69"/>
      <c r="J922" s="69"/>
      <c r="K922" s="69"/>
      <c r="L922" s="196"/>
      <c r="M922" s="69"/>
      <c r="N922" s="197"/>
      <c r="O922" s="43"/>
      <c r="P922" s="43"/>
      <c r="Q922" s="43"/>
      <c r="R922" s="43"/>
      <c r="S922" s="43"/>
      <c r="T922" s="43"/>
      <c r="U922" s="43"/>
      <c r="V922" s="43"/>
      <c r="W922" s="43"/>
      <c r="X922" s="70"/>
      <c r="Y922" s="70"/>
      <c r="Z922" s="70"/>
      <c r="AA922" s="70"/>
      <c r="AB922" s="70"/>
      <c r="AC922" s="70"/>
      <c r="AD922" s="70"/>
      <c r="AE922" s="70"/>
      <c r="AF922" s="70"/>
      <c r="AG922" s="70"/>
      <c r="AH922" s="70"/>
      <c r="AI922" s="70"/>
      <c r="AJ922" s="70"/>
      <c r="AK922" s="70"/>
      <c r="AL922" s="70"/>
      <c r="AM922" s="70"/>
      <c r="AN922" s="70"/>
      <c r="AO922" s="70"/>
      <c r="AP922" s="70"/>
      <c r="AQ922" s="70"/>
      <c r="AR922" s="70"/>
      <c r="AS922" s="70"/>
      <c r="AT922" s="70"/>
      <c r="AU922" s="70"/>
      <c r="AV922" s="70"/>
      <c r="AW922" s="70"/>
      <c r="AX922" s="70"/>
      <c r="AY922" s="70"/>
      <c r="AZ922" s="70"/>
    </row>
    <row r="923" spans="1:52">
      <c r="A923" s="69"/>
      <c r="B923" s="69"/>
      <c r="E923" s="69"/>
      <c r="F923" s="69"/>
      <c r="G923" s="69"/>
      <c r="H923" s="69"/>
      <c r="I923" s="69"/>
      <c r="J923" s="69"/>
      <c r="K923" s="69"/>
      <c r="L923" s="196"/>
      <c r="M923" s="69"/>
      <c r="N923" s="197"/>
      <c r="O923" s="43"/>
      <c r="P923" s="43"/>
      <c r="Q923" s="43"/>
      <c r="R923" s="43"/>
      <c r="S923" s="43"/>
      <c r="T923" s="43"/>
      <c r="U923" s="43"/>
      <c r="V923" s="43"/>
      <c r="W923" s="43"/>
      <c r="X923" s="70"/>
      <c r="Y923" s="70"/>
      <c r="Z923" s="70"/>
      <c r="AA923" s="70"/>
      <c r="AB923" s="70"/>
      <c r="AC923" s="70"/>
      <c r="AD923" s="70"/>
      <c r="AE923" s="70"/>
      <c r="AF923" s="70"/>
      <c r="AG923" s="70"/>
      <c r="AH923" s="70"/>
      <c r="AI923" s="70"/>
      <c r="AJ923" s="70"/>
      <c r="AK923" s="70"/>
      <c r="AL923" s="70"/>
      <c r="AM923" s="70"/>
      <c r="AN923" s="70"/>
      <c r="AO923" s="70"/>
      <c r="AP923" s="70"/>
      <c r="AQ923" s="70"/>
      <c r="AR923" s="70"/>
      <c r="AS923" s="70"/>
      <c r="AT923" s="70"/>
      <c r="AU923" s="70"/>
      <c r="AV923" s="70"/>
      <c r="AW923" s="70"/>
      <c r="AX923" s="70"/>
      <c r="AY923" s="70"/>
      <c r="AZ923" s="70"/>
    </row>
    <row r="924" spans="1:52">
      <c r="A924" s="69"/>
      <c r="B924" s="69"/>
      <c r="E924" s="69"/>
      <c r="F924" s="69"/>
      <c r="G924" s="69"/>
      <c r="H924" s="69"/>
      <c r="I924" s="69"/>
      <c r="J924" s="69"/>
      <c r="K924" s="69"/>
      <c r="L924" s="196"/>
      <c r="M924" s="69"/>
      <c r="N924" s="197"/>
      <c r="O924" s="43"/>
      <c r="P924" s="43"/>
      <c r="Q924" s="43"/>
      <c r="R924" s="43"/>
      <c r="S924" s="43"/>
      <c r="T924" s="43"/>
      <c r="U924" s="43"/>
      <c r="V924" s="43"/>
      <c r="W924" s="43"/>
      <c r="X924" s="70"/>
      <c r="Y924" s="70"/>
      <c r="Z924" s="70"/>
      <c r="AA924" s="70"/>
      <c r="AB924" s="70"/>
      <c r="AC924" s="70"/>
      <c r="AD924" s="70"/>
      <c r="AE924" s="70"/>
      <c r="AF924" s="70"/>
      <c r="AG924" s="70"/>
      <c r="AH924" s="70"/>
      <c r="AI924" s="70"/>
      <c r="AJ924" s="70"/>
      <c r="AK924" s="70"/>
      <c r="AL924" s="70"/>
      <c r="AM924" s="70"/>
      <c r="AN924" s="70"/>
      <c r="AO924" s="70"/>
      <c r="AP924" s="70"/>
      <c r="AQ924" s="70"/>
      <c r="AR924" s="70"/>
      <c r="AS924" s="70"/>
      <c r="AT924" s="70"/>
      <c r="AU924" s="70"/>
      <c r="AV924" s="70"/>
      <c r="AW924" s="70"/>
      <c r="AX924" s="70"/>
      <c r="AY924" s="70"/>
      <c r="AZ924" s="70"/>
    </row>
    <row r="925" spans="1:52">
      <c r="A925" s="69"/>
      <c r="B925" s="69"/>
      <c r="E925" s="69"/>
      <c r="F925" s="69"/>
      <c r="G925" s="69"/>
      <c r="H925" s="69"/>
      <c r="I925" s="69"/>
      <c r="J925" s="69"/>
      <c r="K925" s="69"/>
      <c r="L925" s="196"/>
      <c r="M925" s="69"/>
      <c r="N925" s="197"/>
      <c r="O925" s="43"/>
      <c r="P925" s="43"/>
      <c r="Q925" s="43"/>
      <c r="R925" s="43"/>
      <c r="S925" s="43"/>
      <c r="T925" s="43"/>
      <c r="U925" s="43"/>
      <c r="V925" s="43"/>
      <c r="W925" s="43"/>
      <c r="X925" s="70"/>
      <c r="Y925" s="70"/>
      <c r="Z925" s="70"/>
      <c r="AA925" s="70"/>
      <c r="AB925" s="70"/>
      <c r="AC925" s="70"/>
      <c r="AD925" s="70"/>
      <c r="AE925" s="70"/>
      <c r="AF925" s="70"/>
      <c r="AG925" s="70"/>
      <c r="AH925" s="70"/>
      <c r="AI925" s="70"/>
      <c r="AJ925" s="70"/>
      <c r="AK925" s="70"/>
      <c r="AL925" s="70"/>
      <c r="AM925" s="70"/>
      <c r="AN925" s="70"/>
      <c r="AO925" s="70"/>
      <c r="AP925" s="70"/>
      <c r="AQ925" s="70"/>
      <c r="AR925" s="70"/>
      <c r="AS925" s="70"/>
      <c r="AT925" s="70"/>
      <c r="AU925" s="70"/>
      <c r="AV925" s="70"/>
      <c r="AW925" s="70"/>
      <c r="AX925" s="70"/>
      <c r="AY925" s="70"/>
      <c r="AZ925" s="70"/>
    </row>
    <row r="926" spans="1:52">
      <c r="A926" s="69"/>
      <c r="B926" s="69"/>
      <c r="E926" s="69"/>
      <c r="F926" s="69"/>
      <c r="G926" s="69"/>
      <c r="H926" s="69"/>
      <c r="I926" s="69"/>
      <c r="J926" s="69"/>
      <c r="K926" s="69"/>
      <c r="L926" s="196"/>
      <c r="M926" s="69"/>
      <c r="N926" s="197"/>
      <c r="O926" s="43"/>
      <c r="P926" s="43"/>
      <c r="Q926" s="43"/>
      <c r="R926" s="43"/>
      <c r="S926" s="43"/>
      <c r="T926" s="43"/>
      <c r="U926" s="43"/>
      <c r="V926" s="43"/>
      <c r="W926" s="43"/>
      <c r="X926" s="70"/>
      <c r="Y926" s="70"/>
      <c r="Z926" s="70"/>
      <c r="AA926" s="70"/>
      <c r="AB926" s="70"/>
      <c r="AC926" s="70"/>
      <c r="AD926" s="70"/>
      <c r="AE926" s="70"/>
      <c r="AF926" s="70"/>
      <c r="AG926" s="70"/>
      <c r="AH926" s="70"/>
      <c r="AI926" s="70"/>
      <c r="AJ926" s="70"/>
      <c r="AK926" s="70"/>
      <c r="AL926" s="70"/>
      <c r="AM926" s="70"/>
      <c r="AN926" s="70"/>
      <c r="AO926" s="70"/>
      <c r="AP926" s="70"/>
      <c r="AQ926" s="70"/>
      <c r="AR926" s="70"/>
      <c r="AS926" s="70"/>
      <c r="AT926" s="70"/>
      <c r="AU926" s="70"/>
      <c r="AV926" s="70"/>
      <c r="AW926" s="70"/>
      <c r="AX926" s="70"/>
      <c r="AY926" s="70"/>
      <c r="AZ926" s="70"/>
    </row>
    <row r="927" spans="1:52">
      <c r="A927" s="69"/>
      <c r="B927" s="69"/>
      <c r="E927" s="69"/>
      <c r="F927" s="69"/>
      <c r="G927" s="69"/>
      <c r="H927" s="69"/>
      <c r="I927" s="69"/>
      <c r="J927" s="69"/>
      <c r="K927" s="69"/>
      <c r="L927" s="196"/>
      <c r="M927" s="69"/>
      <c r="N927" s="197"/>
      <c r="O927" s="43"/>
      <c r="P927" s="43"/>
      <c r="Q927" s="43"/>
      <c r="R927" s="43"/>
      <c r="S927" s="43"/>
      <c r="T927" s="43"/>
      <c r="U927" s="43"/>
      <c r="V927" s="43"/>
      <c r="W927" s="43"/>
      <c r="X927" s="70"/>
      <c r="Y927" s="70"/>
      <c r="Z927" s="70"/>
      <c r="AA927" s="70"/>
      <c r="AB927" s="70"/>
      <c r="AC927" s="70"/>
      <c r="AD927" s="70"/>
      <c r="AE927" s="70"/>
      <c r="AF927" s="70"/>
      <c r="AG927" s="70"/>
      <c r="AH927" s="70"/>
      <c r="AI927" s="70"/>
      <c r="AJ927" s="70"/>
      <c r="AK927" s="70"/>
      <c r="AL927" s="70"/>
      <c r="AM927" s="70"/>
      <c r="AN927" s="70"/>
      <c r="AO927" s="70"/>
      <c r="AP927" s="70"/>
      <c r="AQ927" s="70"/>
      <c r="AR927" s="70"/>
      <c r="AS927" s="70"/>
      <c r="AT927" s="70"/>
      <c r="AU927" s="70"/>
      <c r="AV927" s="70"/>
      <c r="AW927" s="70"/>
      <c r="AX927" s="70"/>
      <c r="AY927" s="70"/>
      <c r="AZ927" s="70"/>
    </row>
    <row r="928" spans="1:52">
      <c r="A928" s="69"/>
      <c r="B928" s="69"/>
      <c r="E928" s="69"/>
      <c r="F928" s="69"/>
      <c r="G928" s="69"/>
      <c r="H928" s="69"/>
      <c r="I928" s="69"/>
      <c r="J928" s="69"/>
      <c r="K928" s="69"/>
      <c r="L928" s="196"/>
      <c r="M928" s="69"/>
      <c r="N928" s="197"/>
      <c r="O928" s="43"/>
      <c r="P928" s="43"/>
      <c r="Q928" s="43"/>
      <c r="R928" s="43"/>
      <c r="S928" s="43"/>
      <c r="T928" s="43"/>
      <c r="U928" s="43"/>
      <c r="V928" s="43"/>
      <c r="W928" s="43"/>
      <c r="X928" s="70"/>
      <c r="Y928" s="70"/>
      <c r="Z928" s="70"/>
      <c r="AA928" s="70"/>
      <c r="AB928" s="70"/>
      <c r="AC928" s="70"/>
      <c r="AD928" s="70"/>
      <c r="AE928" s="70"/>
      <c r="AF928" s="70"/>
      <c r="AG928" s="70"/>
      <c r="AH928" s="70"/>
      <c r="AI928" s="70"/>
      <c r="AJ928" s="70"/>
      <c r="AK928" s="70"/>
      <c r="AL928" s="70"/>
      <c r="AM928" s="70"/>
      <c r="AN928" s="70"/>
      <c r="AO928" s="70"/>
      <c r="AP928" s="70"/>
      <c r="AQ928" s="70"/>
      <c r="AR928" s="70"/>
      <c r="AS928" s="70"/>
      <c r="AT928" s="70"/>
      <c r="AU928" s="70"/>
      <c r="AV928" s="70"/>
      <c r="AW928" s="70"/>
      <c r="AX928" s="70"/>
      <c r="AY928" s="70"/>
      <c r="AZ928" s="70"/>
    </row>
    <row r="929" spans="1:52">
      <c r="A929" s="69"/>
      <c r="B929" s="69"/>
      <c r="E929" s="69"/>
      <c r="F929" s="69"/>
      <c r="G929" s="69"/>
      <c r="H929" s="69"/>
      <c r="I929" s="69"/>
      <c r="J929" s="69"/>
      <c r="K929" s="69"/>
      <c r="L929" s="196"/>
      <c r="M929" s="69"/>
      <c r="N929" s="197"/>
      <c r="O929" s="43"/>
      <c r="P929" s="43"/>
      <c r="Q929" s="43"/>
      <c r="R929" s="43"/>
      <c r="S929" s="43"/>
      <c r="T929" s="43"/>
      <c r="U929" s="43"/>
      <c r="V929" s="43"/>
      <c r="W929" s="43"/>
      <c r="X929" s="70"/>
      <c r="Y929" s="70"/>
      <c r="Z929" s="70"/>
      <c r="AA929" s="70"/>
      <c r="AB929" s="70"/>
      <c r="AC929" s="70"/>
      <c r="AD929" s="70"/>
      <c r="AE929" s="70"/>
      <c r="AF929" s="70"/>
      <c r="AG929" s="70"/>
      <c r="AH929" s="70"/>
      <c r="AI929" s="70"/>
      <c r="AJ929" s="70"/>
      <c r="AK929" s="70"/>
      <c r="AL929" s="70"/>
      <c r="AM929" s="70"/>
      <c r="AN929" s="70"/>
      <c r="AO929" s="70"/>
      <c r="AP929" s="70"/>
      <c r="AQ929" s="70"/>
      <c r="AR929" s="70"/>
      <c r="AS929" s="70"/>
      <c r="AT929" s="70"/>
      <c r="AU929" s="70"/>
      <c r="AV929" s="70"/>
      <c r="AW929" s="70"/>
      <c r="AX929" s="70"/>
      <c r="AY929" s="70"/>
      <c r="AZ929" s="70"/>
    </row>
    <row r="930" spans="1:52">
      <c r="A930" s="69"/>
      <c r="B930" s="69"/>
      <c r="E930" s="69"/>
      <c r="F930" s="69"/>
      <c r="G930" s="69"/>
      <c r="H930" s="69"/>
      <c r="I930" s="69"/>
      <c r="J930" s="69"/>
      <c r="K930" s="69"/>
      <c r="L930" s="196"/>
      <c r="M930" s="69"/>
      <c r="N930" s="197"/>
      <c r="O930" s="43"/>
      <c r="P930" s="43"/>
      <c r="Q930" s="43"/>
      <c r="R930" s="43"/>
      <c r="S930" s="43"/>
      <c r="T930" s="43"/>
      <c r="U930" s="43"/>
      <c r="V930" s="43"/>
      <c r="W930" s="43"/>
      <c r="X930" s="70"/>
      <c r="Y930" s="70"/>
      <c r="Z930" s="70"/>
      <c r="AA930" s="70"/>
      <c r="AB930" s="70"/>
      <c r="AC930" s="70"/>
      <c r="AD930" s="70"/>
      <c r="AE930" s="70"/>
      <c r="AF930" s="70"/>
      <c r="AG930" s="70"/>
      <c r="AH930" s="70"/>
      <c r="AI930" s="70"/>
      <c r="AJ930" s="70"/>
      <c r="AK930" s="70"/>
      <c r="AL930" s="70"/>
      <c r="AM930" s="70"/>
      <c r="AN930" s="70"/>
      <c r="AO930" s="70"/>
      <c r="AP930" s="70"/>
      <c r="AQ930" s="70"/>
      <c r="AR930" s="70"/>
      <c r="AS930" s="70"/>
      <c r="AT930" s="70"/>
      <c r="AU930" s="70"/>
      <c r="AV930" s="70"/>
      <c r="AW930" s="70"/>
      <c r="AX930" s="70"/>
      <c r="AY930" s="70"/>
      <c r="AZ930" s="70"/>
    </row>
    <row r="931" spans="1:52">
      <c r="A931" s="69"/>
      <c r="B931" s="69"/>
      <c r="E931" s="69"/>
      <c r="F931" s="69"/>
      <c r="G931" s="69"/>
      <c r="H931" s="69"/>
      <c r="I931" s="69"/>
      <c r="J931" s="69"/>
      <c r="K931" s="69"/>
      <c r="L931" s="196"/>
      <c r="M931" s="69"/>
      <c r="N931" s="197"/>
      <c r="O931" s="43"/>
      <c r="P931" s="43"/>
      <c r="Q931" s="43"/>
      <c r="R931" s="43"/>
      <c r="S931" s="43"/>
      <c r="T931" s="43"/>
      <c r="U931" s="43"/>
      <c r="V931" s="43"/>
      <c r="W931" s="43"/>
      <c r="X931" s="70"/>
      <c r="Y931" s="70"/>
      <c r="Z931" s="70"/>
      <c r="AA931" s="70"/>
      <c r="AB931" s="70"/>
      <c r="AC931" s="70"/>
      <c r="AD931" s="70"/>
      <c r="AE931" s="70"/>
      <c r="AF931" s="70"/>
      <c r="AG931" s="70"/>
      <c r="AH931" s="70"/>
      <c r="AI931" s="70"/>
      <c r="AJ931" s="70"/>
      <c r="AK931" s="70"/>
      <c r="AL931" s="70"/>
      <c r="AM931" s="70"/>
      <c r="AN931" s="70"/>
      <c r="AO931" s="70"/>
      <c r="AP931" s="70"/>
      <c r="AQ931" s="70"/>
      <c r="AR931" s="70"/>
      <c r="AS931" s="70"/>
      <c r="AT931" s="70"/>
      <c r="AU931" s="70"/>
      <c r="AV931" s="70"/>
      <c r="AW931" s="70"/>
      <c r="AX931" s="70"/>
      <c r="AY931" s="70"/>
      <c r="AZ931" s="70"/>
    </row>
    <row r="932" spans="1:52">
      <c r="A932" s="69"/>
      <c r="B932" s="69"/>
      <c r="E932" s="69"/>
      <c r="F932" s="69"/>
      <c r="G932" s="69"/>
      <c r="H932" s="69"/>
      <c r="I932" s="69"/>
      <c r="J932" s="69"/>
      <c r="K932" s="69"/>
      <c r="L932" s="196"/>
      <c r="M932" s="69"/>
      <c r="N932" s="197"/>
      <c r="O932" s="43"/>
      <c r="P932" s="43"/>
      <c r="Q932" s="43"/>
      <c r="R932" s="43"/>
      <c r="S932" s="43"/>
      <c r="T932" s="43"/>
      <c r="U932" s="43"/>
      <c r="V932" s="43"/>
      <c r="W932" s="43"/>
      <c r="X932" s="70"/>
      <c r="Y932" s="70"/>
      <c r="Z932" s="70"/>
      <c r="AA932" s="70"/>
      <c r="AB932" s="70"/>
      <c r="AC932" s="70"/>
      <c r="AD932" s="70"/>
      <c r="AE932" s="70"/>
      <c r="AF932" s="70"/>
      <c r="AG932" s="70"/>
      <c r="AH932" s="70"/>
      <c r="AI932" s="70"/>
      <c r="AJ932" s="70"/>
      <c r="AK932" s="70"/>
      <c r="AL932" s="70"/>
      <c r="AM932" s="70"/>
      <c r="AN932" s="70"/>
      <c r="AO932" s="70"/>
      <c r="AP932" s="70"/>
      <c r="AQ932" s="70"/>
      <c r="AR932" s="70"/>
      <c r="AS932" s="70"/>
      <c r="AT932" s="70"/>
      <c r="AU932" s="70"/>
      <c r="AV932" s="70"/>
      <c r="AW932" s="70"/>
      <c r="AX932" s="70"/>
      <c r="AY932" s="70"/>
      <c r="AZ932" s="70"/>
    </row>
    <row r="933" spans="1:52">
      <c r="A933" s="69"/>
      <c r="B933" s="69"/>
      <c r="E933" s="69"/>
      <c r="F933" s="69"/>
      <c r="G933" s="69"/>
      <c r="H933" s="69"/>
      <c r="I933" s="69"/>
      <c r="J933" s="69"/>
      <c r="K933" s="69"/>
      <c r="L933" s="196"/>
      <c r="M933" s="69"/>
      <c r="N933" s="197"/>
      <c r="O933" s="43"/>
      <c r="P933" s="43"/>
      <c r="Q933" s="43"/>
      <c r="R933" s="43"/>
      <c r="S933" s="43"/>
      <c r="T933" s="43"/>
      <c r="U933" s="43"/>
      <c r="V933" s="43"/>
      <c r="W933" s="43"/>
      <c r="X933" s="70"/>
      <c r="Y933" s="70"/>
      <c r="Z933" s="70"/>
      <c r="AA933" s="70"/>
      <c r="AB933" s="70"/>
      <c r="AC933" s="70"/>
      <c r="AD933" s="70"/>
      <c r="AE933" s="70"/>
      <c r="AF933" s="70"/>
      <c r="AG933" s="70"/>
      <c r="AH933" s="70"/>
      <c r="AI933" s="70"/>
      <c r="AJ933" s="70"/>
      <c r="AK933" s="70"/>
      <c r="AL933" s="70"/>
      <c r="AM933" s="70"/>
      <c r="AN933" s="70"/>
      <c r="AO933" s="70"/>
      <c r="AP933" s="70"/>
      <c r="AQ933" s="70"/>
      <c r="AR933" s="70"/>
      <c r="AS933" s="70"/>
      <c r="AT933" s="70"/>
      <c r="AU933" s="70"/>
      <c r="AV933" s="70"/>
      <c r="AW933" s="70"/>
      <c r="AX933" s="70"/>
      <c r="AY933" s="70"/>
      <c r="AZ933" s="70"/>
    </row>
    <row r="934" spans="1:52">
      <c r="A934" s="69"/>
      <c r="B934" s="69"/>
      <c r="E934" s="69"/>
      <c r="F934" s="69"/>
      <c r="G934" s="69"/>
      <c r="H934" s="69"/>
      <c r="I934" s="69"/>
      <c r="J934" s="69"/>
      <c r="K934" s="69"/>
      <c r="L934" s="196"/>
      <c r="M934" s="69"/>
      <c r="N934" s="197"/>
      <c r="O934" s="43"/>
      <c r="P934" s="43"/>
      <c r="Q934" s="43"/>
      <c r="R934" s="43"/>
      <c r="S934" s="43"/>
      <c r="T934" s="43"/>
      <c r="U934" s="43"/>
      <c r="V934" s="43"/>
      <c r="W934" s="43"/>
      <c r="X934" s="70"/>
      <c r="Y934" s="70"/>
      <c r="Z934" s="70"/>
      <c r="AA934" s="70"/>
      <c r="AB934" s="70"/>
      <c r="AC934" s="70"/>
      <c r="AD934" s="70"/>
      <c r="AE934" s="70"/>
      <c r="AF934" s="70"/>
      <c r="AG934" s="70"/>
      <c r="AH934" s="70"/>
      <c r="AI934" s="70"/>
      <c r="AJ934" s="70"/>
      <c r="AK934" s="70"/>
      <c r="AL934" s="70"/>
      <c r="AM934" s="70"/>
      <c r="AN934" s="70"/>
      <c r="AO934" s="70"/>
      <c r="AP934" s="70"/>
      <c r="AQ934" s="70"/>
      <c r="AR934" s="70"/>
      <c r="AS934" s="70"/>
      <c r="AT934" s="70"/>
      <c r="AU934" s="70"/>
      <c r="AV934" s="70"/>
      <c r="AW934" s="70"/>
      <c r="AX934" s="70"/>
      <c r="AY934" s="70"/>
      <c r="AZ934" s="70"/>
    </row>
    <row r="935" spans="1:52">
      <c r="A935" s="69"/>
      <c r="B935" s="69"/>
      <c r="E935" s="69"/>
      <c r="F935" s="69"/>
      <c r="G935" s="69"/>
      <c r="H935" s="69"/>
      <c r="I935" s="69"/>
      <c r="J935" s="69"/>
      <c r="K935" s="69"/>
      <c r="L935" s="196"/>
      <c r="M935" s="69"/>
      <c r="N935" s="197"/>
      <c r="O935" s="43"/>
      <c r="P935" s="43"/>
      <c r="Q935" s="43"/>
      <c r="R935" s="43"/>
      <c r="S935" s="43"/>
      <c r="T935" s="43"/>
      <c r="U935" s="43"/>
      <c r="V935" s="43"/>
      <c r="W935" s="43"/>
      <c r="X935" s="70"/>
      <c r="Y935" s="70"/>
      <c r="Z935" s="70"/>
      <c r="AA935" s="70"/>
      <c r="AB935" s="70"/>
      <c r="AC935" s="70"/>
      <c r="AD935" s="70"/>
      <c r="AE935" s="70"/>
      <c r="AF935" s="70"/>
      <c r="AG935" s="70"/>
      <c r="AH935" s="70"/>
      <c r="AI935" s="70"/>
      <c r="AJ935" s="70"/>
      <c r="AK935" s="70"/>
      <c r="AL935" s="70"/>
      <c r="AM935" s="70"/>
      <c r="AN935" s="70"/>
      <c r="AO935" s="70"/>
      <c r="AP935" s="70"/>
      <c r="AQ935" s="70"/>
      <c r="AR935" s="70"/>
      <c r="AS935" s="70"/>
      <c r="AT935" s="70"/>
      <c r="AU935" s="70"/>
      <c r="AV935" s="70"/>
      <c r="AW935" s="70"/>
      <c r="AX935" s="70"/>
      <c r="AY935" s="70"/>
      <c r="AZ935" s="70"/>
    </row>
    <row r="936" spans="1:52">
      <c r="A936" s="69"/>
      <c r="B936" s="69"/>
      <c r="E936" s="69"/>
      <c r="F936" s="69"/>
      <c r="G936" s="69"/>
      <c r="H936" s="69"/>
      <c r="I936" s="69"/>
      <c r="J936" s="69"/>
      <c r="K936" s="69"/>
      <c r="L936" s="196"/>
      <c r="M936" s="69"/>
      <c r="N936" s="197"/>
      <c r="O936" s="43"/>
      <c r="P936" s="43"/>
      <c r="Q936" s="43"/>
      <c r="R936" s="43"/>
      <c r="S936" s="43"/>
      <c r="T936" s="43"/>
      <c r="U936" s="43"/>
      <c r="V936" s="43"/>
      <c r="W936" s="43"/>
      <c r="X936" s="70"/>
      <c r="Y936" s="70"/>
      <c r="Z936" s="70"/>
      <c r="AA936" s="70"/>
      <c r="AB936" s="70"/>
      <c r="AC936" s="70"/>
      <c r="AD936" s="70"/>
      <c r="AE936" s="70"/>
      <c r="AF936" s="70"/>
      <c r="AG936" s="70"/>
      <c r="AH936" s="70"/>
      <c r="AI936" s="70"/>
      <c r="AJ936" s="70"/>
      <c r="AK936" s="70"/>
      <c r="AL936" s="70"/>
      <c r="AM936" s="70"/>
      <c r="AN936" s="70"/>
      <c r="AO936" s="70"/>
      <c r="AP936" s="70"/>
      <c r="AQ936" s="70"/>
      <c r="AR936" s="70"/>
      <c r="AS936" s="70"/>
      <c r="AT936" s="70"/>
      <c r="AU936" s="70"/>
      <c r="AV936" s="70"/>
      <c r="AW936" s="70"/>
      <c r="AX936" s="70"/>
      <c r="AY936" s="70"/>
      <c r="AZ936" s="70"/>
    </row>
    <row r="937" spans="1:52">
      <c r="A937" s="69"/>
      <c r="B937" s="69"/>
      <c r="E937" s="69"/>
      <c r="F937" s="69"/>
      <c r="G937" s="69"/>
      <c r="H937" s="69"/>
      <c r="I937" s="69"/>
      <c r="J937" s="69"/>
      <c r="K937" s="69"/>
      <c r="L937" s="196"/>
      <c r="M937" s="69"/>
      <c r="N937" s="197"/>
      <c r="O937" s="43"/>
      <c r="P937" s="43"/>
      <c r="Q937" s="43"/>
      <c r="R937" s="43"/>
      <c r="S937" s="43"/>
      <c r="T937" s="43"/>
      <c r="U937" s="43"/>
      <c r="V937" s="43"/>
      <c r="W937" s="43"/>
      <c r="X937" s="70"/>
      <c r="Y937" s="70"/>
      <c r="Z937" s="70"/>
      <c r="AA937" s="70"/>
      <c r="AB937" s="70"/>
      <c r="AC937" s="70"/>
      <c r="AD937" s="70"/>
      <c r="AE937" s="70"/>
      <c r="AF937" s="70"/>
      <c r="AG937" s="70"/>
      <c r="AH937" s="70"/>
      <c r="AI937" s="70"/>
      <c r="AJ937" s="70"/>
      <c r="AK937" s="70"/>
      <c r="AL937" s="70"/>
      <c r="AM937" s="70"/>
      <c r="AN937" s="70"/>
      <c r="AO937" s="70"/>
      <c r="AP937" s="70"/>
      <c r="AQ937" s="70"/>
      <c r="AR937" s="70"/>
      <c r="AS937" s="70"/>
      <c r="AT937" s="70"/>
      <c r="AU937" s="70"/>
      <c r="AV937" s="70"/>
      <c r="AW937" s="70"/>
      <c r="AX937" s="70"/>
      <c r="AY937" s="70"/>
      <c r="AZ937" s="70"/>
    </row>
    <row r="938" spans="1:52">
      <c r="A938" s="69"/>
      <c r="B938" s="69"/>
      <c r="E938" s="69"/>
      <c r="F938" s="69"/>
      <c r="G938" s="69"/>
      <c r="H938" s="69"/>
      <c r="I938" s="69"/>
      <c r="J938" s="69"/>
      <c r="K938" s="69"/>
      <c r="L938" s="196"/>
      <c r="M938" s="69"/>
      <c r="N938" s="197"/>
      <c r="O938" s="43"/>
      <c r="P938" s="43"/>
      <c r="Q938" s="43"/>
      <c r="R938" s="43"/>
      <c r="S938" s="43"/>
      <c r="T938" s="43"/>
      <c r="U938" s="43"/>
      <c r="V938" s="43"/>
      <c r="W938" s="43"/>
      <c r="X938" s="70"/>
      <c r="Y938" s="70"/>
      <c r="Z938" s="70"/>
      <c r="AA938" s="70"/>
      <c r="AB938" s="70"/>
      <c r="AC938" s="70"/>
      <c r="AD938" s="70"/>
      <c r="AE938" s="70"/>
      <c r="AF938" s="70"/>
      <c r="AG938" s="70"/>
      <c r="AH938" s="70"/>
      <c r="AI938" s="70"/>
      <c r="AJ938" s="70"/>
      <c r="AK938" s="70"/>
      <c r="AL938" s="70"/>
      <c r="AM938" s="70"/>
      <c r="AN938" s="70"/>
      <c r="AO938" s="70"/>
      <c r="AP938" s="70"/>
      <c r="AQ938" s="70"/>
      <c r="AR938" s="70"/>
      <c r="AS938" s="70"/>
      <c r="AT938" s="70"/>
      <c r="AU938" s="70"/>
      <c r="AV938" s="70"/>
      <c r="AW938" s="70"/>
      <c r="AX938" s="70"/>
      <c r="AY938" s="70"/>
      <c r="AZ938" s="70"/>
    </row>
    <row r="939" spans="1:52">
      <c r="A939" s="69"/>
      <c r="B939" s="69"/>
      <c r="E939" s="69"/>
      <c r="F939" s="69"/>
      <c r="G939" s="69"/>
      <c r="H939" s="69"/>
      <c r="I939" s="69"/>
      <c r="J939" s="69"/>
      <c r="K939" s="69"/>
      <c r="L939" s="196"/>
      <c r="M939" s="69"/>
      <c r="N939" s="197"/>
      <c r="O939" s="43"/>
      <c r="P939" s="43"/>
      <c r="Q939" s="43"/>
      <c r="R939" s="43"/>
      <c r="S939" s="43"/>
      <c r="T939" s="43"/>
      <c r="U939" s="43"/>
      <c r="V939" s="43"/>
      <c r="W939" s="43"/>
      <c r="X939" s="70"/>
      <c r="Y939" s="70"/>
      <c r="Z939" s="70"/>
      <c r="AA939" s="70"/>
      <c r="AB939" s="70"/>
      <c r="AC939" s="70"/>
      <c r="AD939" s="70"/>
      <c r="AE939" s="70"/>
      <c r="AF939" s="70"/>
      <c r="AG939" s="70"/>
      <c r="AH939" s="70"/>
      <c r="AI939" s="70"/>
      <c r="AJ939" s="70"/>
      <c r="AK939" s="70"/>
      <c r="AL939" s="70"/>
      <c r="AM939" s="70"/>
      <c r="AN939" s="70"/>
      <c r="AO939" s="70"/>
      <c r="AP939" s="70"/>
      <c r="AQ939" s="70"/>
      <c r="AR939" s="70"/>
      <c r="AS939" s="70"/>
      <c r="AT939" s="70"/>
      <c r="AU939" s="70"/>
      <c r="AV939" s="70"/>
      <c r="AW939" s="70"/>
      <c r="AX939" s="70"/>
      <c r="AY939" s="70"/>
      <c r="AZ939" s="70"/>
    </row>
    <row r="940" spans="1:52">
      <c r="A940" s="69"/>
      <c r="B940" s="69"/>
      <c r="E940" s="69"/>
      <c r="F940" s="69"/>
      <c r="G940" s="69"/>
      <c r="H940" s="69"/>
      <c r="I940" s="69"/>
      <c r="J940" s="69"/>
      <c r="K940" s="69"/>
      <c r="L940" s="196"/>
      <c r="M940" s="69"/>
      <c r="N940" s="197"/>
      <c r="O940" s="43"/>
      <c r="P940" s="43"/>
      <c r="Q940" s="43"/>
      <c r="R940" s="43"/>
      <c r="S940" s="43"/>
      <c r="T940" s="43"/>
      <c r="U940" s="43"/>
      <c r="V940" s="43"/>
      <c r="W940" s="43"/>
      <c r="X940" s="70"/>
      <c r="Y940" s="70"/>
      <c r="Z940" s="70"/>
      <c r="AA940" s="70"/>
      <c r="AB940" s="70"/>
      <c r="AC940" s="70"/>
      <c r="AD940" s="70"/>
      <c r="AE940" s="70"/>
      <c r="AF940" s="70"/>
      <c r="AG940" s="70"/>
      <c r="AH940" s="70"/>
      <c r="AI940" s="70"/>
      <c r="AJ940" s="70"/>
      <c r="AK940" s="70"/>
      <c r="AL940" s="70"/>
      <c r="AM940" s="70"/>
      <c r="AN940" s="70"/>
      <c r="AO940" s="70"/>
      <c r="AP940" s="70"/>
      <c r="AQ940" s="70"/>
      <c r="AR940" s="70"/>
      <c r="AS940" s="70"/>
      <c r="AT940" s="70"/>
      <c r="AU940" s="70"/>
      <c r="AV940" s="70"/>
      <c r="AW940" s="70"/>
      <c r="AX940" s="70"/>
      <c r="AY940" s="70"/>
      <c r="AZ940" s="70"/>
    </row>
    <row r="941" spans="1:52">
      <c r="A941" s="69"/>
      <c r="B941" s="69"/>
      <c r="E941" s="69"/>
      <c r="F941" s="69"/>
      <c r="G941" s="69"/>
      <c r="H941" s="69"/>
      <c r="I941" s="69"/>
      <c r="J941" s="69"/>
      <c r="K941" s="69"/>
      <c r="L941" s="196"/>
      <c r="M941" s="69"/>
      <c r="N941" s="197"/>
      <c r="O941" s="43"/>
      <c r="P941" s="43"/>
      <c r="Q941" s="43"/>
      <c r="R941" s="43"/>
      <c r="S941" s="43"/>
      <c r="T941" s="43"/>
      <c r="U941" s="43"/>
      <c r="V941" s="43"/>
      <c r="W941" s="43"/>
      <c r="X941" s="70"/>
      <c r="Y941" s="70"/>
      <c r="Z941" s="70"/>
      <c r="AA941" s="70"/>
      <c r="AB941" s="70"/>
      <c r="AC941" s="70"/>
      <c r="AD941" s="70"/>
      <c r="AE941" s="70"/>
      <c r="AF941" s="70"/>
      <c r="AG941" s="70"/>
      <c r="AH941" s="70"/>
      <c r="AI941" s="70"/>
      <c r="AJ941" s="70"/>
      <c r="AK941" s="70"/>
      <c r="AL941" s="70"/>
      <c r="AM941" s="70"/>
      <c r="AN941" s="70"/>
      <c r="AO941" s="70"/>
      <c r="AP941" s="70"/>
      <c r="AQ941" s="70"/>
      <c r="AR941" s="70"/>
      <c r="AS941" s="70"/>
      <c r="AT941" s="70"/>
      <c r="AU941" s="70"/>
      <c r="AV941" s="70"/>
      <c r="AW941" s="70"/>
      <c r="AX941" s="70"/>
      <c r="AY941" s="70"/>
      <c r="AZ941" s="70"/>
    </row>
    <row r="942" spans="1:52">
      <c r="A942" s="69"/>
      <c r="B942" s="69"/>
      <c r="E942" s="69"/>
      <c r="F942" s="69"/>
      <c r="G942" s="69"/>
      <c r="H942" s="69"/>
      <c r="I942" s="69"/>
      <c r="J942" s="69"/>
      <c r="K942" s="69"/>
      <c r="L942" s="196"/>
      <c r="M942" s="69"/>
      <c r="N942" s="197"/>
      <c r="O942" s="43"/>
      <c r="P942" s="43"/>
      <c r="Q942" s="43"/>
      <c r="R942" s="43"/>
      <c r="S942" s="43"/>
      <c r="T942" s="43"/>
      <c r="U942" s="43"/>
      <c r="V942" s="43"/>
      <c r="W942" s="43"/>
      <c r="X942" s="70"/>
      <c r="Y942" s="70"/>
      <c r="Z942" s="70"/>
      <c r="AA942" s="70"/>
      <c r="AB942" s="70"/>
      <c r="AC942" s="70"/>
      <c r="AD942" s="70"/>
      <c r="AE942" s="70"/>
      <c r="AF942" s="70"/>
      <c r="AG942" s="70"/>
      <c r="AH942" s="70"/>
      <c r="AI942" s="70"/>
      <c r="AJ942" s="70"/>
      <c r="AK942" s="70"/>
      <c r="AL942" s="70"/>
      <c r="AM942" s="70"/>
      <c r="AN942" s="70"/>
      <c r="AO942" s="70"/>
      <c r="AP942" s="70"/>
      <c r="AQ942" s="70"/>
      <c r="AR942" s="70"/>
      <c r="AS942" s="70"/>
      <c r="AT942" s="70"/>
      <c r="AU942" s="70"/>
      <c r="AV942" s="70"/>
      <c r="AW942" s="70"/>
      <c r="AX942" s="70"/>
      <c r="AY942" s="70"/>
      <c r="AZ942" s="70"/>
    </row>
    <row r="943" spans="1:52">
      <c r="A943" s="69"/>
      <c r="B943" s="69"/>
      <c r="E943" s="69"/>
      <c r="F943" s="69"/>
      <c r="G943" s="69"/>
      <c r="H943" s="69"/>
      <c r="I943" s="69"/>
      <c r="J943" s="69"/>
      <c r="K943" s="69"/>
      <c r="L943" s="196"/>
      <c r="M943" s="69"/>
      <c r="N943" s="197"/>
      <c r="O943" s="43"/>
      <c r="P943" s="43"/>
      <c r="Q943" s="43"/>
      <c r="R943" s="43"/>
      <c r="S943" s="43"/>
      <c r="T943" s="43"/>
      <c r="U943" s="43"/>
      <c r="V943" s="43"/>
      <c r="W943" s="43"/>
      <c r="X943" s="70"/>
      <c r="Y943" s="70"/>
      <c r="Z943" s="70"/>
      <c r="AA943" s="70"/>
      <c r="AB943" s="70"/>
      <c r="AC943" s="70"/>
      <c r="AD943" s="70"/>
      <c r="AE943" s="70"/>
      <c r="AF943" s="70"/>
      <c r="AG943" s="70"/>
      <c r="AH943" s="70"/>
      <c r="AI943" s="70"/>
      <c r="AJ943" s="70"/>
      <c r="AK943" s="70"/>
      <c r="AL943" s="70"/>
      <c r="AM943" s="70"/>
      <c r="AN943" s="70"/>
      <c r="AO943" s="70"/>
      <c r="AP943" s="70"/>
      <c r="AQ943" s="70"/>
      <c r="AR943" s="70"/>
      <c r="AS943" s="70"/>
      <c r="AT943" s="70"/>
      <c r="AU943" s="70"/>
      <c r="AV943" s="70"/>
      <c r="AW943" s="70"/>
      <c r="AX943" s="70"/>
      <c r="AY943" s="70"/>
      <c r="AZ943" s="70"/>
    </row>
    <row r="944" spans="1:52">
      <c r="A944" s="69"/>
      <c r="B944" s="69"/>
      <c r="E944" s="69"/>
      <c r="F944" s="69"/>
      <c r="G944" s="69"/>
      <c r="H944" s="69"/>
      <c r="I944" s="69"/>
      <c r="J944" s="69"/>
      <c r="K944" s="69"/>
      <c r="L944" s="196"/>
      <c r="M944" s="69"/>
      <c r="N944" s="197"/>
      <c r="O944" s="43"/>
      <c r="P944" s="43"/>
      <c r="Q944" s="43"/>
      <c r="R944" s="43"/>
      <c r="S944" s="43"/>
      <c r="T944" s="43"/>
      <c r="U944" s="43"/>
      <c r="V944" s="43"/>
      <c r="W944" s="43"/>
      <c r="X944" s="70"/>
      <c r="Y944" s="70"/>
      <c r="Z944" s="70"/>
      <c r="AA944" s="70"/>
      <c r="AB944" s="70"/>
      <c r="AC944" s="70"/>
      <c r="AD944" s="70"/>
      <c r="AE944" s="70"/>
      <c r="AF944" s="70"/>
      <c r="AG944" s="70"/>
      <c r="AH944" s="70"/>
      <c r="AI944" s="70"/>
      <c r="AJ944" s="70"/>
      <c r="AK944" s="70"/>
      <c r="AL944" s="70"/>
      <c r="AM944" s="70"/>
      <c r="AN944" s="70"/>
      <c r="AO944" s="70"/>
      <c r="AP944" s="70"/>
      <c r="AQ944" s="70"/>
      <c r="AR944" s="70"/>
      <c r="AS944" s="70"/>
      <c r="AT944" s="70"/>
      <c r="AU944" s="70"/>
      <c r="AV944" s="70"/>
      <c r="AW944" s="70"/>
      <c r="AX944" s="70"/>
      <c r="AY944" s="70"/>
      <c r="AZ944" s="70"/>
    </row>
    <row r="945" spans="1:52">
      <c r="A945" s="69"/>
      <c r="B945" s="69"/>
      <c r="E945" s="69"/>
      <c r="F945" s="69"/>
      <c r="G945" s="69"/>
      <c r="H945" s="69"/>
      <c r="I945" s="69"/>
      <c r="J945" s="69"/>
      <c r="K945" s="69"/>
      <c r="L945" s="196"/>
      <c r="M945" s="69"/>
      <c r="N945" s="197"/>
      <c r="O945" s="43"/>
      <c r="P945" s="43"/>
      <c r="Q945" s="43"/>
      <c r="R945" s="43"/>
      <c r="S945" s="43"/>
      <c r="T945" s="43"/>
      <c r="U945" s="43"/>
      <c r="V945" s="43"/>
      <c r="W945" s="43"/>
      <c r="X945" s="70"/>
      <c r="Y945" s="70"/>
      <c r="Z945" s="70"/>
      <c r="AA945" s="70"/>
      <c r="AB945" s="70"/>
      <c r="AC945" s="70"/>
      <c r="AD945" s="70"/>
      <c r="AE945" s="70"/>
      <c r="AF945" s="70"/>
      <c r="AG945" s="70"/>
      <c r="AH945" s="70"/>
      <c r="AI945" s="70"/>
      <c r="AJ945" s="70"/>
      <c r="AK945" s="70"/>
      <c r="AL945" s="70"/>
      <c r="AM945" s="70"/>
      <c r="AN945" s="70"/>
      <c r="AO945" s="70"/>
      <c r="AP945" s="70"/>
      <c r="AQ945" s="70"/>
      <c r="AR945" s="70"/>
      <c r="AS945" s="70"/>
      <c r="AT945" s="70"/>
      <c r="AU945" s="70"/>
      <c r="AV945" s="70"/>
      <c r="AW945" s="70"/>
      <c r="AX945" s="70"/>
      <c r="AY945" s="70"/>
      <c r="AZ945" s="70"/>
    </row>
    <row r="946" spans="1:52">
      <c r="A946" s="69"/>
      <c r="B946" s="69"/>
      <c r="E946" s="69"/>
      <c r="F946" s="69"/>
      <c r="G946" s="69"/>
      <c r="H946" s="69"/>
      <c r="I946" s="69"/>
      <c r="J946" s="69"/>
      <c r="K946" s="69"/>
      <c r="L946" s="196"/>
      <c r="M946" s="69"/>
      <c r="N946" s="197"/>
      <c r="O946" s="43"/>
      <c r="P946" s="43"/>
      <c r="Q946" s="43"/>
      <c r="R946" s="43"/>
      <c r="S946" s="43"/>
      <c r="T946" s="43"/>
      <c r="U946" s="43"/>
      <c r="V946" s="43"/>
      <c r="W946" s="43"/>
      <c r="X946" s="70"/>
      <c r="Y946" s="70"/>
      <c r="Z946" s="70"/>
      <c r="AA946" s="70"/>
      <c r="AB946" s="70"/>
      <c r="AC946" s="70"/>
      <c r="AD946" s="70"/>
      <c r="AE946" s="70"/>
      <c r="AF946" s="70"/>
      <c r="AG946" s="70"/>
      <c r="AH946" s="70"/>
      <c r="AI946" s="70"/>
      <c r="AJ946" s="70"/>
      <c r="AK946" s="70"/>
      <c r="AL946" s="70"/>
      <c r="AM946" s="70"/>
      <c r="AN946" s="70"/>
      <c r="AO946" s="70"/>
      <c r="AP946" s="70"/>
      <c r="AQ946" s="70"/>
      <c r="AR946" s="70"/>
      <c r="AS946" s="70"/>
      <c r="AT946" s="70"/>
      <c r="AU946" s="70"/>
      <c r="AV946" s="70"/>
      <c r="AW946" s="70"/>
      <c r="AX946" s="70"/>
      <c r="AY946" s="70"/>
      <c r="AZ946" s="70"/>
    </row>
    <row r="947" spans="1:52">
      <c r="A947" s="69"/>
      <c r="B947" s="69"/>
      <c r="E947" s="69"/>
      <c r="F947" s="69"/>
      <c r="G947" s="69"/>
      <c r="H947" s="69"/>
      <c r="I947" s="69"/>
      <c r="J947" s="69"/>
      <c r="K947" s="69"/>
      <c r="L947" s="196"/>
      <c r="M947" s="69"/>
      <c r="N947" s="197"/>
      <c r="O947" s="43"/>
      <c r="P947" s="43"/>
      <c r="Q947" s="43"/>
      <c r="R947" s="43"/>
      <c r="S947" s="43"/>
      <c r="T947" s="43"/>
      <c r="U947" s="43"/>
      <c r="V947" s="43"/>
      <c r="W947" s="43"/>
      <c r="X947" s="70"/>
      <c r="Y947" s="70"/>
      <c r="Z947" s="70"/>
      <c r="AA947" s="70"/>
      <c r="AB947" s="70"/>
      <c r="AC947" s="70"/>
      <c r="AD947" s="70"/>
      <c r="AE947" s="70"/>
      <c r="AF947" s="70"/>
      <c r="AG947" s="70"/>
      <c r="AH947" s="70"/>
      <c r="AI947" s="70"/>
      <c r="AJ947" s="70"/>
      <c r="AK947" s="70"/>
      <c r="AL947" s="70"/>
      <c r="AM947" s="70"/>
      <c r="AN947" s="70"/>
      <c r="AO947" s="70"/>
      <c r="AP947" s="70"/>
      <c r="AQ947" s="70"/>
      <c r="AR947" s="70"/>
      <c r="AS947" s="70"/>
      <c r="AT947" s="70"/>
      <c r="AU947" s="70"/>
      <c r="AV947" s="70"/>
      <c r="AW947" s="70"/>
      <c r="AX947" s="70"/>
      <c r="AY947" s="70"/>
      <c r="AZ947" s="70"/>
    </row>
    <row r="948" spans="1:52">
      <c r="A948" s="69"/>
      <c r="B948" s="69"/>
      <c r="E948" s="69"/>
      <c r="F948" s="69"/>
      <c r="G948" s="69"/>
      <c r="H948" s="69"/>
      <c r="I948" s="69"/>
      <c r="J948" s="69"/>
      <c r="K948" s="69"/>
      <c r="L948" s="196"/>
      <c r="M948" s="69"/>
      <c r="N948" s="197"/>
      <c r="O948" s="43"/>
      <c r="P948" s="43"/>
      <c r="Q948" s="43"/>
      <c r="R948" s="43"/>
      <c r="S948" s="43"/>
      <c r="T948" s="43"/>
      <c r="U948" s="43"/>
      <c r="V948" s="43"/>
      <c r="W948" s="43"/>
      <c r="X948" s="70"/>
      <c r="Y948" s="70"/>
      <c r="Z948" s="70"/>
      <c r="AA948" s="70"/>
      <c r="AB948" s="70"/>
      <c r="AC948" s="70"/>
      <c r="AD948" s="70"/>
      <c r="AE948" s="70"/>
      <c r="AF948" s="70"/>
      <c r="AG948" s="70"/>
      <c r="AH948" s="70"/>
      <c r="AI948" s="70"/>
      <c r="AJ948" s="70"/>
      <c r="AK948" s="70"/>
      <c r="AL948" s="70"/>
      <c r="AM948" s="70"/>
      <c r="AN948" s="70"/>
      <c r="AO948" s="70"/>
      <c r="AP948" s="70"/>
      <c r="AQ948" s="70"/>
      <c r="AR948" s="70"/>
      <c r="AS948" s="70"/>
      <c r="AT948" s="70"/>
      <c r="AU948" s="70"/>
      <c r="AV948" s="70"/>
      <c r="AW948" s="70"/>
      <c r="AX948" s="70"/>
      <c r="AY948" s="70"/>
      <c r="AZ948" s="70"/>
    </row>
    <row r="949" spans="1:52">
      <c r="A949" s="69"/>
      <c r="B949" s="69"/>
      <c r="E949" s="69"/>
      <c r="F949" s="69"/>
      <c r="G949" s="69"/>
      <c r="H949" s="69"/>
      <c r="I949" s="69"/>
      <c r="J949" s="69"/>
      <c r="K949" s="69"/>
      <c r="L949" s="196"/>
      <c r="M949" s="69"/>
      <c r="N949" s="197"/>
      <c r="O949" s="43"/>
      <c r="P949" s="43"/>
      <c r="Q949" s="43"/>
      <c r="R949" s="43"/>
      <c r="S949" s="43"/>
      <c r="T949" s="43"/>
      <c r="U949" s="43"/>
      <c r="V949" s="43"/>
      <c r="W949" s="43"/>
      <c r="X949" s="70"/>
      <c r="Y949" s="70"/>
      <c r="Z949" s="70"/>
      <c r="AA949" s="70"/>
      <c r="AB949" s="70"/>
      <c r="AC949" s="70"/>
      <c r="AD949" s="70"/>
      <c r="AE949" s="70"/>
      <c r="AF949" s="70"/>
      <c r="AG949" s="70"/>
      <c r="AH949" s="70"/>
      <c r="AI949" s="70"/>
      <c r="AJ949" s="70"/>
      <c r="AK949" s="70"/>
      <c r="AL949" s="70"/>
      <c r="AM949" s="70"/>
      <c r="AN949" s="70"/>
      <c r="AO949" s="70"/>
      <c r="AP949" s="70"/>
      <c r="AQ949" s="70"/>
      <c r="AR949" s="70"/>
      <c r="AS949" s="70"/>
      <c r="AT949" s="70"/>
      <c r="AU949" s="70"/>
      <c r="AV949" s="70"/>
      <c r="AW949" s="70"/>
      <c r="AX949" s="70"/>
      <c r="AY949" s="70"/>
      <c r="AZ949" s="70"/>
    </row>
    <row r="950" spans="1:52">
      <c r="A950" s="69"/>
      <c r="B950" s="69"/>
      <c r="E950" s="69"/>
      <c r="F950" s="69"/>
      <c r="G950" s="69"/>
      <c r="H950" s="69"/>
      <c r="I950" s="69"/>
      <c r="J950" s="69"/>
      <c r="K950" s="69"/>
      <c r="L950" s="196"/>
      <c r="M950" s="69"/>
      <c r="N950" s="197"/>
      <c r="O950" s="43"/>
      <c r="P950" s="43"/>
      <c r="Q950" s="43"/>
      <c r="R950" s="43"/>
      <c r="S950" s="43"/>
      <c r="T950" s="43"/>
      <c r="U950" s="43"/>
      <c r="V950" s="43"/>
      <c r="W950" s="43"/>
      <c r="X950" s="70"/>
      <c r="Y950" s="70"/>
      <c r="Z950" s="70"/>
      <c r="AA950" s="70"/>
      <c r="AB950" s="70"/>
      <c r="AC950" s="70"/>
      <c r="AD950" s="70"/>
      <c r="AE950" s="70"/>
      <c r="AF950" s="70"/>
      <c r="AG950" s="70"/>
      <c r="AH950" s="70"/>
      <c r="AI950" s="70"/>
      <c r="AJ950" s="70"/>
      <c r="AK950" s="70"/>
      <c r="AL950" s="70"/>
      <c r="AM950" s="70"/>
      <c r="AN950" s="70"/>
      <c r="AO950" s="70"/>
      <c r="AP950" s="70"/>
      <c r="AQ950" s="70"/>
      <c r="AR950" s="70"/>
      <c r="AS950" s="70"/>
      <c r="AT950" s="70"/>
      <c r="AU950" s="70"/>
      <c r="AV950" s="70"/>
      <c r="AW950" s="70"/>
      <c r="AX950" s="70"/>
      <c r="AY950" s="70"/>
      <c r="AZ950" s="70"/>
    </row>
    <row r="951" spans="1:52">
      <c r="A951" s="69"/>
      <c r="B951" s="69"/>
      <c r="E951" s="69"/>
      <c r="F951" s="69"/>
      <c r="G951" s="69"/>
      <c r="H951" s="69"/>
      <c r="I951" s="69"/>
      <c r="J951" s="69"/>
      <c r="K951" s="69"/>
      <c r="L951" s="196"/>
      <c r="M951" s="69"/>
      <c r="N951" s="197"/>
      <c r="O951" s="43"/>
      <c r="P951" s="43"/>
      <c r="Q951" s="43"/>
      <c r="R951" s="43"/>
      <c r="S951" s="43"/>
      <c r="T951" s="43"/>
      <c r="U951" s="43"/>
      <c r="V951" s="43"/>
      <c r="W951" s="43"/>
      <c r="X951" s="70"/>
      <c r="Y951" s="70"/>
      <c r="Z951" s="70"/>
      <c r="AA951" s="70"/>
      <c r="AB951" s="70"/>
      <c r="AC951" s="70"/>
      <c r="AD951" s="70"/>
      <c r="AE951" s="70"/>
      <c r="AF951" s="70"/>
      <c r="AG951" s="70"/>
      <c r="AH951" s="70"/>
      <c r="AI951" s="70"/>
      <c r="AJ951" s="70"/>
      <c r="AK951" s="70"/>
      <c r="AL951" s="70"/>
      <c r="AM951" s="70"/>
      <c r="AN951" s="70"/>
      <c r="AO951" s="70"/>
      <c r="AP951" s="70"/>
      <c r="AQ951" s="70"/>
      <c r="AR951" s="70"/>
      <c r="AS951" s="70"/>
      <c r="AT951" s="70"/>
      <c r="AU951" s="70"/>
      <c r="AV951" s="70"/>
      <c r="AW951" s="70"/>
      <c r="AX951" s="70"/>
      <c r="AY951" s="70"/>
      <c r="AZ951" s="70"/>
    </row>
    <row r="952" spans="1:52">
      <c r="A952" s="69"/>
      <c r="B952" s="69"/>
      <c r="E952" s="69"/>
      <c r="F952" s="69"/>
      <c r="G952" s="69"/>
      <c r="H952" s="69"/>
      <c r="I952" s="69"/>
      <c r="J952" s="69"/>
      <c r="K952" s="69"/>
      <c r="L952" s="196"/>
      <c r="M952" s="69"/>
      <c r="N952" s="197"/>
      <c r="O952" s="43"/>
      <c r="P952" s="43"/>
      <c r="Q952" s="43"/>
      <c r="R952" s="43"/>
      <c r="S952" s="43"/>
      <c r="T952" s="43"/>
      <c r="U952" s="43"/>
      <c r="V952" s="43"/>
      <c r="W952" s="43"/>
      <c r="X952" s="70"/>
      <c r="Y952" s="70"/>
      <c r="Z952" s="70"/>
      <c r="AA952" s="70"/>
      <c r="AB952" s="70"/>
      <c r="AC952" s="70"/>
      <c r="AD952" s="70"/>
      <c r="AE952" s="70"/>
      <c r="AF952" s="70"/>
      <c r="AG952" s="70"/>
      <c r="AH952" s="70"/>
      <c r="AI952" s="70"/>
      <c r="AJ952" s="70"/>
      <c r="AK952" s="70"/>
      <c r="AL952" s="70"/>
      <c r="AM952" s="70"/>
      <c r="AN952" s="70"/>
      <c r="AO952" s="70"/>
      <c r="AP952" s="70"/>
      <c r="AQ952" s="70"/>
      <c r="AR952" s="70"/>
      <c r="AS952" s="70"/>
      <c r="AT952" s="70"/>
      <c r="AU952" s="70"/>
      <c r="AV952" s="70"/>
      <c r="AW952" s="70"/>
      <c r="AX952" s="70"/>
      <c r="AY952" s="70"/>
      <c r="AZ952" s="70"/>
    </row>
    <row r="953" spans="1:52">
      <c r="A953" s="69"/>
      <c r="B953" s="69"/>
      <c r="E953" s="69"/>
      <c r="F953" s="69"/>
      <c r="G953" s="69"/>
      <c r="H953" s="69"/>
      <c r="I953" s="69"/>
      <c r="J953" s="69"/>
      <c r="K953" s="69"/>
      <c r="L953" s="196"/>
      <c r="M953" s="69"/>
      <c r="N953" s="197"/>
      <c r="O953" s="43"/>
      <c r="P953" s="43"/>
      <c r="Q953" s="43"/>
      <c r="R953" s="43"/>
      <c r="S953" s="43"/>
      <c r="T953" s="43"/>
      <c r="U953" s="43"/>
      <c r="V953" s="43"/>
      <c r="W953" s="43"/>
      <c r="X953" s="70"/>
      <c r="Y953" s="70"/>
      <c r="Z953" s="70"/>
      <c r="AA953" s="70"/>
      <c r="AB953" s="70"/>
      <c r="AC953" s="70"/>
      <c r="AD953" s="70"/>
      <c r="AE953" s="70"/>
      <c r="AF953" s="70"/>
      <c r="AG953" s="70"/>
      <c r="AH953" s="70"/>
      <c r="AI953" s="70"/>
      <c r="AJ953" s="70"/>
      <c r="AK953" s="70"/>
      <c r="AL953" s="70"/>
      <c r="AM953" s="70"/>
      <c r="AN953" s="70"/>
      <c r="AO953" s="70"/>
      <c r="AP953" s="70"/>
      <c r="AQ953" s="70"/>
      <c r="AR953" s="70"/>
      <c r="AS953" s="70"/>
      <c r="AT953" s="70"/>
      <c r="AU953" s="70"/>
      <c r="AV953" s="70"/>
      <c r="AW953" s="70"/>
      <c r="AX953" s="70"/>
      <c r="AY953" s="70"/>
      <c r="AZ953" s="70"/>
    </row>
    <row r="954" spans="1:52">
      <c r="A954" s="69"/>
      <c r="B954" s="69"/>
      <c r="E954" s="69"/>
      <c r="F954" s="69"/>
      <c r="G954" s="69"/>
      <c r="H954" s="69"/>
      <c r="I954" s="69"/>
      <c r="J954" s="69"/>
      <c r="K954" s="69"/>
      <c r="L954" s="196"/>
      <c r="M954" s="69"/>
      <c r="N954" s="197"/>
      <c r="O954" s="43"/>
      <c r="P954" s="43"/>
      <c r="Q954" s="43"/>
      <c r="R954" s="43"/>
      <c r="S954" s="43"/>
      <c r="T954" s="43"/>
      <c r="U954" s="43"/>
      <c r="V954" s="43"/>
      <c r="W954" s="43"/>
      <c r="X954" s="70"/>
      <c r="Y954" s="70"/>
      <c r="Z954" s="70"/>
      <c r="AA954" s="70"/>
      <c r="AB954" s="70"/>
      <c r="AC954" s="70"/>
      <c r="AD954" s="70"/>
      <c r="AE954" s="70"/>
      <c r="AF954" s="70"/>
      <c r="AG954" s="70"/>
      <c r="AH954" s="70"/>
      <c r="AI954" s="70"/>
      <c r="AJ954" s="70"/>
      <c r="AK954" s="70"/>
      <c r="AL954" s="70"/>
      <c r="AM954" s="70"/>
      <c r="AN954" s="70"/>
      <c r="AO954" s="70"/>
      <c r="AP954" s="70"/>
      <c r="AQ954" s="70"/>
      <c r="AR954" s="70"/>
      <c r="AS954" s="70"/>
      <c r="AT954" s="70"/>
      <c r="AU954" s="70"/>
      <c r="AV954" s="70"/>
      <c r="AW954" s="70"/>
      <c r="AX954" s="70"/>
      <c r="AY954" s="70"/>
      <c r="AZ954" s="70"/>
    </row>
    <row r="955" spans="1:52">
      <c r="A955" s="69"/>
      <c r="B955" s="69"/>
      <c r="E955" s="69"/>
      <c r="F955" s="69"/>
      <c r="G955" s="69"/>
      <c r="H955" s="69"/>
      <c r="I955" s="69"/>
      <c r="J955" s="69"/>
      <c r="K955" s="69"/>
      <c r="L955" s="196"/>
      <c r="M955" s="69"/>
      <c r="N955" s="197"/>
      <c r="O955" s="43"/>
      <c r="P955" s="43"/>
      <c r="Q955" s="43"/>
      <c r="R955" s="43"/>
      <c r="S955" s="43"/>
      <c r="T955" s="43"/>
      <c r="U955" s="43"/>
      <c r="V955" s="43"/>
      <c r="W955" s="43"/>
      <c r="X955" s="70"/>
      <c r="Y955" s="70"/>
      <c r="Z955" s="70"/>
      <c r="AA955" s="70"/>
      <c r="AB955" s="70"/>
      <c r="AC955" s="70"/>
      <c r="AD955" s="70"/>
      <c r="AE955" s="70"/>
      <c r="AF955" s="70"/>
      <c r="AG955" s="70"/>
      <c r="AH955" s="70"/>
      <c r="AI955" s="70"/>
      <c r="AJ955" s="70"/>
      <c r="AK955" s="70"/>
      <c r="AL955" s="70"/>
      <c r="AM955" s="70"/>
      <c r="AN955" s="70"/>
      <c r="AO955" s="70"/>
      <c r="AP955" s="70"/>
      <c r="AQ955" s="70"/>
      <c r="AR955" s="70"/>
      <c r="AS955" s="70"/>
      <c r="AT955" s="70"/>
      <c r="AU955" s="70"/>
      <c r="AV955" s="70"/>
      <c r="AW955" s="70"/>
      <c r="AX955" s="70"/>
      <c r="AY955" s="70"/>
      <c r="AZ955" s="70"/>
    </row>
    <row r="956" spans="1:52">
      <c r="A956" s="69"/>
      <c r="B956" s="69"/>
      <c r="E956" s="69"/>
      <c r="F956" s="69"/>
      <c r="G956" s="69"/>
      <c r="H956" s="69"/>
      <c r="I956" s="69"/>
      <c r="J956" s="69"/>
      <c r="K956" s="69"/>
      <c r="L956" s="196"/>
      <c r="M956" s="69"/>
      <c r="N956" s="197"/>
      <c r="O956" s="43"/>
      <c r="P956" s="43"/>
      <c r="Q956" s="43"/>
      <c r="R956" s="43"/>
      <c r="S956" s="43"/>
      <c r="T956" s="43"/>
      <c r="U956" s="43"/>
      <c r="V956" s="43"/>
      <c r="W956" s="43"/>
      <c r="X956" s="70"/>
      <c r="Y956" s="70"/>
      <c r="Z956" s="70"/>
      <c r="AA956" s="70"/>
      <c r="AB956" s="70"/>
      <c r="AC956" s="70"/>
      <c r="AD956" s="70"/>
      <c r="AE956" s="70"/>
      <c r="AF956" s="70"/>
      <c r="AG956" s="70"/>
      <c r="AH956" s="70"/>
      <c r="AI956" s="70"/>
      <c r="AJ956" s="70"/>
      <c r="AK956" s="70"/>
      <c r="AL956" s="70"/>
      <c r="AM956" s="70"/>
      <c r="AN956" s="70"/>
      <c r="AO956" s="70"/>
      <c r="AP956" s="70"/>
      <c r="AQ956" s="70"/>
      <c r="AR956" s="70"/>
      <c r="AS956" s="70"/>
      <c r="AT956" s="70"/>
      <c r="AU956" s="70"/>
      <c r="AV956" s="70"/>
      <c r="AW956" s="70"/>
      <c r="AX956" s="70"/>
      <c r="AY956" s="70"/>
      <c r="AZ956" s="70"/>
    </row>
    <row r="957" spans="1:52">
      <c r="A957" s="69"/>
      <c r="B957" s="69"/>
      <c r="E957" s="69"/>
      <c r="F957" s="69"/>
      <c r="G957" s="69"/>
      <c r="H957" s="69"/>
      <c r="I957" s="69"/>
      <c r="J957" s="69"/>
      <c r="K957" s="69"/>
      <c r="L957" s="196"/>
      <c r="M957" s="69"/>
      <c r="N957" s="197"/>
      <c r="O957" s="43"/>
      <c r="P957" s="43"/>
      <c r="Q957" s="43"/>
      <c r="R957" s="43"/>
      <c r="S957" s="43"/>
      <c r="T957" s="43"/>
      <c r="U957" s="43"/>
      <c r="V957" s="43"/>
      <c r="W957" s="43"/>
      <c r="X957" s="70"/>
      <c r="Y957" s="70"/>
      <c r="Z957" s="70"/>
      <c r="AA957" s="70"/>
      <c r="AB957" s="70"/>
      <c r="AC957" s="70"/>
      <c r="AD957" s="70"/>
      <c r="AE957" s="70"/>
      <c r="AF957" s="70"/>
      <c r="AG957" s="70"/>
      <c r="AH957" s="70"/>
      <c r="AI957" s="70"/>
      <c r="AJ957" s="70"/>
      <c r="AK957" s="70"/>
      <c r="AL957" s="70"/>
      <c r="AM957" s="70"/>
      <c r="AN957" s="70"/>
      <c r="AO957" s="70"/>
      <c r="AP957" s="70"/>
      <c r="AQ957" s="70"/>
      <c r="AR957" s="70"/>
      <c r="AS957" s="70"/>
      <c r="AT957" s="70"/>
      <c r="AU957" s="70"/>
      <c r="AV957" s="70"/>
      <c r="AW957" s="70"/>
      <c r="AX957" s="70"/>
      <c r="AY957" s="70"/>
      <c r="AZ957" s="70"/>
    </row>
    <row r="958" spans="1:52">
      <c r="A958" s="69"/>
      <c r="B958" s="69"/>
      <c r="E958" s="69"/>
      <c r="F958" s="69"/>
      <c r="G958" s="69"/>
      <c r="H958" s="69"/>
      <c r="I958" s="69"/>
      <c r="J958" s="69"/>
      <c r="K958" s="69"/>
      <c r="L958" s="196"/>
      <c r="M958" s="69"/>
      <c r="N958" s="197"/>
      <c r="O958" s="43"/>
      <c r="P958" s="43"/>
      <c r="Q958" s="43"/>
      <c r="R958" s="43"/>
      <c r="S958" s="43"/>
      <c r="T958" s="43"/>
      <c r="U958" s="43"/>
      <c r="V958" s="43"/>
      <c r="W958" s="43"/>
      <c r="X958" s="70"/>
      <c r="Y958" s="70"/>
      <c r="Z958" s="70"/>
      <c r="AA958" s="70"/>
      <c r="AB958" s="70"/>
      <c r="AC958" s="70"/>
      <c r="AD958" s="70"/>
      <c r="AE958" s="70"/>
      <c r="AF958" s="70"/>
      <c r="AG958" s="70"/>
      <c r="AH958" s="70"/>
      <c r="AI958" s="70"/>
      <c r="AJ958" s="70"/>
      <c r="AK958" s="70"/>
      <c r="AL958" s="70"/>
      <c r="AM958" s="70"/>
      <c r="AN958" s="70"/>
      <c r="AO958" s="70"/>
      <c r="AP958" s="70"/>
      <c r="AQ958" s="70"/>
      <c r="AR958" s="70"/>
      <c r="AS958" s="70"/>
      <c r="AT958" s="70"/>
      <c r="AU958" s="70"/>
      <c r="AV958" s="70"/>
      <c r="AW958" s="70"/>
      <c r="AX958" s="70"/>
      <c r="AY958" s="70"/>
      <c r="AZ958" s="70"/>
    </row>
    <row r="959" spans="1:52">
      <c r="A959" s="69"/>
      <c r="B959" s="69"/>
      <c r="E959" s="69"/>
      <c r="F959" s="69"/>
      <c r="G959" s="69"/>
      <c r="H959" s="69"/>
      <c r="I959" s="69"/>
      <c r="J959" s="69"/>
      <c r="K959" s="69"/>
      <c r="L959" s="196"/>
      <c r="M959" s="69"/>
      <c r="N959" s="197"/>
      <c r="O959" s="43"/>
      <c r="P959" s="43"/>
      <c r="Q959" s="43"/>
      <c r="R959" s="43"/>
      <c r="S959" s="43"/>
      <c r="T959" s="43"/>
      <c r="U959" s="43"/>
      <c r="V959" s="43"/>
      <c r="W959" s="43"/>
      <c r="X959" s="70"/>
      <c r="Y959" s="70"/>
      <c r="Z959" s="70"/>
      <c r="AA959" s="70"/>
      <c r="AB959" s="70"/>
      <c r="AC959" s="70"/>
      <c r="AD959" s="70"/>
      <c r="AE959" s="70"/>
      <c r="AF959" s="70"/>
      <c r="AG959" s="70"/>
      <c r="AH959" s="70"/>
      <c r="AI959" s="70"/>
      <c r="AJ959" s="70"/>
      <c r="AK959" s="70"/>
      <c r="AL959" s="70"/>
      <c r="AM959" s="70"/>
      <c r="AN959" s="70"/>
      <c r="AO959" s="70"/>
      <c r="AP959" s="70"/>
      <c r="AQ959" s="70"/>
      <c r="AR959" s="70"/>
      <c r="AS959" s="70"/>
      <c r="AT959" s="70"/>
      <c r="AU959" s="70"/>
      <c r="AV959" s="70"/>
      <c r="AW959" s="70"/>
      <c r="AX959" s="70"/>
      <c r="AY959" s="70"/>
      <c r="AZ959" s="70"/>
    </row>
    <row r="960" spans="1:52">
      <c r="A960" s="69"/>
      <c r="B960" s="69"/>
      <c r="E960" s="69"/>
      <c r="F960" s="69"/>
      <c r="G960" s="69"/>
      <c r="H960" s="69"/>
      <c r="I960" s="69"/>
      <c r="J960" s="69"/>
      <c r="K960" s="69"/>
      <c r="L960" s="196"/>
      <c r="M960" s="69"/>
      <c r="N960" s="197"/>
      <c r="O960" s="43"/>
      <c r="P960" s="43"/>
      <c r="Q960" s="43"/>
      <c r="R960" s="43"/>
      <c r="S960" s="43"/>
      <c r="T960" s="43"/>
      <c r="U960" s="43"/>
      <c r="V960" s="43"/>
      <c r="W960" s="43"/>
      <c r="X960" s="70"/>
      <c r="Y960" s="70"/>
      <c r="Z960" s="70"/>
      <c r="AA960" s="70"/>
      <c r="AB960" s="70"/>
      <c r="AC960" s="70"/>
      <c r="AD960" s="70"/>
      <c r="AE960" s="70"/>
      <c r="AF960" s="70"/>
      <c r="AG960" s="70"/>
      <c r="AH960" s="70"/>
      <c r="AI960" s="70"/>
      <c r="AJ960" s="70"/>
      <c r="AK960" s="70"/>
      <c r="AL960" s="70"/>
      <c r="AM960" s="70"/>
      <c r="AN960" s="70"/>
      <c r="AO960" s="70"/>
      <c r="AP960" s="70"/>
      <c r="AQ960" s="70"/>
      <c r="AR960" s="70"/>
      <c r="AS960" s="70"/>
      <c r="AT960" s="70"/>
      <c r="AU960" s="70"/>
      <c r="AV960" s="70"/>
      <c r="AW960" s="70"/>
      <c r="AX960" s="70"/>
      <c r="AY960" s="70"/>
      <c r="AZ960" s="70"/>
    </row>
    <row r="961" spans="1:52">
      <c r="A961" s="69"/>
      <c r="B961" s="69"/>
      <c r="E961" s="69"/>
      <c r="F961" s="69"/>
      <c r="G961" s="69"/>
      <c r="H961" s="69"/>
      <c r="I961" s="69"/>
      <c r="J961" s="69"/>
      <c r="K961" s="69"/>
      <c r="L961" s="196"/>
      <c r="M961" s="69"/>
      <c r="N961" s="197"/>
      <c r="O961" s="43"/>
      <c r="P961" s="43"/>
      <c r="Q961" s="43"/>
      <c r="R961" s="43"/>
      <c r="S961" s="43"/>
      <c r="T961" s="43"/>
      <c r="U961" s="43"/>
      <c r="V961" s="43"/>
      <c r="W961" s="43"/>
      <c r="X961" s="70"/>
      <c r="Y961" s="70"/>
      <c r="Z961" s="70"/>
      <c r="AA961" s="70"/>
      <c r="AB961" s="70"/>
      <c r="AC961" s="70"/>
      <c r="AD961" s="70"/>
      <c r="AE961" s="70"/>
      <c r="AF961" s="70"/>
      <c r="AG961" s="70"/>
      <c r="AH961" s="70"/>
      <c r="AI961" s="70"/>
      <c r="AJ961" s="70"/>
      <c r="AK961" s="70"/>
      <c r="AL961" s="70"/>
      <c r="AM961" s="70"/>
      <c r="AN961" s="70"/>
      <c r="AO961" s="70"/>
      <c r="AP961" s="70"/>
      <c r="AQ961" s="70"/>
      <c r="AR961" s="70"/>
      <c r="AS961" s="70"/>
      <c r="AT961" s="70"/>
      <c r="AU961" s="70"/>
      <c r="AV961" s="70"/>
      <c r="AW961" s="70"/>
      <c r="AX961" s="70"/>
      <c r="AY961" s="70"/>
      <c r="AZ961" s="70"/>
    </row>
    <row r="962" spans="1:52">
      <c r="A962" s="69"/>
      <c r="B962" s="69"/>
      <c r="E962" s="69"/>
      <c r="F962" s="69"/>
      <c r="G962" s="69"/>
      <c r="H962" s="69"/>
      <c r="I962" s="69"/>
      <c r="J962" s="69"/>
      <c r="K962" s="69"/>
      <c r="L962" s="196"/>
      <c r="M962" s="69"/>
      <c r="N962" s="197"/>
      <c r="O962" s="43"/>
      <c r="P962" s="43"/>
      <c r="Q962" s="43"/>
      <c r="R962" s="43"/>
      <c r="S962" s="43"/>
      <c r="T962" s="43"/>
      <c r="U962" s="43"/>
      <c r="V962" s="43"/>
      <c r="W962" s="43"/>
      <c r="X962" s="70"/>
      <c r="Y962" s="70"/>
      <c r="Z962" s="70"/>
      <c r="AA962" s="70"/>
      <c r="AB962" s="70"/>
      <c r="AC962" s="70"/>
      <c r="AD962" s="70"/>
      <c r="AE962" s="70"/>
      <c r="AF962" s="70"/>
      <c r="AG962" s="70"/>
      <c r="AH962" s="70"/>
      <c r="AI962" s="70"/>
      <c r="AJ962" s="70"/>
      <c r="AK962" s="70"/>
      <c r="AL962" s="70"/>
      <c r="AM962" s="70"/>
      <c r="AN962" s="70"/>
      <c r="AO962" s="70"/>
      <c r="AP962" s="70"/>
      <c r="AQ962" s="70"/>
      <c r="AR962" s="70"/>
      <c r="AS962" s="70"/>
      <c r="AT962" s="70"/>
      <c r="AU962" s="70"/>
      <c r="AV962" s="70"/>
      <c r="AW962" s="70"/>
      <c r="AX962" s="70"/>
      <c r="AY962" s="70"/>
      <c r="AZ962" s="70"/>
    </row>
    <row r="963" spans="1:52">
      <c r="A963" s="69"/>
      <c r="B963" s="69"/>
      <c r="E963" s="69"/>
      <c r="F963" s="69"/>
      <c r="G963" s="69"/>
      <c r="H963" s="69"/>
      <c r="I963" s="69"/>
      <c r="J963" s="69"/>
      <c r="K963" s="69"/>
      <c r="L963" s="196"/>
      <c r="M963" s="69"/>
      <c r="N963" s="197"/>
      <c r="O963" s="43"/>
      <c r="P963" s="43"/>
      <c r="Q963" s="43"/>
      <c r="R963" s="43"/>
      <c r="S963" s="43"/>
      <c r="T963" s="43"/>
      <c r="U963" s="43"/>
      <c r="V963" s="43"/>
      <c r="W963" s="43"/>
      <c r="X963" s="70"/>
      <c r="Y963" s="70"/>
      <c r="Z963" s="70"/>
      <c r="AA963" s="70"/>
      <c r="AB963" s="70"/>
      <c r="AC963" s="70"/>
      <c r="AD963" s="70"/>
      <c r="AE963" s="70"/>
      <c r="AF963" s="70"/>
      <c r="AG963" s="70"/>
      <c r="AH963" s="70"/>
      <c r="AI963" s="70"/>
      <c r="AJ963" s="70"/>
      <c r="AK963" s="70"/>
      <c r="AL963" s="70"/>
      <c r="AM963" s="70"/>
      <c r="AN963" s="70"/>
      <c r="AO963" s="70"/>
      <c r="AP963" s="70"/>
      <c r="AQ963" s="70"/>
      <c r="AR963" s="70"/>
      <c r="AS963" s="70"/>
      <c r="AT963" s="70"/>
      <c r="AU963" s="70"/>
      <c r="AV963" s="70"/>
      <c r="AW963" s="70"/>
      <c r="AX963" s="70"/>
      <c r="AY963" s="70"/>
      <c r="AZ963" s="70"/>
    </row>
    <row r="964" spans="1:52">
      <c r="A964" s="69"/>
      <c r="B964" s="69"/>
      <c r="E964" s="69"/>
      <c r="F964" s="69"/>
      <c r="G964" s="69"/>
      <c r="H964" s="69"/>
      <c r="I964" s="69"/>
      <c r="J964" s="69"/>
      <c r="K964" s="69"/>
      <c r="L964" s="196"/>
      <c r="M964" s="69"/>
      <c r="N964" s="197"/>
      <c r="O964" s="43"/>
      <c r="P964" s="43"/>
      <c r="Q964" s="43"/>
      <c r="R964" s="43"/>
      <c r="S964" s="43"/>
      <c r="T964" s="43"/>
      <c r="U964" s="43"/>
      <c r="V964" s="43"/>
      <c r="W964" s="43"/>
      <c r="X964" s="70"/>
      <c r="Y964" s="70"/>
      <c r="Z964" s="70"/>
      <c r="AA964" s="70"/>
      <c r="AB964" s="70"/>
      <c r="AC964" s="70"/>
      <c r="AD964" s="70"/>
      <c r="AE964" s="70"/>
      <c r="AF964" s="70"/>
      <c r="AG964" s="70"/>
      <c r="AH964" s="70"/>
      <c r="AI964" s="70"/>
      <c r="AJ964" s="70"/>
      <c r="AK964" s="70"/>
      <c r="AL964" s="70"/>
      <c r="AM964" s="70"/>
      <c r="AN964" s="70"/>
      <c r="AO964" s="70"/>
      <c r="AP964" s="70"/>
      <c r="AQ964" s="70"/>
      <c r="AR964" s="70"/>
      <c r="AS964" s="70"/>
      <c r="AT964" s="70"/>
      <c r="AU964" s="70"/>
      <c r="AV964" s="70"/>
      <c r="AW964" s="70"/>
      <c r="AX964" s="70"/>
      <c r="AY964" s="70"/>
      <c r="AZ964" s="70"/>
    </row>
    <row r="965" spans="1:52">
      <c r="A965" s="69"/>
      <c r="B965" s="69"/>
      <c r="E965" s="69"/>
      <c r="F965" s="69"/>
      <c r="G965" s="69"/>
      <c r="H965" s="69"/>
      <c r="I965" s="69"/>
      <c r="J965" s="69"/>
      <c r="K965" s="69"/>
      <c r="L965" s="196"/>
      <c r="M965" s="69"/>
      <c r="N965" s="197"/>
      <c r="O965" s="43"/>
      <c r="P965" s="43"/>
      <c r="Q965" s="43"/>
      <c r="R965" s="43"/>
      <c r="S965" s="43"/>
      <c r="T965" s="43"/>
      <c r="U965" s="43"/>
      <c r="V965" s="43"/>
      <c r="W965" s="43"/>
      <c r="X965" s="70"/>
      <c r="Y965" s="70"/>
      <c r="Z965" s="70"/>
      <c r="AA965" s="70"/>
      <c r="AB965" s="70"/>
      <c r="AC965" s="70"/>
      <c r="AD965" s="70"/>
      <c r="AE965" s="70"/>
      <c r="AF965" s="70"/>
      <c r="AG965" s="70"/>
      <c r="AH965" s="70"/>
      <c r="AI965" s="70"/>
      <c r="AJ965" s="70"/>
      <c r="AK965" s="70"/>
      <c r="AL965" s="70"/>
      <c r="AM965" s="70"/>
      <c r="AN965" s="70"/>
      <c r="AO965" s="70"/>
      <c r="AP965" s="70"/>
      <c r="AQ965" s="70"/>
      <c r="AR965" s="70"/>
      <c r="AS965" s="70"/>
      <c r="AT965" s="70"/>
      <c r="AU965" s="70"/>
      <c r="AV965" s="70"/>
      <c r="AW965" s="70"/>
      <c r="AX965" s="70"/>
      <c r="AY965" s="70"/>
      <c r="AZ965" s="70"/>
    </row>
    <row r="966" spans="1:52">
      <c r="A966" s="69"/>
      <c r="B966" s="69"/>
      <c r="E966" s="69"/>
      <c r="F966" s="69"/>
      <c r="G966" s="69"/>
      <c r="H966" s="69"/>
      <c r="I966" s="69"/>
      <c r="J966" s="69"/>
      <c r="K966" s="69"/>
      <c r="L966" s="196"/>
      <c r="M966" s="69"/>
      <c r="N966" s="197"/>
      <c r="O966" s="43"/>
      <c r="P966" s="43"/>
      <c r="Q966" s="43"/>
      <c r="R966" s="43"/>
      <c r="S966" s="43"/>
      <c r="T966" s="43"/>
      <c r="U966" s="43"/>
      <c r="V966" s="43"/>
      <c r="W966" s="43"/>
      <c r="X966" s="70"/>
      <c r="Y966" s="70"/>
      <c r="Z966" s="70"/>
      <c r="AA966" s="70"/>
      <c r="AB966" s="70"/>
      <c r="AC966" s="70"/>
      <c r="AD966" s="70"/>
      <c r="AE966" s="70"/>
      <c r="AF966" s="70"/>
      <c r="AG966" s="70"/>
      <c r="AH966" s="70"/>
      <c r="AI966" s="70"/>
      <c r="AJ966" s="70"/>
      <c r="AK966" s="70"/>
      <c r="AL966" s="70"/>
      <c r="AM966" s="70"/>
      <c r="AN966" s="70"/>
      <c r="AO966" s="70"/>
      <c r="AP966" s="70"/>
      <c r="AQ966" s="70"/>
      <c r="AR966" s="70"/>
      <c r="AS966" s="70"/>
      <c r="AT966" s="70"/>
      <c r="AU966" s="70"/>
      <c r="AV966" s="70"/>
      <c r="AW966" s="70"/>
      <c r="AX966" s="70"/>
      <c r="AY966" s="70"/>
      <c r="AZ966" s="70"/>
    </row>
    <row r="967" spans="1:52">
      <c r="A967" s="69"/>
      <c r="B967" s="69"/>
      <c r="E967" s="69"/>
      <c r="F967" s="69"/>
      <c r="G967" s="69"/>
      <c r="H967" s="69"/>
      <c r="I967" s="69"/>
      <c r="J967" s="69"/>
      <c r="K967" s="69"/>
      <c r="L967" s="196"/>
      <c r="M967" s="69"/>
      <c r="N967" s="197"/>
      <c r="O967" s="43"/>
      <c r="P967" s="43"/>
      <c r="Q967" s="43"/>
      <c r="R967" s="43"/>
      <c r="S967" s="43"/>
      <c r="T967" s="43"/>
      <c r="U967" s="43"/>
      <c r="V967" s="43"/>
      <c r="W967" s="43"/>
      <c r="X967" s="70"/>
      <c r="Y967" s="70"/>
      <c r="Z967" s="70"/>
      <c r="AA967" s="70"/>
      <c r="AB967" s="70"/>
      <c r="AC967" s="70"/>
      <c r="AD967" s="70"/>
      <c r="AE967" s="70"/>
      <c r="AF967" s="70"/>
      <c r="AG967" s="70"/>
      <c r="AH967" s="70"/>
      <c r="AI967" s="70"/>
      <c r="AJ967" s="70"/>
      <c r="AK967" s="70"/>
      <c r="AL967" s="70"/>
      <c r="AM967" s="70"/>
      <c r="AN967" s="70"/>
      <c r="AO967" s="70"/>
      <c r="AP967" s="70"/>
      <c r="AQ967" s="70"/>
      <c r="AR967" s="70"/>
      <c r="AS967" s="70"/>
      <c r="AT967" s="70"/>
      <c r="AU967" s="70"/>
      <c r="AV967" s="70"/>
      <c r="AW967" s="70"/>
      <c r="AX967" s="70"/>
      <c r="AY967" s="70"/>
      <c r="AZ967" s="70"/>
    </row>
    <row r="968" spans="1:52">
      <c r="A968" s="69"/>
      <c r="B968" s="69"/>
      <c r="E968" s="69"/>
      <c r="F968" s="69"/>
      <c r="G968" s="69"/>
      <c r="H968" s="69"/>
      <c r="I968" s="69"/>
      <c r="J968" s="69"/>
      <c r="K968" s="69"/>
      <c r="L968" s="196"/>
      <c r="M968" s="69"/>
      <c r="N968" s="197"/>
      <c r="O968" s="43"/>
      <c r="P968" s="43"/>
      <c r="Q968" s="43"/>
      <c r="R968" s="43"/>
      <c r="S968" s="43"/>
      <c r="T968" s="43"/>
      <c r="U968" s="43"/>
      <c r="V968" s="43"/>
      <c r="W968" s="43"/>
      <c r="X968" s="70"/>
      <c r="Y968" s="70"/>
      <c r="Z968" s="70"/>
      <c r="AA968" s="70"/>
      <c r="AB968" s="70"/>
      <c r="AC968" s="70"/>
      <c r="AD968" s="70"/>
      <c r="AE968" s="70"/>
      <c r="AF968" s="70"/>
      <c r="AG968" s="70"/>
      <c r="AH968" s="70"/>
      <c r="AI968" s="70"/>
      <c r="AJ968" s="70"/>
      <c r="AK968" s="70"/>
      <c r="AL968" s="70"/>
      <c r="AM968" s="70"/>
      <c r="AN968" s="70"/>
      <c r="AO968" s="70"/>
      <c r="AP968" s="70"/>
      <c r="AQ968" s="70"/>
      <c r="AR968" s="70"/>
      <c r="AS968" s="70"/>
      <c r="AT968" s="70"/>
      <c r="AU968" s="70"/>
      <c r="AV968" s="70"/>
      <c r="AW968" s="70"/>
      <c r="AX968" s="70"/>
      <c r="AY968" s="70"/>
      <c r="AZ968" s="70"/>
    </row>
    <row r="969" spans="1:52">
      <c r="A969" s="69"/>
      <c r="B969" s="69"/>
      <c r="E969" s="69"/>
      <c r="F969" s="69"/>
      <c r="G969" s="69"/>
      <c r="H969" s="69"/>
      <c r="I969" s="69"/>
      <c r="J969" s="69"/>
      <c r="K969" s="69"/>
      <c r="L969" s="196"/>
      <c r="M969" s="69"/>
      <c r="N969" s="197"/>
      <c r="O969" s="43"/>
      <c r="P969" s="43"/>
      <c r="Q969" s="43"/>
      <c r="R969" s="43"/>
      <c r="S969" s="43"/>
      <c r="T969" s="43"/>
      <c r="U969" s="43"/>
      <c r="V969" s="43"/>
      <c r="W969" s="43"/>
      <c r="X969" s="70"/>
      <c r="Y969" s="70"/>
      <c r="Z969" s="70"/>
      <c r="AA969" s="70"/>
      <c r="AB969" s="70"/>
      <c r="AC969" s="70"/>
      <c r="AD969" s="70"/>
      <c r="AE969" s="70"/>
      <c r="AF969" s="70"/>
      <c r="AG969" s="70"/>
      <c r="AH969" s="70"/>
      <c r="AI969" s="70"/>
      <c r="AJ969" s="70"/>
      <c r="AK969" s="70"/>
      <c r="AL969" s="70"/>
      <c r="AM969" s="70"/>
      <c r="AN969" s="70"/>
      <c r="AO969" s="70"/>
      <c r="AP969" s="70"/>
      <c r="AQ969" s="70"/>
      <c r="AR969" s="70"/>
      <c r="AS969" s="70"/>
      <c r="AT969" s="70"/>
      <c r="AU969" s="70"/>
      <c r="AV969" s="70"/>
      <c r="AW969" s="70"/>
      <c r="AX969" s="70"/>
      <c r="AY969" s="70"/>
      <c r="AZ969" s="70"/>
    </row>
    <row r="970" spans="1:52">
      <c r="A970" s="69"/>
      <c r="B970" s="69"/>
      <c r="E970" s="69"/>
      <c r="F970" s="69"/>
      <c r="G970" s="69"/>
      <c r="H970" s="69"/>
      <c r="I970" s="69"/>
      <c r="J970" s="69"/>
      <c r="K970" s="69"/>
      <c r="L970" s="196"/>
      <c r="M970" s="69"/>
      <c r="N970" s="197"/>
      <c r="O970" s="43"/>
      <c r="P970" s="43"/>
      <c r="Q970" s="43"/>
      <c r="R970" s="43"/>
      <c r="S970" s="43"/>
      <c r="T970" s="43"/>
      <c r="U970" s="43"/>
      <c r="V970" s="43"/>
      <c r="W970" s="43"/>
      <c r="X970" s="70"/>
      <c r="Y970" s="70"/>
      <c r="Z970" s="70"/>
      <c r="AA970" s="70"/>
      <c r="AB970" s="70"/>
      <c r="AC970" s="70"/>
      <c r="AD970" s="70"/>
      <c r="AE970" s="70"/>
      <c r="AF970" s="70"/>
      <c r="AG970" s="70"/>
      <c r="AH970" s="70"/>
      <c r="AI970" s="70"/>
      <c r="AJ970" s="70"/>
      <c r="AK970" s="70"/>
      <c r="AL970" s="70"/>
      <c r="AM970" s="70"/>
      <c r="AN970" s="70"/>
      <c r="AO970" s="70"/>
      <c r="AP970" s="70"/>
      <c r="AQ970" s="70"/>
      <c r="AR970" s="70"/>
      <c r="AS970" s="70"/>
      <c r="AT970" s="70"/>
      <c r="AU970" s="70"/>
      <c r="AV970" s="70"/>
      <c r="AW970" s="70"/>
      <c r="AX970" s="70"/>
      <c r="AY970" s="70"/>
      <c r="AZ970" s="70"/>
    </row>
    <row r="971" spans="1:52">
      <c r="A971" s="69"/>
      <c r="B971" s="69"/>
      <c r="E971" s="69"/>
      <c r="F971" s="69"/>
      <c r="G971" s="69"/>
      <c r="H971" s="69"/>
      <c r="I971" s="69"/>
      <c r="J971" s="69"/>
      <c r="K971" s="69"/>
      <c r="L971" s="196"/>
      <c r="M971" s="69"/>
      <c r="N971" s="197"/>
      <c r="O971" s="43"/>
      <c r="P971" s="43"/>
      <c r="Q971" s="43"/>
      <c r="R971" s="43"/>
      <c r="S971" s="43"/>
      <c r="T971" s="43"/>
      <c r="U971" s="43"/>
      <c r="V971" s="43"/>
      <c r="W971" s="43"/>
      <c r="X971" s="70"/>
      <c r="Y971" s="70"/>
      <c r="Z971" s="70"/>
      <c r="AA971" s="70"/>
      <c r="AB971" s="70"/>
      <c r="AC971" s="70"/>
      <c r="AD971" s="70"/>
      <c r="AE971" s="70"/>
      <c r="AF971" s="70"/>
      <c r="AG971" s="70"/>
      <c r="AH971" s="70"/>
      <c r="AI971" s="70"/>
      <c r="AJ971" s="70"/>
      <c r="AK971" s="70"/>
      <c r="AL971" s="70"/>
      <c r="AM971" s="70"/>
      <c r="AN971" s="70"/>
      <c r="AO971" s="70"/>
      <c r="AP971" s="70"/>
      <c r="AQ971" s="70"/>
      <c r="AR971" s="70"/>
      <c r="AS971" s="70"/>
      <c r="AT971" s="70"/>
      <c r="AU971" s="70"/>
      <c r="AV971" s="70"/>
      <c r="AW971" s="70"/>
      <c r="AX971" s="70"/>
      <c r="AY971" s="70"/>
      <c r="AZ971" s="70"/>
    </row>
    <row r="972" spans="1:52">
      <c r="A972" s="69"/>
      <c r="B972" s="69"/>
      <c r="E972" s="69"/>
      <c r="F972" s="69"/>
      <c r="G972" s="69"/>
      <c r="H972" s="69"/>
      <c r="I972" s="69"/>
      <c r="J972" s="69"/>
      <c r="K972" s="69"/>
      <c r="L972" s="196"/>
      <c r="M972" s="69"/>
      <c r="N972" s="197"/>
      <c r="O972" s="43"/>
      <c r="P972" s="43"/>
      <c r="Q972" s="43"/>
      <c r="R972" s="43"/>
      <c r="S972" s="43"/>
      <c r="T972" s="43"/>
      <c r="U972" s="43"/>
      <c r="V972" s="43"/>
      <c r="W972" s="43"/>
      <c r="X972" s="70"/>
      <c r="Y972" s="70"/>
      <c r="Z972" s="70"/>
      <c r="AA972" s="70"/>
      <c r="AB972" s="70"/>
      <c r="AC972" s="70"/>
      <c r="AD972" s="70"/>
      <c r="AE972" s="70"/>
      <c r="AF972" s="70"/>
      <c r="AG972" s="70"/>
      <c r="AH972" s="70"/>
      <c r="AI972" s="70"/>
      <c r="AJ972" s="70"/>
      <c r="AK972" s="70"/>
      <c r="AL972" s="70"/>
      <c r="AM972" s="70"/>
      <c r="AN972" s="70"/>
      <c r="AO972" s="70"/>
      <c r="AP972" s="70"/>
      <c r="AQ972" s="70"/>
      <c r="AR972" s="70"/>
      <c r="AS972" s="70"/>
      <c r="AT972" s="70"/>
      <c r="AU972" s="70"/>
      <c r="AV972" s="70"/>
      <c r="AW972" s="70"/>
      <c r="AX972" s="70"/>
      <c r="AY972" s="70"/>
      <c r="AZ972" s="70"/>
    </row>
    <row r="973" spans="1:52">
      <c r="A973" s="69"/>
      <c r="B973" s="69"/>
      <c r="E973" s="69"/>
      <c r="F973" s="69"/>
      <c r="G973" s="69"/>
      <c r="H973" s="69"/>
      <c r="I973" s="69"/>
      <c r="J973" s="69"/>
      <c r="K973" s="69"/>
      <c r="L973" s="196"/>
      <c r="M973" s="69"/>
      <c r="N973" s="197"/>
      <c r="O973" s="43"/>
      <c r="P973" s="43"/>
      <c r="Q973" s="43"/>
      <c r="R973" s="43"/>
      <c r="S973" s="43"/>
      <c r="T973" s="43"/>
      <c r="U973" s="43"/>
      <c r="V973" s="43"/>
      <c r="W973" s="43"/>
      <c r="X973" s="70"/>
      <c r="Y973" s="70"/>
      <c r="Z973" s="70"/>
      <c r="AA973" s="70"/>
      <c r="AB973" s="70"/>
      <c r="AC973" s="70"/>
      <c r="AD973" s="70"/>
      <c r="AE973" s="70"/>
      <c r="AF973" s="70"/>
      <c r="AG973" s="70"/>
      <c r="AH973" s="70"/>
      <c r="AI973" s="70"/>
      <c r="AJ973" s="70"/>
      <c r="AK973" s="70"/>
      <c r="AL973" s="70"/>
      <c r="AM973" s="70"/>
      <c r="AN973" s="70"/>
      <c r="AO973" s="70"/>
      <c r="AP973" s="70"/>
      <c r="AQ973" s="70"/>
      <c r="AR973" s="70"/>
      <c r="AS973" s="70"/>
      <c r="AT973" s="70"/>
      <c r="AU973" s="70"/>
      <c r="AV973" s="70"/>
      <c r="AW973" s="70"/>
      <c r="AX973" s="70"/>
      <c r="AY973" s="70"/>
      <c r="AZ973" s="70"/>
    </row>
    <row r="974" spans="1:52">
      <c r="A974" s="69"/>
      <c r="B974" s="69"/>
      <c r="E974" s="69"/>
      <c r="F974" s="69"/>
      <c r="G974" s="69"/>
      <c r="H974" s="69"/>
      <c r="I974" s="69"/>
      <c r="J974" s="69"/>
      <c r="K974" s="69"/>
      <c r="L974" s="196"/>
      <c r="M974" s="69"/>
      <c r="N974" s="197"/>
      <c r="O974" s="43"/>
      <c r="P974" s="43"/>
      <c r="Q974" s="43"/>
      <c r="R974" s="43"/>
      <c r="S974" s="43"/>
      <c r="T974" s="43"/>
      <c r="U974" s="43"/>
      <c r="V974" s="43"/>
      <c r="W974" s="43"/>
      <c r="X974" s="70"/>
      <c r="Y974" s="70"/>
      <c r="Z974" s="70"/>
      <c r="AA974" s="70"/>
      <c r="AB974" s="70"/>
      <c r="AC974" s="70"/>
      <c r="AD974" s="70"/>
      <c r="AE974" s="70"/>
      <c r="AF974" s="70"/>
      <c r="AG974" s="70"/>
      <c r="AH974" s="70"/>
      <c r="AI974" s="70"/>
      <c r="AJ974" s="70"/>
      <c r="AK974" s="70"/>
      <c r="AL974" s="70"/>
      <c r="AM974" s="70"/>
      <c r="AN974" s="70"/>
      <c r="AO974" s="70"/>
      <c r="AP974" s="70"/>
      <c r="AQ974" s="70"/>
      <c r="AR974" s="70"/>
      <c r="AS974" s="70"/>
      <c r="AT974" s="70"/>
      <c r="AU974" s="70"/>
      <c r="AV974" s="70"/>
      <c r="AW974" s="70"/>
      <c r="AX974" s="70"/>
      <c r="AY974" s="70"/>
      <c r="AZ974" s="70"/>
    </row>
    <row r="975" spans="1:52">
      <c r="A975" s="69"/>
      <c r="B975" s="69"/>
      <c r="E975" s="69"/>
      <c r="F975" s="69"/>
      <c r="G975" s="69"/>
      <c r="H975" s="69"/>
      <c r="I975" s="69"/>
      <c r="J975" s="69"/>
      <c r="K975" s="69"/>
      <c r="L975" s="196"/>
      <c r="M975" s="69"/>
      <c r="N975" s="197"/>
      <c r="O975" s="43"/>
      <c r="P975" s="43"/>
      <c r="Q975" s="43"/>
      <c r="R975" s="43"/>
      <c r="S975" s="43"/>
      <c r="T975" s="43"/>
      <c r="U975" s="43"/>
      <c r="V975" s="43"/>
      <c r="W975" s="43"/>
      <c r="X975" s="70"/>
      <c r="Y975" s="70"/>
      <c r="Z975" s="70"/>
      <c r="AA975" s="70"/>
      <c r="AB975" s="70"/>
      <c r="AC975" s="70"/>
      <c r="AD975" s="70"/>
      <c r="AE975" s="70"/>
      <c r="AF975" s="70"/>
      <c r="AG975" s="70"/>
      <c r="AH975" s="70"/>
      <c r="AI975" s="70"/>
      <c r="AJ975" s="70"/>
      <c r="AK975" s="70"/>
      <c r="AL975" s="70"/>
      <c r="AM975" s="70"/>
      <c r="AN975" s="70"/>
      <c r="AO975" s="70"/>
      <c r="AP975" s="70"/>
      <c r="AQ975" s="70"/>
      <c r="AR975" s="70"/>
      <c r="AS975" s="70"/>
      <c r="AT975" s="70"/>
      <c r="AU975" s="70"/>
      <c r="AV975" s="70"/>
      <c r="AW975" s="70"/>
      <c r="AX975" s="70"/>
      <c r="AY975" s="70"/>
      <c r="AZ975" s="70"/>
    </row>
    <row r="976" spans="1:52">
      <c r="A976" s="69"/>
      <c r="B976" s="69"/>
      <c r="E976" s="69"/>
      <c r="F976" s="69"/>
      <c r="G976" s="69"/>
      <c r="H976" s="69"/>
      <c r="I976" s="69"/>
      <c r="J976" s="69"/>
      <c r="K976" s="69"/>
      <c r="L976" s="196"/>
      <c r="M976" s="69"/>
      <c r="N976" s="197"/>
      <c r="O976" s="43"/>
      <c r="P976" s="43"/>
      <c r="Q976" s="43"/>
      <c r="R976" s="43"/>
      <c r="S976" s="43"/>
      <c r="T976" s="43"/>
      <c r="U976" s="43"/>
      <c r="V976" s="43"/>
      <c r="W976" s="43"/>
      <c r="X976" s="70"/>
      <c r="Y976" s="70"/>
      <c r="Z976" s="70"/>
      <c r="AA976" s="70"/>
      <c r="AB976" s="70"/>
      <c r="AC976" s="70"/>
      <c r="AD976" s="70"/>
      <c r="AE976" s="70"/>
      <c r="AF976" s="70"/>
      <c r="AG976" s="70"/>
      <c r="AH976" s="70"/>
      <c r="AI976" s="70"/>
      <c r="AJ976" s="70"/>
      <c r="AK976" s="70"/>
      <c r="AL976" s="70"/>
      <c r="AM976" s="70"/>
      <c r="AN976" s="70"/>
      <c r="AO976" s="70"/>
      <c r="AP976" s="70"/>
      <c r="AQ976" s="70"/>
      <c r="AR976" s="70"/>
      <c r="AS976" s="70"/>
      <c r="AT976" s="70"/>
      <c r="AU976" s="70"/>
      <c r="AV976" s="70"/>
      <c r="AW976" s="70"/>
      <c r="AX976" s="70"/>
      <c r="AY976" s="70"/>
      <c r="AZ976" s="70"/>
    </row>
    <row r="977" spans="1:52">
      <c r="A977" s="69"/>
      <c r="B977" s="69"/>
      <c r="E977" s="69"/>
      <c r="F977" s="69"/>
      <c r="G977" s="69"/>
      <c r="H977" s="69"/>
      <c r="I977" s="69"/>
      <c r="J977" s="69"/>
      <c r="K977" s="69"/>
      <c r="L977" s="196"/>
      <c r="M977" s="69"/>
      <c r="N977" s="197"/>
      <c r="O977" s="43"/>
      <c r="P977" s="43"/>
      <c r="Q977" s="43"/>
      <c r="R977" s="43"/>
      <c r="S977" s="43"/>
      <c r="T977" s="43"/>
      <c r="U977" s="43"/>
      <c r="V977" s="43"/>
      <c r="W977" s="43"/>
      <c r="X977" s="70"/>
      <c r="Y977" s="70"/>
      <c r="Z977" s="70"/>
      <c r="AA977" s="70"/>
      <c r="AB977" s="70"/>
      <c r="AC977" s="70"/>
      <c r="AD977" s="70"/>
      <c r="AE977" s="70"/>
      <c r="AF977" s="70"/>
      <c r="AG977" s="70"/>
      <c r="AH977" s="70"/>
      <c r="AI977" s="70"/>
      <c r="AJ977" s="70"/>
      <c r="AK977" s="70"/>
      <c r="AL977" s="70"/>
      <c r="AM977" s="70"/>
      <c r="AN977" s="70"/>
      <c r="AO977" s="70"/>
      <c r="AP977" s="70"/>
      <c r="AQ977" s="70"/>
      <c r="AR977" s="70"/>
      <c r="AS977" s="70"/>
      <c r="AT977" s="70"/>
      <c r="AU977" s="70"/>
      <c r="AV977" s="70"/>
      <c r="AW977" s="70"/>
      <c r="AX977" s="70"/>
      <c r="AY977" s="70"/>
      <c r="AZ977" s="70"/>
    </row>
    <row r="978" spans="1:52">
      <c r="A978" s="69"/>
      <c r="B978" s="69"/>
      <c r="E978" s="69"/>
      <c r="F978" s="69"/>
      <c r="G978" s="69"/>
      <c r="H978" s="69"/>
      <c r="I978" s="69"/>
      <c r="J978" s="69"/>
      <c r="K978" s="69"/>
      <c r="L978" s="196"/>
      <c r="M978" s="69"/>
      <c r="N978" s="197"/>
      <c r="O978" s="43"/>
      <c r="P978" s="43"/>
      <c r="Q978" s="43"/>
      <c r="R978" s="43"/>
      <c r="S978" s="43"/>
      <c r="T978" s="43"/>
      <c r="U978" s="43"/>
      <c r="V978" s="43"/>
      <c r="W978" s="43"/>
      <c r="X978" s="70"/>
      <c r="Y978" s="70"/>
      <c r="Z978" s="70"/>
      <c r="AA978" s="70"/>
      <c r="AB978" s="70"/>
      <c r="AC978" s="70"/>
      <c r="AD978" s="70"/>
      <c r="AE978" s="70"/>
      <c r="AF978" s="70"/>
      <c r="AG978" s="70"/>
      <c r="AH978" s="70"/>
      <c r="AI978" s="70"/>
      <c r="AJ978" s="70"/>
      <c r="AK978" s="70"/>
      <c r="AL978" s="70"/>
      <c r="AM978" s="70"/>
      <c r="AN978" s="70"/>
      <c r="AO978" s="70"/>
      <c r="AP978" s="70"/>
      <c r="AQ978" s="70"/>
      <c r="AR978" s="70"/>
      <c r="AS978" s="70"/>
      <c r="AT978" s="70"/>
      <c r="AU978" s="70"/>
      <c r="AV978" s="70"/>
      <c r="AW978" s="70"/>
      <c r="AX978" s="70"/>
      <c r="AY978" s="70"/>
      <c r="AZ978" s="70"/>
    </row>
    <row r="979" spans="1:52">
      <c r="A979" s="69"/>
      <c r="B979" s="69"/>
      <c r="E979" s="69"/>
      <c r="F979" s="69"/>
      <c r="G979" s="69"/>
      <c r="H979" s="69"/>
      <c r="I979" s="69"/>
      <c r="J979" s="69"/>
      <c r="K979" s="69"/>
      <c r="L979" s="196"/>
      <c r="M979" s="69"/>
      <c r="N979" s="197"/>
      <c r="O979" s="43"/>
      <c r="P979" s="43"/>
      <c r="Q979" s="43"/>
      <c r="R979" s="43"/>
      <c r="S979" s="43"/>
      <c r="T979" s="43"/>
      <c r="U979" s="43"/>
      <c r="V979" s="43"/>
      <c r="W979" s="43"/>
      <c r="X979" s="70"/>
      <c r="Y979" s="70"/>
      <c r="Z979" s="70"/>
      <c r="AA979" s="70"/>
      <c r="AB979" s="70"/>
      <c r="AC979" s="70"/>
      <c r="AD979" s="70"/>
      <c r="AE979" s="70"/>
      <c r="AF979" s="70"/>
      <c r="AG979" s="70"/>
      <c r="AH979" s="70"/>
      <c r="AI979" s="70"/>
      <c r="AJ979" s="70"/>
      <c r="AK979" s="70"/>
      <c r="AL979" s="70"/>
      <c r="AM979" s="70"/>
      <c r="AN979" s="70"/>
      <c r="AO979" s="70"/>
      <c r="AP979" s="70"/>
      <c r="AQ979" s="70"/>
      <c r="AR979" s="70"/>
      <c r="AS979" s="70"/>
      <c r="AT979" s="70"/>
      <c r="AU979" s="70"/>
      <c r="AV979" s="70"/>
      <c r="AW979" s="70"/>
      <c r="AX979" s="70"/>
      <c r="AY979" s="70"/>
      <c r="AZ979" s="70"/>
    </row>
    <row r="980" spans="1:52">
      <c r="A980" s="69"/>
      <c r="B980" s="69"/>
      <c r="E980" s="69"/>
      <c r="F980" s="69"/>
      <c r="G980" s="69"/>
      <c r="H980" s="69"/>
      <c r="I980" s="69"/>
      <c r="J980" s="69"/>
      <c r="K980" s="69"/>
      <c r="L980" s="196"/>
      <c r="M980" s="69"/>
      <c r="N980" s="197"/>
      <c r="O980" s="43"/>
      <c r="P980" s="43"/>
      <c r="Q980" s="43"/>
      <c r="R980" s="43"/>
      <c r="S980" s="43"/>
      <c r="T980" s="43"/>
      <c r="U980" s="43"/>
      <c r="V980" s="43"/>
      <c r="W980" s="43"/>
      <c r="X980" s="70"/>
      <c r="Y980" s="70"/>
      <c r="Z980" s="70"/>
      <c r="AA980" s="70"/>
      <c r="AB980" s="70"/>
      <c r="AC980" s="70"/>
      <c r="AD980" s="70"/>
      <c r="AE980" s="70"/>
      <c r="AF980" s="70"/>
      <c r="AG980" s="70"/>
      <c r="AH980" s="70"/>
      <c r="AI980" s="70"/>
      <c r="AJ980" s="70"/>
      <c r="AK980" s="70"/>
      <c r="AL980" s="70"/>
      <c r="AM980" s="70"/>
      <c r="AN980" s="70"/>
      <c r="AO980" s="70"/>
      <c r="AP980" s="70"/>
      <c r="AQ980" s="70"/>
      <c r="AR980" s="70"/>
      <c r="AS980" s="70"/>
      <c r="AT980" s="70"/>
      <c r="AU980" s="70"/>
      <c r="AV980" s="70"/>
      <c r="AW980" s="70"/>
      <c r="AX980" s="70"/>
      <c r="AY980" s="70"/>
      <c r="AZ980" s="70"/>
    </row>
    <row r="981" spans="1:52">
      <c r="A981" s="69"/>
      <c r="B981" s="69"/>
      <c r="E981" s="69"/>
      <c r="F981" s="69"/>
      <c r="G981" s="69"/>
      <c r="H981" s="69"/>
      <c r="I981" s="69"/>
      <c r="J981" s="69"/>
      <c r="K981" s="69"/>
      <c r="L981" s="196"/>
      <c r="M981" s="69"/>
      <c r="N981" s="197"/>
      <c r="O981" s="43"/>
      <c r="P981" s="43"/>
      <c r="Q981" s="43"/>
      <c r="R981" s="43"/>
      <c r="S981" s="43"/>
      <c r="T981" s="43"/>
      <c r="U981" s="43"/>
      <c r="V981" s="43"/>
      <c r="W981" s="43"/>
      <c r="X981" s="70"/>
      <c r="Y981" s="70"/>
      <c r="Z981" s="70"/>
      <c r="AA981" s="70"/>
      <c r="AB981" s="70"/>
      <c r="AC981" s="70"/>
      <c r="AD981" s="70"/>
      <c r="AE981" s="70"/>
      <c r="AF981" s="70"/>
      <c r="AG981" s="70"/>
      <c r="AH981" s="70"/>
      <c r="AI981" s="70"/>
      <c r="AJ981" s="70"/>
      <c r="AK981" s="70"/>
      <c r="AL981" s="70"/>
      <c r="AM981" s="70"/>
      <c r="AN981" s="70"/>
      <c r="AO981" s="70"/>
      <c r="AP981" s="70"/>
      <c r="AQ981" s="70"/>
      <c r="AR981" s="70"/>
      <c r="AS981" s="70"/>
      <c r="AT981" s="70"/>
      <c r="AU981" s="70"/>
      <c r="AV981" s="70"/>
      <c r="AW981" s="70"/>
      <c r="AX981" s="70"/>
      <c r="AY981" s="70"/>
      <c r="AZ981" s="70"/>
    </row>
    <row r="982" spans="1:52">
      <c r="A982" s="69"/>
      <c r="B982" s="69"/>
      <c r="E982" s="69"/>
      <c r="F982" s="69"/>
      <c r="G982" s="69"/>
      <c r="H982" s="69"/>
      <c r="I982" s="69"/>
      <c r="J982" s="69"/>
      <c r="K982" s="69"/>
      <c r="L982" s="196"/>
      <c r="M982" s="69"/>
      <c r="N982" s="197"/>
      <c r="O982" s="43"/>
      <c r="P982" s="43"/>
      <c r="Q982" s="43"/>
      <c r="R982" s="43"/>
      <c r="S982" s="43"/>
      <c r="T982" s="43"/>
      <c r="U982" s="43"/>
      <c r="V982" s="43"/>
      <c r="W982" s="43"/>
      <c r="X982" s="70"/>
      <c r="Y982" s="70"/>
      <c r="Z982" s="70"/>
      <c r="AA982" s="70"/>
      <c r="AB982" s="70"/>
      <c r="AC982" s="70"/>
      <c r="AD982" s="70"/>
      <c r="AE982" s="70"/>
      <c r="AF982" s="70"/>
      <c r="AG982" s="70"/>
      <c r="AH982" s="70"/>
      <c r="AI982" s="70"/>
      <c r="AJ982" s="70"/>
      <c r="AK982" s="70"/>
      <c r="AL982" s="70"/>
      <c r="AM982" s="70"/>
      <c r="AN982" s="70"/>
      <c r="AO982" s="70"/>
      <c r="AP982" s="70"/>
      <c r="AQ982" s="70"/>
      <c r="AR982" s="70"/>
      <c r="AS982" s="70"/>
      <c r="AT982" s="70"/>
      <c r="AU982" s="70"/>
      <c r="AV982" s="70"/>
      <c r="AW982" s="70"/>
      <c r="AX982" s="70"/>
      <c r="AY982" s="70"/>
      <c r="AZ982" s="70"/>
    </row>
    <row r="983" spans="1:52">
      <c r="A983" s="69"/>
      <c r="B983" s="69"/>
      <c r="E983" s="69"/>
      <c r="F983" s="69"/>
      <c r="G983" s="69"/>
      <c r="H983" s="69"/>
      <c r="I983" s="69"/>
      <c r="J983" s="69"/>
      <c r="K983" s="69"/>
      <c r="L983" s="196"/>
      <c r="M983" s="69"/>
      <c r="N983" s="197"/>
      <c r="O983" s="43"/>
      <c r="P983" s="43"/>
      <c r="Q983" s="43"/>
      <c r="R983" s="43"/>
      <c r="S983" s="43"/>
      <c r="T983" s="43"/>
      <c r="U983" s="43"/>
      <c r="V983" s="43"/>
      <c r="W983" s="43"/>
      <c r="X983" s="70"/>
      <c r="Y983" s="70"/>
      <c r="Z983" s="70"/>
      <c r="AA983" s="70"/>
      <c r="AB983" s="70"/>
      <c r="AC983" s="70"/>
      <c r="AD983" s="70"/>
      <c r="AE983" s="70"/>
      <c r="AF983" s="70"/>
      <c r="AG983" s="70"/>
      <c r="AH983" s="70"/>
      <c r="AI983" s="70"/>
      <c r="AJ983" s="70"/>
      <c r="AK983" s="70"/>
      <c r="AL983" s="70"/>
      <c r="AM983" s="70"/>
      <c r="AN983" s="70"/>
      <c r="AO983" s="70"/>
      <c r="AP983" s="70"/>
      <c r="AQ983" s="70"/>
      <c r="AR983" s="70"/>
      <c r="AS983" s="70"/>
      <c r="AT983" s="70"/>
      <c r="AU983" s="70"/>
      <c r="AV983" s="70"/>
      <c r="AW983" s="70"/>
      <c r="AX983" s="70"/>
      <c r="AY983" s="70"/>
      <c r="AZ983" s="70"/>
    </row>
    <row r="984" spans="1:52">
      <c r="A984" s="69"/>
      <c r="B984" s="69"/>
      <c r="E984" s="69"/>
      <c r="F984" s="69"/>
      <c r="G984" s="69"/>
      <c r="H984" s="69"/>
      <c r="I984" s="69"/>
      <c r="J984" s="69"/>
      <c r="K984" s="69"/>
      <c r="L984" s="196"/>
      <c r="M984" s="69"/>
      <c r="N984" s="197"/>
      <c r="O984" s="43"/>
      <c r="P984" s="43"/>
      <c r="Q984" s="43"/>
      <c r="R984" s="43"/>
      <c r="S984" s="43"/>
      <c r="T984" s="43"/>
      <c r="U984" s="43"/>
      <c r="V984" s="43"/>
      <c r="W984" s="43"/>
      <c r="X984" s="70"/>
      <c r="Y984" s="70"/>
      <c r="Z984" s="70"/>
      <c r="AA984" s="70"/>
      <c r="AB984" s="70"/>
      <c r="AC984" s="70"/>
      <c r="AD984" s="70"/>
      <c r="AE984" s="70"/>
      <c r="AF984" s="70"/>
      <c r="AG984" s="70"/>
      <c r="AH984" s="70"/>
      <c r="AI984" s="70"/>
      <c r="AJ984" s="70"/>
      <c r="AK984" s="70"/>
      <c r="AL984" s="70"/>
      <c r="AM984" s="70"/>
      <c r="AN984" s="70"/>
      <c r="AO984" s="70"/>
      <c r="AP984" s="70"/>
      <c r="AQ984" s="70"/>
      <c r="AR984" s="70"/>
      <c r="AS984" s="70"/>
      <c r="AT984" s="70"/>
      <c r="AU984" s="70"/>
      <c r="AV984" s="70"/>
      <c r="AW984" s="70"/>
      <c r="AX984" s="70"/>
      <c r="AY984" s="70"/>
      <c r="AZ984" s="70"/>
    </row>
    <row r="985" spans="1:52">
      <c r="A985" s="69"/>
      <c r="B985" s="69"/>
      <c r="E985" s="69"/>
      <c r="F985" s="69"/>
      <c r="G985" s="69"/>
      <c r="H985" s="69"/>
      <c r="I985" s="69"/>
      <c r="J985" s="69"/>
      <c r="K985" s="69"/>
      <c r="L985" s="196"/>
      <c r="M985" s="69"/>
      <c r="N985" s="197"/>
      <c r="O985" s="43"/>
      <c r="P985" s="43"/>
      <c r="Q985" s="43"/>
      <c r="R985" s="43"/>
      <c r="S985" s="43"/>
      <c r="T985" s="43"/>
      <c r="U985" s="43"/>
      <c r="V985" s="43"/>
      <c r="W985" s="43"/>
      <c r="X985" s="70"/>
      <c r="Y985" s="70"/>
      <c r="Z985" s="70"/>
      <c r="AA985" s="70"/>
      <c r="AB985" s="70"/>
      <c r="AC985" s="70"/>
      <c r="AD985" s="70"/>
      <c r="AE985" s="70"/>
      <c r="AF985" s="70"/>
      <c r="AG985" s="70"/>
      <c r="AH985" s="70"/>
      <c r="AI985" s="70"/>
      <c r="AJ985" s="70"/>
      <c r="AK985" s="70"/>
      <c r="AL985" s="70"/>
      <c r="AM985" s="70"/>
      <c r="AN985" s="70"/>
      <c r="AO985" s="70"/>
      <c r="AP985" s="70"/>
      <c r="AQ985" s="70"/>
      <c r="AR985" s="70"/>
      <c r="AS985" s="70"/>
      <c r="AT985" s="70"/>
      <c r="AU985" s="70"/>
      <c r="AV985" s="70"/>
      <c r="AW985" s="70"/>
      <c r="AX985" s="70"/>
      <c r="AY985" s="70"/>
      <c r="AZ985" s="70"/>
    </row>
    <row r="986" spans="1:52">
      <c r="A986" s="69"/>
      <c r="B986" s="69"/>
      <c r="E986" s="69"/>
      <c r="F986" s="69"/>
      <c r="G986" s="69"/>
      <c r="H986" s="69"/>
      <c r="I986" s="69"/>
      <c r="J986" s="69"/>
      <c r="K986" s="69"/>
      <c r="L986" s="196"/>
      <c r="M986" s="69"/>
      <c r="N986" s="197"/>
      <c r="O986" s="43"/>
      <c r="P986" s="43"/>
      <c r="Q986" s="43"/>
      <c r="R986" s="43"/>
      <c r="S986" s="43"/>
      <c r="T986" s="43"/>
      <c r="U986" s="43"/>
      <c r="V986" s="43"/>
      <c r="W986" s="43"/>
      <c r="X986" s="70"/>
      <c r="Y986" s="70"/>
      <c r="Z986" s="70"/>
      <c r="AA986" s="70"/>
      <c r="AB986" s="70"/>
      <c r="AC986" s="70"/>
      <c r="AD986" s="70"/>
      <c r="AE986" s="70"/>
      <c r="AF986" s="70"/>
      <c r="AG986" s="70"/>
      <c r="AH986" s="70"/>
      <c r="AI986" s="70"/>
      <c r="AJ986" s="70"/>
      <c r="AK986" s="70"/>
      <c r="AL986" s="70"/>
      <c r="AM986" s="70"/>
      <c r="AN986" s="70"/>
      <c r="AO986" s="70"/>
      <c r="AP986" s="70"/>
      <c r="AQ986" s="70"/>
      <c r="AR986" s="70"/>
      <c r="AS986" s="70"/>
      <c r="AT986" s="70"/>
      <c r="AU986" s="70"/>
      <c r="AV986" s="70"/>
      <c r="AW986" s="70"/>
      <c r="AX986" s="70"/>
      <c r="AY986" s="70"/>
      <c r="AZ986" s="70"/>
    </row>
    <row r="987" spans="1:52">
      <c r="A987" s="69"/>
      <c r="B987" s="69"/>
      <c r="E987" s="69"/>
      <c r="F987" s="69"/>
      <c r="G987" s="69"/>
      <c r="H987" s="69"/>
      <c r="I987" s="69"/>
      <c r="J987" s="69"/>
      <c r="K987" s="69"/>
      <c r="L987" s="196"/>
      <c r="M987" s="69"/>
      <c r="N987" s="197"/>
      <c r="O987" s="43"/>
      <c r="P987" s="43"/>
      <c r="Q987" s="43"/>
      <c r="R987" s="43"/>
      <c r="S987" s="43"/>
      <c r="T987" s="43"/>
      <c r="U987" s="43"/>
      <c r="V987" s="43"/>
      <c r="W987" s="43"/>
      <c r="X987" s="70"/>
      <c r="Y987" s="70"/>
      <c r="Z987" s="70"/>
      <c r="AA987" s="70"/>
      <c r="AB987" s="70"/>
      <c r="AC987" s="70"/>
      <c r="AD987" s="70"/>
      <c r="AE987" s="70"/>
      <c r="AF987" s="70"/>
      <c r="AG987" s="70"/>
      <c r="AH987" s="70"/>
      <c r="AI987" s="70"/>
      <c r="AJ987" s="70"/>
      <c r="AK987" s="70"/>
      <c r="AL987" s="70"/>
      <c r="AM987" s="70"/>
      <c r="AN987" s="70"/>
      <c r="AO987" s="70"/>
      <c r="AP987" s="70"/>
      <c r="AQ987" s="70"/>
      <c r="AR987" s="70"/>
      <c r="AS987" s="70"/>
      <c r="AT987" s="70"/>
      <c r="AU987" s="70"/>
      <c r="AV987" s="70"/>
      <c r="AW987" s="70"/>
      <c r="AX987" s="70"/>
      <c r="AY987" s="70"/>
      <c r="AZ987" s="70"/>
    </row>
    <row r="988" spans="1:52">
      <c r="A988" s="69"/>
      <c r="B988" s="69"/>
      <c r="E988" s="69"/>
      <c r="F988" s="69"/>
      <c r="G988" s="69"/>
      <c r="H988" s="69"/>
      <c r="I988" s="69"/>
      <c r="J988" s="69"/>
      <c r="K988" s="69"/>
      <c r="L988" s="196"/>
      <c r="M988" s="69"/>
      <c r="N988" s="197"/>
      <c r="O988" s="43"/>
      <c r="P988" s="43"/>
      <c r="Q988" s="43"/>
      <c r="R988" s="43"/>
      <c r="S988" s="43"/>
      <c r="T988" s="43"/>
      <c r="U988" s="43"/>
      <c r="V988" s="43"/>
      <c r="W988" s="43"/>
      <c r="X988" s="70"/>
      <c r="Y988" s="70"/>
      <c r="Z988" s="70"/>
      <c r="AA988" s="70"/>
      <c r="AB988" s="70"/>
      <c r="AC988" s="70"/>
      <c r="AD988" s="70"/>
      <c r="AE988" s="70"/>
      <c r="AF988" s="70"/>
      <c r="AG988" s="70"/>
      <c r="AH988" s="70"/>
      <c r="AI988" s="70"/>
      <c r="AJ988" s="70"/>
      <c r="AK988" s="70"/>
      <c r="AL988" s="70"/>
      <c r="AM988" s="70"/>
      <c r="AN988" s="70"/>
      <c r="AO988" s="70"/>
      <c r="AP988" s="70"/>
      <c r="AQ988" s="70"/>
      <c r="AR988" s="70"/>
      <c r="AS988" s="70"/>
      <c r="AT988" s="70"/>
      <c r="AU988" s="70"/>
      <c r="AV988" s="70"/>
      <c r="AW988" s="70"/>
      <c r="AX988" s="70"/>
      <c r="AY988" s="70"/>
      <c r="AZ988" s="70"/>
    </row>
    <row r="989" spans="1:52">
      <c r="A989" s="69"/>
      <c r="B989" s="69"/>
      <c r="E989" s="69"/>
      <c r="F989" s="69"/>
      <c r="G989" s="69"/>
      <c r="H989" s="69"/>
      <c r="I989" s="69"/>
      <c r="J989" s="69"/>
      <c r="K989" s="69"/>
      <c r="L989" s="196"/>
      <c r="M989" s="69"/>
      <c r="N989" s="197"/>
      <c r="O989" s="43"/>
      <c r="P989" s="43"/>
      <c r="Q989" s="43"/>
      <c r="R989" s="43"/>
      <c r="S989" s="43"/>
      <c r="T989" s="43"/>
      <c r="U989" s="43"/>
      <c r="V989" s="43"/>
      <c r="W989" s="43"/>
      <c r="X989" s="70"/>
      <c r="Y989" s="70"/>
      <c r="Z989" s="70"/>
      <c r="AA989" s="70"/>
      <c r="AB989" s="70"/>
      <c r="AC989" s="70"/>
      <c r="AD989" s="70"/>
      <c r="AE989" s="70"/>
      <c r="AF989" s="70"/>
      <c r="AG989" s="70"/>
      <c r="AH989" s="70"/>
      <c r="AI989" s="70"/>
      <c r="AJ989" s="70"/>
      <c r="AK989" s="70"/>
      <c r="AL989" s="70"/>
      <c r="AM989" s="70"/>
      <c r="AN989" s="70"/>
      <c r="AO989" s="70"/>
      <c r="AP989" s="70"/>
      <c r="AQ989" s="70"/>
      <c r="AR989" s="70"/>
      <c r="AS989" s="70"/>
      <c r="AT989" s="70"/>
      <c r="AU989" s="70"/>
      <c r="AV989" s="70"/>
      <c r="AW989" s="70"/>
      <c r="AX989" s="70"/>
      <c r="AY989" s="70"/>
      <c r="AZ989" s="70"/>
    </row>
    <row r="990" spans="1:52">
      <c r="A990" s="69"/>
      <c r="B990" s="69"/>
      <c r="E990" s="69"/>
      <c r="F990" s="69"/>
      <c r="G990" s="69"/>
      <c r="H990" s="69"/>
      <c r="I990" s="69"/>
      <c r="J990" s="69"/>
      <c r="K990" s="69"/>
      <c r="L990" s="196"/>
      <c r="M990" s="69"/>
      <c r="N990" s="197"/>
      <c r="O990" s="43"/>
      <c r="P990" s="43"/>
      <c r="Q990" s="43"/>
      <c r="R990" s="43"/>
      <c r="S990" s="43"/>
      <c r="T990" s="43"/>
      <c r="U990" s="43"/>
      <c r="V990" s="43"/>
      <c r="W990" s="43"/>
      <c r="X990" s="70"/>
      <c r="Y990" s="70"/>
      <c r="Z990" s="70"/>
      <c r="AA990" s="70"/>
      <c r="AB990" s="70"/>
      <c r="AC990" s="70"/>
      <c r="AD990" s="70"/>
      <c r="AE990" s="70"/>
      <c r="AF990" s="70"/>
      <c r="AG990" s="70"/>
      <c r="AH990" s="70"/>
      <c r="AI990" s="70"/>
      <c r="AJ990" s="70"/>
      <c r="AK990" s="70"/>
      <c r="AL990" s="70"/>
      <c r="AM990" s="70"/>
      <c r="AN990" s="70"/>
      <c r="AO990" s="70"/>
      <c r="AP990" s="70"/>
      <c r="AQ990" s="70"/>
      <c r="AR990" s="70"/>
      <c r="AS990" s="70"/>
      <c r="AT990" s="70"/>
      <c r="AU990" s="70"/>
      <c r="AV990" s="70"/>
      <c r="AW990" s="70"/>
      <c r="AX990" s="70"/>
      <c r="AY990" s="70"/>
      <c r="AZ990" s="70"/>
    </row>
    <row r="991" spans="1:52">
      <c r="A991" s="69"/>
      <c r="B991" s="69"/>
      <c r="E991" s="69"/>
      <c r="F991" s="69"/>
      <c r="G991" s="69"/>
      <c r="H991" s="69"/>
      <c r="I991" s="69"/>
      <c r="J991" s="69"/>
      <c r="K991" s="69"/>
      <c r="L991" s="196"/>
      <c r="M991" s="69"/>
      <c r="N991" s="197"/>
      <c r="O991" s="43"/>
      <c r="P991" s="43"/>
      <c r="Q991" s="43"/>
      <c r="R991" s="43"/>
      <c r="S991" s="43"/>
      <c r="T991" s="43"/>
      <c r="U991" s="43"/>
      <c r="V991" s="43"/>
      <c r="W991" s="43"/>
      <c r="X991" s="70"/>
      <c r="Y991" s="70"/>
      <c r="Z991" s="70"/>
      <c r="AA991" s="70"/>
      <c r="AB991" s="70"/>
      <c r="AC991" s="70"/>
      <c r="AD991" s="70"/>
      <c r="AE991" s="70"/>
      <c r="AF991" s="70"/>
      <c r="AG991" s="70"/>
      <c r="AH991" s="70"/>
      <c r="AI991" s="70"/>
      <c r="AJ991" s="70"/>
      <c r="AK991" s="70"/>
      <c r="AL991" s="70"/>
      <c r="AM991" s="70"/>
      <c r="AN991" s="70"/>
      <c r="AO991" s="70"/>
      <c r="AP991" s="70"/>
      <c r="AQ991" s="70"/>
      <c r="AR991" s="70"/>
      <c r="AS991" s="70"/>
      <c r="AT991" s="70"/>
      <c r="AU991" s="70"/>
      <c r="AV991" s="70"/>
      <c r="AW991" s="70"/>
      <c r="AX991" s="70"/>
      <c r="AY991" s="70"/>
      <c r="AZ991" s="70"/>
    </row>
    <row r="992" spans="1:52">
      <c r="A992" s="69"/>
      <c r="B992" s="69"/>
      <c r="E992" s="69"/>
      <c r="F992" s="69"/>
      <c r="G992" s="69"/>
      <c r="H992" s="69"/>
      <c r="I992" s="69"/>
      <c r="J992" s="69"/>
      <c r="K992" s="69"/>
      <c r="L992" s="196"/>
      <c r="M992" s="69"/>
      <c r="N992" s="197"/>
      <c r="O992" s="43"/>
      <c r="P992" s="43"/>
      <c r="Q992" s="43"/>
      <c r="R992" s="43"/>
      <c r="S992" s="43"/>
      <c r="T992" s="43"/>
      <c r="U992" s="43"/>
      <c r="V992" s="43"/>
      <c r="W992" s="43"/>
      <c r="X992" s="70"/>
      <c r="Y992" s="70"/>
      <c r="Z992" s="70"/>
      <c r="AA992" s="70"/>
      <c r="AB992" s="70"/>
      <c r="AC992" s="70"/>
      <c r="AD992" s="70"/>
      <c r="AE992" s="70"/>
      <c r="AF992" s="70"/>
      <c r="AG992" s="70"/>
      <c r="AH992" s="70"/>
      <c r="AI992" s="70"/>
      <c r="AJ992" s="70"/>
      <c r="AK992" s="70"/>
      <c r="AL992" s="70"/>
      <c r="AM992" s="70"/>
      <c r="AN992" s="70"/>
      <c r="AO992" s="70"/>
      <c r="AP992" s="70"/>
      <c r="AQ992" s="70"/>
      <c r="AR992" s="70"/>
      <c r="AS992" s="70"/>
      <c r="AT992" s="70"/>
      <c r="AU992" s="70"/>
      <c r="AV992" s="70"/>
      <c r="AW992" s="70"/>
      <c r="AX992" s="70"/>
      <c r="AY992" s="70"/>
      <c r="AZ992" s="70"/>
    </row>
    <row r="993" spans="1:52">
      <c r="A993" s="69"/>
      <c r="B993" s="69"/>
      <c r="E993" s="69"/>
      <c r="F993" s="69"/>
      <c r="G993" s="69"/>
      <c r="H993" s="69"/>
      <c r="I993" s="69"/>
      <c r="J993" s="69"/>
      <c r="K993" s="69"/>
      <c r="L993" s="196"/>
      <c r="M993" s="69"/>
      <c r="N993" s="197"/>
      <c r="O993" s="43"/>
      <c r="P993" s="43"/>
      <c r="Q993" s="43"/>
      <c r="R993" s="43"/>
      <c r="S993" s="43"/>
      <c r="T993" s="43"/>
      <c r="U993" s="43"/>
      <c r="V993" s="43"/>
      <c r="W993" s="43"/>
      <c r="X993" s="70"/>
      <c r="Y993" s="70"/>
      <c r="Z993" s="70"/>
      <c r="AA993" s="70"/>
      <c r="AB993" s="70"/>
      <c r="AC993" s="70"/>
      <c r="AD993" s="70"/>
      <c r="AE993" s="70"/>
      <c r="AF993" s="70"/>
      <c r="AG993" s="70"/>
      <c r="AH993" s="70"/>
      <c r="AI993" s="70"/>
      <c r="AJ993" s="70"/>
      <c r="AK993" s="70"/>
      <c r="AL993" s="70"/>
      <c r="AM993" s="70"/>
      <c r="AN993" s="70"/>
      <c r="AO993" s="70"/>
      <c r="AP993" s="70"/>
      <c r="AQ993" s="70"/>
      <c r="AR993" s="70"/>
      <c r="AS993" s="70"/>
      <c r="AT993" s="70"/>
      <c r="AU993" s="70"/>
      <c r="AV993" s="70"/>
      <c r="AW993" s="70"/>
      <c r="AX993" s="70"/>
      <c r="AY993" s="70"/>
      <c r="AZ993" s="70"/>
    </row>
    <row r="994" spans="1:52">
      <c r="A994" s="69"/>
      <c r="B994" s="69"/>
      <c r="E994" s="69"/>
      <c r="F994" s="69"/>
      <c r="G994" s="69"/>
      <c r="H994" s="69"/>
      <c r="I994" s="69"/>
      <c r="J994" s="69"/>
      <c r="K994" s="69"/>
      <c r="L994" s="196"/>
      <c r="M994" s="69"/>
      <c r="N994" s="197"/>
      <c r="O994" s="43"/>
      <c r="P994" s="43"/>
      <c r="Q994" s="43"/>
      <c r="R994" s="43"/>
      <c r="S994" s="43"/>
      <c r="T994" s="43"/>
      <c r="U994" s="43"/>
      <c r="V994" s="43"/>
      <c r="W994" s="43"/>
      <c r="X994" s="70"/>
      <c r="Y994" s="70"/>
      <c r="Z994" s="70"/>
      <c r="AA994" s="70"/>
      <c r="AB994" s="70"/>
      <c r="AC994" s="70"/>
      <c r="AD994" s="70"/>
      <c r="AE994" s="70"/>
      <c r="AF994" s="70"/>
      <c r="AG994" s="70"/>
      <c r="AH994" s="70"/>
      <c r="AI994" s="70"/>
      <c r="AJ994" s="70"/>
      <c r="AK994" s="70"/>
      <c r="AL994" s="70"/>
      <c r="AM994" s="70"/>
      <c r="AN994" s="70"/>
      <c r="AO994" s="70"/>
      <c r="AP994" s="70"/>
      <c r="AQ994" s="70"/>
      <c r="AR994" s="70"/>
      <c r="AS994" s="70"/>
      <c r="AT994" s="70"/>
      <c r="AU994" s="70"/>
      <c r="AV994" s="70"/>
      <c r="AW994" s="70"/>
      <c r="AX994" s="70"/>
      <c r="AY994" s="70"/>
      <c r="AZ994" s="70"/>
    </row>
    <row r="995" spans="1:52">
      <c r="A995" s="69"/>
      <c r="B995" s="69"/>
      <c r="E995" s="69"/>
      <c r="F995" s="69"/>
      <c r="G995" s="69"/>
      <c r="H995" s="69"/>
      <c r="I995" s="69"/>
      <c r="J995" s="69"/>
      <c r="K995" s="69"/>
      <c r="L995" s="196"/>
      <c r="M995" s="69"/>
      <c r="N995" s="197"/>
      <c r="O995" s="43"/>
      <c r="P995" s="43"/>
      <c r="Q995" s="43"/>
      <c r="R995" s="43"/>
      <c r="S995" s="43"/>
      <c r="T995" s="43"/>
      <c r="U995" s="43"/>
      <c r="V995" s="43"/>
      <c r="W995" s="43"/>
      <c r="X995" s="70"/>
      <c r="Y995" s="70"/>
      <c r="Z995" s="70"/>
      <c r="AA995" s="70"/>
      <c r="AB995" s="70"/>
      <c r="AC995" s="70"/>
      <c r="AD995" s="70"/>
      <c r="AE995" s="70"/>
      <c r="AF995" s="70"/>
      <c r="AG995" s="70"/>
      <c r="AH995" s="70"/>
      <c r="AI995" s="70"/>
      <c r="AJ995" s="70"/>
      <c r="AK995" s="70"/>
      <c r="AL995" s="70"/>
      <c r="AM995" s="70"/>
      <c r="AN995" s="70"/>
      <c r="AO995" s="70"/>
      <c r="AP995" s="70"/>
      <c r="AQ995" s="70"/>
      <c r="AR995" s="70"/>
      <c r="AS995" s="70"/>
      <c r="AT995" s="70"/>
      <c r="AU995" s="70"/>
      <c r="AV995" s="70"/>
      <c r="AW995" s="70"/>
      <c r="AX995" s="70"/>
      <c r="AY995" s="70"/>
      <c r="AZ995" s="70"/>
    </row>
    <row r="996" spans="1:52">
      <c r="A996" s="69"/>
      <c r="B996" s="69"/>
      <c r="E996" s="69"/>
      <c r="F996" s="69"/>
      <c r="G996" s="69"/>
      <c r="H996" s="69"/>
      <c r="I996" s="69"/>
      <c r="J996" s="69"/>
      <c r="K996" s="69"/>
      <c r="L996" s="196"/>
      <c r="M996" s="69"/>
      <c r="N996" s="197"/>
      <c r="O996" s="43"/>
      <c r="P996" s="43"/>
      <c r="Q996" s="43"/>
      <c r="R996" s="43"/>
      <c r="S996" s="43"/>
      <c r="T996" s="43"/>
      <c r="U996" s="43"/>
      <c r="V996" s="43"/>
      <c r="W996" s="43"/>
      <c r="X996" s="70"/>
      <c r="Y996" s="70"/>
      <c r="Z996" s="70"/>
      <c r="AA996" s="70"/>
      <c r="AB996" s="70"/>
      <c r="AC996" s="70"/>
      <c r="AD996" s="70"/>
      <c r="AE996" s="70"/>
      <c r="AF996" s="70"/>
      <c r="AG996" s="70"/>
      <c r="AH996" s="70"/>
      <c r="AI996" s="70"/>
      <c r="AJ996" s="70"/>
      <c r="AK996" s="70"/>
      <c r="AL996" s="70"/>
      <c r="AM996" s="70"/>
      <c r="AN996" s="70"/>
      <c r="AO996" s="70"/>
      <c r="AP996" s="70"/>
      <c r="AQ996" s="70"/>
      <c r="AR996" s="70"/>
      <c r="AS996" s="70"/>
      <c r="AT996" s="70"/>
      <c r="AU996" s="70"/>
      <c r="AV996" s="70"/>
      <c r="AW996" s="70"/>
      <c r="AX996" s="70"/>
      <c r="AY996" s="70"/>
      <c r="AZ996" s="70"/>
    </row>
    <row r="997" spans="1:52">
      <c r="A997" s="69"/>
      <c r="B997" s="69"/>
      <c r="E997" s="69"/>
      <c r="F997" s="69"/>
      <c r="G997" s="69"/>
      <c r="H997" s="69"/>
      <c r="I997" s="69"/>
      <c r="J997" s="69"/>
      <c r="K997" s="69"/>
      <c r="L997" s="196"/>
      <c r="M997" s="69"/>
      <c r="N997" s="197"/>
      <c r="O997" s="43"/>
      <c r="P997" s="43"/>
      <c r="Q997" s="43"/>
      <c r="R997" s="43"/>
      <c r="S997" s="43"/>
      <c r="T997" s="43"/>
      <c r="U997" s="43"/>
      <c r="V997" s="43"/>
      <c r="W997" s="43"/>
      <c r="X997" s="70"/>
      <c r="Y997" s="70"/>
      <c r="Z997" s="70"/>
      <c r="AA997" s="70"/>
      <c r="AB997" s="70"/>
      <c r="AC997" s="70"/>
      <c r="AD997" s="70"/>
      <c r="AE997" s="70"/>
      <c r="AF997" s="70"/>
      <c r="AG997" s="70"/>
      <c r="AH997" s="70"/>
      <c r="AI997" s="70"/>
      <c r="AJ997" s="70"/>
      <c r="AK997" s="70"/>
      <c r="AL997" s="70"/>
      <c r="AM997" s="70"/>
      <c r="AN997" s="70"/>
      <c r="AO997" s="70"/>
      <c r="AP997" s="70"/>
      <c r="AQ997" s="70"/>
      <c r="AR997" s="70"/>
      <c r="AS997" s="70"/>
      <c r="AT997" s="70"/>
      <c r="AU997" s="70"/>
      <c r="AV997" s="70"/>
      <c r="AW997" s="70"/>
      <c r="AX997" s="70"/>
      <c r="AY997" s="70"/>
      <c r="AZ997" s="70"/>
    </row>
    <row r="998" spans="1:52">
      <c r="A998" s="69"/>
      <c r="B998" s="69"/>
      <c r="E998" s="69"/>
      <c r="F998" s="69"/>
      <c r="G998" s="69"/>
      <c r="H998" s="69"/>
      <c r="I998" s="69"/>
      <c r="J998" s="69"/>
      <c r="K998" s="69"/>
      <c r="L998" s="196"/>
      <c r="M998" s="69"/>
      <c r="N998" s="197"/>
      <c r="O998" s="43"/>
      <c r="P998" s="43"/>
      <c r="Q998" s="43"/>
      <c r="R998" s="43"/>
      <c r="S998" s="43"/>
      <c r="T998" s="43"/>
      <c r="U998" s="43"/>
      <c r="V998" s="43"/>
      <c r="W998" s="43"/>
      <c r="X998" s="70"/>
      <c r="Y998" s="70"/>
      <c r="Z998" s="70"/>
      <c r="AA998" s="70"/>
      <c r="AB998" s="70"/>
      <c r="AC998" s="70"/>
      <c r="AD998" s="70"/>
      <c r="AE998" s="70"/>
      <c r="AF998" s="70"/>
      <c r="AG998" s="70"/>
      <c r="AH998" s="70"/>
      <c r="AI998" s="70"/>
      <c r="AJ998" s="70"/>
      <c r="AK998" s="70"/>
      <c r="AL998" s="70"/>
      <c r="AM998" s="70"/>
      <c r="AN998" s="70"/>
      <c r="AO998" s="70"/>
      <c r="AP998" s="70"/>
      <c r="AQ998" s="70"/>
      <c r="AR998" s="70"/>
      <c r="AS998" s="70"/>
      <c r="AT998" s="70"/>
      <c r="AU998" s="70"/>
      <c r="AV998" s="70"/>
      <c r="AW998" s="70"/>
      <c r="AX998" s="70"/>
      <c r="AY998" s="70"/>
      <c r="AZ998" s="70"/>
    </row>
    <row r="999" spans="1:52">
      <c r="A999" s="69"/>
      <c r="B999" s="69"/>
      <c r="E999" s="69"/>
      <c r="F999" s="69"/>
      <c r="G999" s="69"/>
      <c r="H999" s="69"/>
      <c r="I999" s="69"/>
      <c r="J999" s="69"/>
      <c r="K999" s="69"/>
      <c r="L999" s="196"/>
      <c r="M999" s="69"/>
      <c r="N999" s="197"/>
      <c r="O999" s="43"/>
      <c r="P999" s="43"/>
      <c r="Q999" s="43"/>
      <c r="R999" s="43"/>
      <c r="S999" s="43"/>
      <c r="T999" s="43"/>
      <c r="U999" s="43"/>
      <c r="V999" s="43"/>
      <c r="W999" s="43"/>
      <c r="X999" s="70"/>
      <c r="Y999" s="70"/>
      <c r="Z999" s="70"/>
      <c r="AA999" s="70"/>
      <c r="AB999" s="70"/>
      <c r="AC999" s="70"/>
      <c r="AD999" s="70"/>
      <c r="AE999" s="70"/>
      <c r="AF999" s="70"/>
      <c r="AG999" s="70"/>
      <c r="AH999" s="70"/>
      <c r="AI999" s="70"/>
      <c r="AJ999" s="70"/>
      <c r="AK999" s="70"/>
      <c r="AL999" s="70"/>
      <c r="AM999" s="70"/>
      <c r="AN999" s="70"/>
      <c r="AO999" s="70"/>
      <c r="AP999" s="70"/>
      <c r="AQ999" s="70"/>
      <c r="AR999" s="70"/>
      <c r="AS999" s="70"/>
      <c r="AT999" s="70"/>
      <c r="AU999" s="70"/>
      <c r="AV999" s="70"/>
      <c r="AW999" s="70"/>
      <c r="AX999" s="70"/>
      <c r="AY999" s="70"/>
      <c r="AZ999" s="70"/>
    </row>
    <row r="1000" spans="1:52">
      <c r="A1000" s="69"/>
      <c r="B1000" s="69"/>
      <c r="E1000" s="69"/>
      <c r="F1000" s="69"/>
      <c r="G1000" s="69"/>
      <c r="H1000" s="69"/>
      <c r="I1000" s="69"/>
      <c r="J1000" s="69"/>
      <c r="K1000" s="69"/>
      <c r="L1000" s="196"/>
      <c r="M1000" s="69"/>
      <c r="N1000" s="197"/>
      <c r="O1000" s="43"/>
      <c r="P1000" s="43"/>
      <c r="Q1000" s="43"/>
      <c r="R1000" s="43"/>
      <c r="S1000" s="43"/>
      <c r="T1000" s="43"/>
      <c r="U1000" s="43"/>
      <c r="V1000" s="43"/>
      <c r="W1000" s="43"/>
      <c r="X1000" s="70"/>
      <c r="Y1000" s="70"/>
      <c r="Z1000" s="70"/>
      <c r="AA1000" s="70"/>
      <c r="AB1000" s="70"/>
      <c r="AC1000" s="70"/>
      <c r="AD1000" s="70"/>
      <c r="AE1000" s="70"/>
      <c r="AF1000" s="70"/>
      <c r="AG1000" s="70"/>
      <c r="AH1000" s="70"/>
      <c r="AI1000" s="70"/>
      <c r="AJ1000" s="70"/>
      <c r="AK1000" s="70"/>
      <c r="AL1000" s="70"/>
      <c r="AM1000" s="70"/>
      <c r="AN1000" s="70"/>
      <c r="AO1000" s="70"/>
      <c r="AP1000" s="70"/>
      <c r="AQ1000" s="70"/>
      <c r="AR1000" s="70"/>
      <c r="AS1000" s="70"/>
      <c r="AT1000" s="70"/>
      <c r="AU1000" s="70"/>
      <c r="AV1000" s="70"/>
      <c r="AW1000" s="70"/>
      <c r="AX1000" s="70"/>
      <c r="AY1000" s="70"/>
      <c r="AZ1000" s="70"/>
    </row>
    <row r="1001" spans="1:52">
      <c r="A1001" s="69"/>
      <c r="B1001" s="69"/>
      <c r="E1001" s="69"/>
      <c r="F1001" s="69"/>
      <c r="G1001" s="69"/>
      <c r="H1001" s="69"/>
      <c r="I1001" s="69"/>
      <c r="J1001" s="69"/>
      <c r="K1001" s="69"/>
      <c r="L1001" s="196"/>
      <c r="M1001" s="69"/>
      <c r="N1001" s="197"/>
      <c r="O1001" s="43"/>
      <c r="P1001" s="43"/>
      <c r="Q1001" s="43"/>
      <c r="R1001" s="43"/>
      <c r="S1001" s="43"/>
      <c r="T1001" s="43"/>
      <c r="U1001" s="43"/>
      <c r="V1001" s="43"/>
      <c r="W1001" s="43"/>
      <c r="X1001" s="70"/>
      <c r="Y1001" s="70"/>
      <c r="Z1001" s="70"/>
      <c r="AA1001" s="70"/>
      <c r="AB1001" s="70"/>
      <c r="AC1001" s="70"/>
      <c r="AD1001" s="70"/>
      <c r="AE1001" s="70"/>
      <c r="AF1001" s="70"/>
      <c r="AG1001" s="70"/>
      <c r="AH1001" s="70"/>
      <c r="AI1001" s="70"/>
      <c r="AJ1001" s="70"/>
      <c r="AK1001" s="70"/>
      <c r="AL1001" s="70"/>
      <c r="AM1001" s="70"/>
      <c r="AN1001" s="70"/>
      <c r="AO1001" s="70"/>
      <c r="AP1001" s="70"/>
      <c r="AQ1001" s="70"/>
      <c r="AR1001" s="70"/>
      <c r="AS1001" s="70"/>
      <c r="AT1001" s="70"/>
      <c r="AU1001" s="70"/>
      <c r="AV1001" s="70"/>
      <c r="AW1001" s="70"/>
      <c r="AX1001" s="70"/>
      <c r="AY1001" s="70"/>
      <c r="AZ1001" s="70"/>
    </row>
    <row r="1002" spans="1:52">
      <c r="A1002" s="69"/>
      <c r="B1002" s="69"/>
      <c r="E1002" s="69"/>
      <c r="F1002" s="69"/>
      <c r="G1002" s="69"/>
      <c r="H1002" s="69"/>
      <c r="I1002" s="69"/>
      <c r="J1002" s="69"/>
      <c r="K1002" s="69"/>
      <c r="L1002" s="196"/>
      <c r="M1002" s="69"/>
      <c r="N1002" s="197"/>
      <c r="O1002" s="43"/>
      <c r="P1002" s="43"/>
      <c r="Q1002" s="43"/>
      <c r="R1002" s="43"/>
      <c r="S1002" s="43"/>
      <c r="T1002" s="43"/>
      <c r="U1002" s="43"/>
      <c r="V1002" s="43"/>
      <c r="W1002" s="43"/>
      <c r="X1002" s="70"/>
      <c r="Y1002" s="70"/>
      <c r="Z1002" s="70"/>
      <c r="AA1002" s="70"/>
      <c r="AB1002" s="70"/>
      <c r="AC1002" s="70"/>
      <c r="AD1002" s="70"/>
      <c r="AE1002" s="70"/>
      <c r="AF1002" s="70"/>
      <c r="AG1002" s="70"/>
      <c r="AH1002" s="70"/>
      <c r="AI1002" s="70"/>
      <c r="AJ1002" s="70"/>
      <c r="AK1002" s="70"/>
      <c r="AL1002" s="70"/>
      <c r="AM1002" s="70"/>
      <c r="AN1002" s="70"/>
      <c r="AO1002" s="70"/>
      <c r="AP1002" s="70"/>
      <c r="AQ1002" s="70"/>
      <c r="AR1002" s="70"/>
      <c r="AS1002" s="70"/>
      <c r="AT1002" s="70"/>
      <c r="AU1002" s="70"/>
      <c r="AV1002" s="70"/>
      <c r="AW1002" s="70"/>
      <c r="AX1002" s="70"/>
      <c r="AY1002" s="70"/>
      <c r="AZ1002" s="70"/>
    </row>
    <row r="1003" spans="1:52">
      <c r="A1003" s="69"/>
      <c r="B1003" s="69"/>
      <c r="E1003" s="69"/>
      <c r="F1003" s="69"/>
      <c r="G1003" s="69"/>
      <c r="H1003" s="69"/>
      <c r="I1003" s="69"/>
      <c r="J1003" s="69"/>
      <c r="K1003" s="69"/>
      <c r="L1003" s="196"/>
      <c r="M1003" s="69"/>
      <c r="N1003" s="197"/>
      <c r="O1003" s="43"/>
      <c r="P1003" s="43"/>
      <c r="Q1003" s="43"/>
      <c r="R1003" s="43"/>
      <c r="S1003" s="43"/>
      <c r="T1003" s="43"/>
      <c r="U1003" s="43"/>
      <c r="V1003" s="43"/>
      <c r="W1003" s="43"/>
      <c r="X1003" s="70"/>
      <c r="Y1003" s="70"/>
      <c r="Z1003" s="70"/>
      <c r="AA1003" s="70"/>
      <c r="AB1003" s="70"/>
      <c r="AC1003" s="70"/>
      <c r="AD1003" s="70"/>
      <c r="AE1003" s="70"/>
      <c r="AF1003" s="70"/>
      <c r="AG1003" s="70"/>
      <c r="AH1003" s="70"/>
      <c r="AI1003" s="70"/>
      <c r="AJ1003" s="70"/>
      <c r="AK1003" s="70"/>
      <c r="AL1003" s="70"/>
      <c r="AM1003" s="70"/>
      <c r="AN1003" s="70"/>
      <c r="AO1003" s="70"/>
      <c r="AP1003" s="70"/>
      <c r="AQ1003" s="70"/>
      <c r="AR1003" s="70"/>
      <c r="AS1003" s="70"/>
      <c r="AT1003" s="70"/>
      <c r="AU1003" s="70"/>
      <c r="AV1003" s="70"/>
      <c r="AW1003" s="70"/>
      <c r="AX1003" s="70"/>
      <c r="AY1003" s="70"/>
      <c r="AZ1003" s="70"/>
    </row>
    <row r="1004" spans="1:52">
      <c r="A1004" s="69"/>
      <c r="B1004" s="69"/>
      <c r="E1004" s="69"/>
      <c r="F1004" s="69"/>
      <c r="G1004" s="69"/>
      <c r="H1004" s="69"/>
      <c r="I1004" s="69"/>
      <c r="J1004" s="69"/>
      <c r="K1004" s="69"/>
      <c r="L1004" s="196"/>
      <c r="M1004" s="69"/>
      <c r="N1004" s="197"/>
      <c r="O1004" s="43"/>
      <c r="P1004" s="43"/>
      <c r="Q1004" s="43"/>
      <c r="R1004" s="43"/>
      <c r="S1004" s="43"/>
      <c r="T1004" s="43"/>
      <c r="U1004" s="43"/>
      <c r="V1004" s="43"/>
      <c r="W1004" s="43"/>
      <c r="X1004" s="70"/>
      <c r="Y1004" s="70"/>
      <c r="Z1004" s="70"/>
      <c r="AA1004" s="70"/>
      <c r="AB1004" s="70"/>
      <c r="AC1004" s="70"/>
      <c r="AD1004" s="70"/>
      <c r="AE1004" s="70"/>
      <c r="AF1004" s="70"/>
      <c r="AG1004" s="70"/>
      <c r="AH1004" s="70"/>
      <c r="AI1004" s="70"/>
      <c r="AJ1004" s="70"/>
      <c r="AK1004" s="70"/>
      <c r="AL1004" s="70"/>
      <c r="AM1004" s="70"/>
      <c r="AN1004" s="70"/>
      <c r="AO1004" s="70"/>
      <c r="AP1004" s="70"/>
      <c r="AQ1004" s="70"/>
      <c r="AR1004" s="70"/>
      <c r="AS1004" s="70"/>
      <c r="AT1004" s="70"/>
      <c r="AU1004" s="70"/>
      <c r="AV1004" s="70"/>
      <c r="AW1004" s="70"/>
      <c r="AX1004" s="70"/>
      <c r="AY1004" s="70"/>
      <c r="AZ1004" s="70"/>
    </row>
    <row r="1005" spans="1:52">
      <c r="A1005" s="69"/>
      <c r="B1005" s="69"/>
      <c r="E1005" s="69"/>
      <c r="F1005" s="69"/>
      <c r="G1005" s="69"/>
      <c r="H1005" s="69"/>
      <c r="I1005" s="69"/>
      <c r="J1005" s="69"/>
      <c r="K1005" s="69"/>
      <c r="L1005" s="196"/>
      <c r="M1005" s="69"/>
      <c r="N1005" s="197"/>
      <c r="O1005" s="43"/>
      <c r="P1005" s="43"/>
      <c r="Q1005" s="43"/>
      <c r="R1005" s="43"/>
      <c r="S1005" s="43"/>
      <c r="T1005" s="43"/>
      <c r="U1005" s="43"/>
      <c r="V1005" s="43"/>
      <c r="W1005" s="43"/>
      <c r="X1005" s="70"/>
      <c r="Y1005" s="70"/>
      <c r="Z1005" s="70"/>
      <c r="AA1005" s="70"/>
      <c r="AB1005" s="70"/>
      <c r="AC1005" s="70"/>
      <c r="AD1005" s="70"/>
      <c r="AE1005" s="70"/>
      <c r="AF1005" s="70"/>
      <c r="AG1005" s="70"/>
      <c r="AH1005" s="70"/>
      <c r="AI1005" s="70"/>
      <c r="AJ1005" s="70"/>
      <c r="AK1005" s="70"/>
      <c r="AL1005" s="70"/>
      <c r="AM1005" s="70"/>
      <c r="AN1005" s="70"/>
      <c r="AO1005" s="70"/>
      <c r="AP1005" s="70"/>
      <c r="AQ1005" s="70"/>
      <c r="AR1005" s="70"/>
      <c r="AS1005" s="70"/>
      <c r="AT1005" s="70"/>
      <c r="AU1005" s="70"/>
      <c r="AV1005" s="70"/>
      <c r="AW1005" s="70"/>
      <c r="AX1005" s="70"/>
      <c r="AY1005" s="70"/>
      <c r="AZ1005" s="70"/>
    </row>
    <row r="1006" spans="1:52">
      <c r="A1006" s="69"/>
      <c r="B1006" s="69"/>
      <c r="E1006" s="69"/>
      <c r="F1006" s="69"/>
      <c r="G1006" s="69"/>
      <c r="H1006" s="69"/>
      <c r="I1006" s="69"/>
      <c r="J1006" s="69"/>
      <c r="K1006" s="69"/>
      <c r="L1006" s="196"/>
      <c r="M1006" s="69"/>
      <c r="N1006" s="197"/>
      <c r="O1006" s="43"/>
      <c r="P1006" s="43"/>
      <c r="Q1006" s="43"/>
      <c r="R1006" s="43"/>
      <c r="S1006" s="43"/>
      <c r="T1006" s="43"/>
      <c r="U1006" s="43"/>
      <c r="V1006" s="43"/>
      <c r="W1006" s="43"/>
      <c r="X1006" s="70"/>
      <c r="Y1006" s="70"/>
      <c r="Z1006" s="70"/>
      <c r="AA1006" s="70"/>
      <c r="AB1006" s="70"/>
      <c r="AC1006" s="70"/>
      <c r="AD1006" s="70"/>
      <c r="AE1006" s="70"/>
      <c r="AF1006" s="70"/>
      <c r="AG1006" s="70"/>
      <c r="AH1006" s="70"/>
      <c r="AI1006" s="70"/>
      <c r="AJ1006" s="70"/>
      <c r="AK1006" s="70"/>
      <c r="AL1006" s="70"/>
      <c r="AM1006" s="70"/>
      <c r="AN1006" s="70"/>
      <c r="AO1006" s="70"/>
      <c r="AP1006" s="70"/>
      <c r="AQ1006" s="70"/>
      <c r="AR1006" s="70"/>
      <c r="AS1006" s="70"/>
      <c r="AT1006" s="70"/>
      <c r="AU1006" s="70"/>
      <c r="AV1006" s="70"/>
      <c r="AW1006" s="70"/>
      <c r="AX1006" s="70"/>
      <c r="AY1006" s="70"/>
      <c r="AZ1006" s="70"/>
    </row>
    <row r="1007" spans="1:52">
      <c r="A1007" s="69"/>
      <c r="B1007" s="69"/>
      <c r="E1007" s="69"/>
      <c r="F1007" s="69"/>
      <c r="G1007" s="69"/>
      <c r="H1007" s="69"/>
      <c r="I1007" s="69"/>
      <c r="J1007" s="69"/>
      <c r="K1007" s="69"/>
      <c r="L1007" s="196"/>
      <c r="M1007" s="69"/>
      <c r="N1007" s="197"/>
      <c r="O1007" s="43"/>
      <c r="P1007" s="43"/>
      <c r="Q1007" s="43"/>
      <c r="R1007" s="43"/>
      <c r="S1007" s="43"/>
      <c r="T1007" s="43"/>
      <c r="U1007" s="43"/>
      <c r="V1007" s="43"/>
      <c r="W1007" s="43"/>
      <c r="X1007" s="70"/>
      <c r="Y1007" s="70"/>
      <c r="Z1007" s="70"/>
      <c r="AA1007" s="70"/>
      <c r="AB1007" s="70"/>
      <c r="AC1007" s="70"/>
      <c r="AD1007" s="70"/>
      <c r="AE1007" s="70"/>
      <c r="AF1007" s="70"/>
      <c r="AG1007" s="70"/>
      <c r="AH1007" s="70"/>
      <c r="AI1007" s="70"/>
      <c r="AJ1007" s="70"/>
      <c r="AK1007" s="70"/>
      <c r="AL1007" s="70"/>
      <c r="AM1007" s="70"/>
      <c r="AN1007" s="70"/>
      <c r="AO1007" s="70"/>
      <c r="AP1007" s="70"/>
      <c r="AQ1007" s="70"/>
      <c r="AR1007" s="70"/>
      <c r="AS1007" s="70"/>
      <c r="AT1007" s="70"/>
      <c r="AU1007" s="70"/>
      <c r="AV1007" s="70"/>
      <c r="AW1007" s="70"/>
      <c r="AX1007" s="70"/>
      <c r="AY1007" s="70"/>
      <c r="AZ1007" s="70"/>
    </row>
    <row r="1008" spans="1:52">
      <c r="A1008" s="69"/>
      <c r="B1008" s="69"/>
      <c r="E1008" s="69"/>
      <c r="F1008" s="69"/>
      <c r="G1008" s="69"/>
      <c r="H1008" s="69"/>
      <c r="I1008" s="69"/>
      <c r="J1008" s="69"/>
      <c r="K1008" s="69"/>
      <c r="L1008" s="196"/>
      <c r="M1008" s="69"/>
      <c r="N1008" s="197"/>
      <c r="O1008" s="43"/>
      <c r="P1008" s="43"/>
      <c r="Q1008" s="43"/>
      <c r="R1008" s="43"/>
      <c r="S1008" s="43"/>
      <c r="T1008" s="43"/>
      <c r="U1008" s="43"/>
      <c r="V1008" s="43"/>
      <c r="W1008" s="43"/>
      <c r="X1008" s="70"/>
      <c r="Y1008" s="70"/>
      <c r="Z1008" s="70"/>
      <c r="AA1008" s="70"/>
      <c r="AB1008" s="70"/>
      <c r="AC1008" s="70"/>
      <c r="AD1008" s="70"/>
      <c r="AE1008" s="70"/>
      <c r="AF1008" s="70"/>
      <c r="AG1008" s="70"/>
      <c r="AH1008" s="70"/>
      <c r="AI1008" s="70"/>
      <c r="AJ1008" s="70"/>
      <c r="AK1008" s="70"/>
      <c r="AL1008" s="70"/>
      <c r="AM1008" s="70"/>
      <c r="AN1008" s="70"/>
      <c r="AO1008" s="70"/>
      <c r="AP1008" s="70"/>
      <c r="AQ1008" s="70"/>
      <c r="AR1008" s="70"/>
      <c r="AS1008" s="70"/>
      <c r="AT1008" s="70"/>
      <c r="AU1008" s="70"/>
      <c r="AV1008" s="70"/>
      <c r="AW1008" s="70"/>
      <c r="AX1008" s="70"/>
      <c r="AY1008" s="70"/>
      <c r="AZ1008" s="70"/>
    </row>
    <row r="1009" spans="1:52">
      <c r="A1009" s="69"/>
      <c r="B1009" s="69"/>
      <c r="E1009" s="69"/>
      <c r="F1009" s="69"/>
      <c r="G1009" s="69"/>
      <c r="H1009" s="69"/>
      <c r="I1009" s="69"/>
      <c r="J1009" s="69"/>
      <c r="K1009" s="69"/>
      <c r="L1009" s="196"/>
      <c r="M1009" s="69"/>
      <c r="N1009" s="197"/>
      <c r="O1009" s="43"/>
      <c r="P1009" s="43"/>
      <c r="Q1009" s="43"/>
      <c r="R1009" s="43"/>
      <c r="S1009" s="43"/>
      <c r="T1009" s="43"/>
      <c r="U1009" s="43"/>
      <c r="V1009" s="43"/>
      <c r="W1009" s="43"/>
      <c r="X1009" s="70"/>
      <c r="Y1009" s="70"/>
      <c r="Z1009" s="70"/>
      <c r="AA1009" s="70"/>
      <c r="AB1009" s="70"/>
      <c r="AC1009" s="70"/>
      <c r="AD1009" s="70"/>
      <c r="AE1009" s="70"/>
      <c r="AF1009" s="70"/>
      <c r="AG1009" s="70"/>
      <c r="AH1009" s="70"/>
      <c r="AI1009" s="70"/>
      <c r="AJ1009" s="70"/>
      <c r="AK1009" s="70"/>
      <c r="AL1009" s="70"/>
      <c r="AM1009" s="70"/>
      <c r="AN1009" s="70"/>
      <c r="AO1009" s="70"/>
      <c r="AP1009" s="70"/>
      <c r="AQ1009" s="70"/>
      <c r="AR1009" s="70"/>
      <c r="AS1009" s="70"/>
      <c r="AT1009" s="70"/>
      <c r="AU1009" s="70"/>
      <c r="AV1009" s="70"/>
      <c r="AW1009" s="70"/>
      <c r="AX1009" s="70"/>
      <c r="AY1009" s="70"/>
      <c r="AZ1009" s="70"/>
    </row>
    <row r="1010" spans="1:52">
      <c r="A1010" s="69"/>
      <c r="B1010" s="69"/>
      <c r="E1010" s="69"/>
      <c r="F1010" s="69"/>
      <c r="G1010" s="69"/>
      <c r="H1010" s="69"/>
      <c r="I1010" s="69"/>
      <c r="J1010" s="69"/>
      <c r="K1010" s="69"/>
      <c r="L1010" s="196"/>
      <c r="M1010" s="69"/>
      <c r="N1010" s="197"/>
      <c r="O1010" s="43"/>
      <c r="P1010" s="43"/>
      <c r="Q1010" s="43"/>
      <c r="R1010" s="43"/>
      <c r="S1010" s="43"/>
      <c r="T1010" s="43"/>
      <c r="U1010" s="43"/>
      <c r="V1010" s="43"/>
      <c r="W1010" s="43"/>
      <c r="X1010" s="70"/>
      <c r="Y1010" s="70"/>
      <c r="Z1010" s="70"/>
      <c r="AA1010" s="70"/>
      <c r="AB1010" s="70"/>
      <c r="AC1010" s="70"/>
      <c r="AD1010" s="70"/>
      <c r="AE1010" s="70"/>
      <c r="AF1010" s="70"/>
      <c r="AG1010" s="70"/>
      <c r="AH1010" s="70"/>
      <c r="AI1010" s="70"/>
      <c r="AJ1010" s="70"/>
      <c r="AK1010" s="70"/>
      <c r="AL1010" s="70"/>
      <c r="AM1010" s="70"/>
      <c r="AN1010" s="70"/>
      <c r="AO1010" s="70"/>
      <c r="AP1010" s="70"/>
      <c r="AQ1010" s="70"/>
      <c r="AR1010" s="70"/>
      <c r="AS1010" s="70"/>
      <c r="AT1010" s="70"/>
      <c r="AU1010" s="70"/>
      <c r="AV1010" s="70"/>
      <c r="AW1010" s="70"/>
      <c r="AX1010" s="70"/>
      <c r="AY1010" s="70"/>
      <c r="AZ1010" s="70"/>
    </row>
    <row r="1011" spans="1:52">
      <c r="A1011" s="69"/>
      <c r="B1011" s="69"/>
      <c r="E1011" s="69"/>
      <c r="F1011" s="69"/>
      <c r="G1011" s="69"/>
      <c r="H1011" s="69"/>
      <c r="I1011" s="69"/>
      <c r="J1011" s="69"/>
      <c r="K1011" s="69"/>
      <c r="L1011" s="196"/>
      <c r="M1011" s="69"/>
      <c r="N1011" s="197"/>
      <c r="O1011" s="43"/>
      <c r="P1011" s="43"/>
      <c r="Q1011" s="43"/>
      <c r="R1011" s="43"/>
      <c r="S1011" s="43"/>
      <c r="T1011" s="43"/>
      <c r="U1011" s="43"/>
      <c r="V1011" s="43"/>
      <c r="W1011" s="43"/>
      <c r="X1011" s="70"/>
      <c r="Y1011" s="70"/>
      <c r="Z1011" s="70"/>
      <c r="AA1011" s="70"/>
      <c r="AB1011" s="70"/>
      <c r="AC1011" s="70"/>
      <c r="AD1011" s="70"/>
      <c r="AE1011" s="70"/>
      <c r="AF1011" s="70"/>
      <c r="AG1011" s="70"/>
      <c r="AH1011" s="70"/>
      <c r="AI1011" s="70"/>
      <c r="AJ1011" s="70"/>
      <c r="AK1011" s="70"/>
      <c r="AL1011" s="70"/>
      <c r="AM1011" s="70"/>
      <c r="AN1011" s="70"/>
      <c r="AO1011" s="70"/>
      <c r="AP1011" s="70"/>
      <c r="AQ1011" s="70"/>
      <c r="AR1011" s="70"/>
      <c r="AS1011" s="70"/>
      <c r="AT1011" s="70"/>
      <c r="AU1011" s="70"/>
      <c r="AV1011" s="70"/>
      <c r="AW1011" s="70"/>
      <c r="AX1011" s="70"/>
      <c r="AY1011" s="70"/>
      <c r="AZ1011" s="70"/>
    </row>
    <row r="1012" spans="1:52">
      <c r="A1012" s="69"/>
      <c r="B1012" s="69"/>
      <c r="E1012" s="69"/>
      <c r="F1012" s="69"/>
      <c r="G1012" s="69"/>
      <c r="H1012" s="69"/>
      <c r="I1012" s="69"/>
      <c r="J1012" s="69"/>
      <c r="K1012" s="69"/>
      <c r="L1012" s="196"/>
      <c r="M1012" s="69"/>
      <c r="N1012" s="197"/>
      <c r="O1012" s="43"/>
      <c r="P1012" s="43"/>
      <c r="Q1012" s="43"/>
      <c r="R1012" s="43"/>
      <c r="S1012" s="43"/>
      <c r="T1012" s="43"/>
      <c r="U1012" s="43"/>
      <c r="V1012" s="43"/>
      <c r="W1012" s="43"/>
      <c r="X1012" s="70"/>
      <c r="Y1012" s="70"/>
      <c r="Z1012" s="70"/>
      <c r="AA1012" s="70"/>
      <c r="AB1012" s="70"/>
      <c r="AC1012" s="70"/>
      <c r="AD1012" s="70"/>
      <c r="AE1012" s="70"/>
      <c r="AF1012" s="70"/>
      <c r="AG1012" s="70"/>
      <c r="AH1012" s="70"/>
      <c r="AI1012" s="70"/>
      <c r="AJ1012" s="70"/>
      <c r="AK1012" s="70"/>
      <c r="AL1012" s="70"/>
      <c r="AM1012" s="70"/>
      <c r="AN1012" s="70"/>
      <c r="AO1012" s="70"/>
      <c r="AP1012" s="70"/>
      <c r="AQ1012" s="70"/>
      <c r="AR1012" s="70"/>
      <c r="AS1012" s="70"/>
      <c r="AT1012" s="70"/>
      <c r="AU1012" s="70"/>
      <c r="AV1012" s="70"/>
      <c r="AW1012" s="70"/>
      <c r="AX1012" s="70"/>
      <c r="AY1012" s="70"/>
      <c r="AZ1012" s="70"/>
    </row>
    <row r="1013" spans="1:52">
      <c r="A1013" s="69"/>
      <c r="B1013" s="69"/>
      <c r="E1013" s="69"/>
      <c r="F1013" s="69"/>
      <c r="G1013" s="69"/>
      <c r="H1013" s="69"/>
      <c r="I1013" s="69"/>
      <c r="J1013" s="69"/>
      <c r="K1013" s="69"/>
      <c r="L1013" s="196"/>
      <c r="M1013" s="69"/>
      <c r="N1013" s="197"/>
      <c r="O1013" s="43"/>
      <c r="P1013" s="43"/>
      <c r="Q1013" s="43"/>
      <c r="R1013" s="43"/>
      <c r="S1013" s="43"/>
      <c r="T1013" s="43"/>
      <c r="U1013" s="43"/>
      <c r="V1013" s="43"/>
      <c r="W1013" s="43"/>
      <c r="X1013" s="70"/>
      <c r="Y1013" s="70"/>
      <c r="Z1013" s="70"/>
      <c r="AA1013" s="70"/>
      <c r="AB1013" s="70"/>
      <c r="AC1013" s="70"/>
      <c r="AD1013" s="70"/>
      <c r="AE1013" s="70"/>
      <c r="AF1013" s="70"/>
      <c r="AG1013" s="70"/>
      <c r="AH1013" s="70"/>
      <c r="AI1013" s="70"/>
      <c r="AJ1013" s="70"/>
      <c r="AK1013" s="70"/>
      <c r="AL1013" s="70"/>
      <c r="AM1013" s="70"/>
      <c r="AN1013" s="70"/>
      <c r="AO1013" s="70"/>
      <c r="AP1013" s="70"/>
      <c r="AQ1013" s="70"/>
      <c r="AR1013" s="70"/>
      <c r="AS1013" s="70"/>
      <c r="AT1013" s="70"/>
      <c r="AU1013" s="70"/>
      <c r="AV1013" s="70"/>
      <c r="AW1013" s="70"/>
      <c r="AX1013" s="70"/>
      <c r="AY1013" s="70"/>
      <c r="AZ1013" s="70"/>
    </row>
    <row r="1014" spans="1:52">
      <c r="A1014" s="69"/>
      <c r="B1014" s="69"/>
      <c r="E1014" s="69"/>
      <c r="F1014" s="69"/>
      <c r="G1014" s="69"/>
      <c r="H1014" s="69"/>
      <c r="I1014" s="69"/>
      <c r="J1014" s="69"/>
      <c r="K1014" s="69"/>
      <c r="L1014" s="196"/>
      <c r="M1014" s="69"/>
      <c r="N1014" s="197"/>
      <c r="O1014" s="43"/>
      <c r="P1014" s="43"/>
      <c r="Q1014" s="43"/>
      <c r="R1014" s="43"/>
      <c r="S1014" s="43"/>
      <c r="T1014" s="43"/>
      <c r="U1014" s="43"/>
      <c r="V1014" s="43"/>
      <c r="W1014" s="43"/>
      <c r="X1014" s="70"/>
      <c r="Y1014" s="70"/>
      <c r="Z1014" s="70"/>
      <c r="AA1014" s="70"/>
      <c r="AB1014" s="70"/>
      <c r="AC1014" s="70"/>
      <c r="AD1014" s="70"/>
      <c r="AE1014" s="70"/>
      <c r="AF1014" s="70"/>
      <c r="AG1014" s="70"/>
      <c r="AH1014" s="70"/>
      <c r="AI1014" s="70"/>
      <c r="AJ1014" s="70"/>
      <c r="AK1014" s="70"/>
      <c r="AL1014" s="70"/>
      <c r="AM1014" s="70"/>
      <c r="AN1014" s="70"/>
      <c r="AO1014" s="70"/>
      <c r="AP1014" s="70"/>
      <c r="AQ1014" s="70"/>
      <c r="AR1014" s="70"/>
      <c r="AS1014" s="70"/>
      <c r="AT1014" s="70"/>
      <c r="AU1014" s="70"/>
      <c r="AV1014" s="70"/>
      <c r="AW1014" s="70"/>
      <c r="AX1014" s="70"/>
      <c r="AY1014" s="70"/>
      <c r="AZ1014" s="70"/>
    </row>
  </sheetData>
  <hyperlinks>
    <hyperlink ref="C50" r:id="rId1" display="http://www.cde.ca.gov/ds/sd/cb/dataquest.asp"/>
    <hyperlink ref="C93" r:id="rId2" display="http://catalog.library.georgetown.edu/record=b4567740~S4%23"/>
    <hyperlink ref="C94" r:id="rId3"/>
    <hyperlink ref="C224" r:id="rId4"/>
    <hyperlink ref="C398" r:id="rId5" display="http://www.eia.gov/electricity/annual/%23"/>
    <hyperlink ref="C404" r:id="rId6"/>
    <hyperlink ref="C411" r:id="rId7"/>
    <hyperlink ref="C413" r:id="rId8"/>
    <hyperlink ref="C415" r:id="rId9"/>
    <hyperlink ref="C416" r:id="rId10" display="http://data.unicef.org/"/>
    <hyperlink ref="C417" r:id="rId11" display="http://www.icpsr.umich.edu/icpsrweb/NACJD/studies/33530?keyword=Uniform+Crime+Reports%23"/>
    <hyperlink ref="D91" r:id="rId12"/>
    <hyperlink ref="C9" r:id="rId13"/>
    <hyperlink ref="C11" r:id="rId14"/>
    <hyperlink ref="C4" r:id="rId15"/>
    <hyperlink ref="D4" r:id="rId16"/>
    <hyperlink ref="C12" r:id="rId17"/>
    <hyperlink ref="C13" r:id="rId18"/>
    <hyperlink ref="C14" r:id="rId19"/>
    <hyperlink ref="C15" r:id="rId20"/>
    <hyperlink ref="C16" r:id="rId21"/>
    <hyperlink ref="D50" r:id="rId22"/>
    <hyperlink ref="C91" r:id="rId23"/>
    <hyperlink ref="C92" r:id="rId24"/>
    <hyperlink ref="C95" r:id="rId25"/>
    <hyperlink ref="D97" r:id="rId26"/>
    <hyperlink ref="C397" r:id="rId27"/>
    <hyperlink ref="C399" r:id="rId28"/>
    <hyperlink ref="C402" r:id="rId29"/>
    <hyperlink ref="C407" r:id="rId30" location="prices"/>
    <hyperlink ref="C408" r:id="rId31"/>
    <hyperlink ref="C414" r:id="rId32"/>
    <hyperlink ref="D414" r:id="rId33"/>
    <hyperlink ref="D416" r:id="rId34"/>
    <hyperlink ref="C2" r:id="rId35"/>
    <hyperlink ref="C460" r:id="rId36"/>
    <hyperlink ref="C3" r:id="rId37"/>
    <hyperlink ref="C6" r:id="rId38"/>
    <hyperlink ref="D6" r:id="rId39"/>
    <hyperlink ref="C7" r:id="rId40"/>
    <hyperlink ref="C8" r:id="rId41"/>
    <hyperlink ref="D8" r:id="rId42"/>
    <hyperlink ref="C10" r:id="rId43"/>
    <hyperlink ref="C17" r:id="rId44"/>
    <hyperlink ref="C18" r:id="rId45"/>
    <hyperlink ref="C19" r:id="rId46"/>
    <hyperlink ref="C20" r:id="rId47"/>
    <hyperlink ref="C21" r:id="rId48"/>
    <hyperlink ref="D2" r:id="rId49"/>
    <hyperlink ref="D12" r:id="rId50"/>
    <hyperlink ref="D17" r:id="rId51"/>
    <hyperlink ref="D18" r:id="rId52"/>
    <hyperlink ref="D19" r:id="rId53"/>
    <hyperlink ref="D21" r:id="rId54"/>
    <hyperlink ref="D22" r:id="rId55" location="MainContent_ctl00_gvDD_lbl_dd_topic_ttl_0"/>
    <hyperlink ref="D24" r:id="rId56"/>
    <hyperlink ref="D25" r:id="rId57"/>
    <hyperlink ref="D27" r:id="rId58"/>
    <hyperlink ref="C22" r:id="rId59"/>
    <hyperlink ref="C23" r:id="rId60"/>
    <hyperlink ref="C24" r:id="rId61"/>
    <hyperlink ref="C25" r:id="rId62"/>
    <hyperlink ref="C26" r:id="rId63"/>
    <hyperlink ref="C27" r:id="rId64"/>
    <hyperlink ref="C28" r:id="rId65"/>
    <hyperlink ref="C29" r:id="rId66"/>
    <hyperlink ref="C30" r:id="rId67"/>
    <hyperlink ref="D30" r:id="rId68"/>
    <hyperlink ref="C31" r:id="rId69"/>
    <hyperlink ref="C32" r:id="rId70"/>
    <hyperlink ref="C33" r:id="rId71"/>
    <hyperlink ref="C35" r:id="rId72"/>
    <hyperlink ref="C36" r:id="rId73"/>
    <hyperlink ref="C37" r:id="rId74"/>
    <hyperlink ref="C38" r:id="rId75"/>
    <hyperlink ref="C39" r:id="rId76"/>
    <hyperlink ref="C40" r:id="rId77"/>
    <hyperlink ref="C41" r:id="rId78"/>
    <hyperlink ref="C42" r:id="rId79"/>
    <hyperlink ref="C43" r:id="rId80"/>
    <hyperlink ref="C44" r:id="rId81"/>
    <hyperlink ref="C45" r:id="rId82"/>
    <hyperlink ref="C46" r:id="rId83" location="OPT"/>
    <hyperlink ref="C47" r:id="rId84"/>
    <hyperlink ref="C48" r:id="rId85"/>
    <hyperlink ref="C49" r:id="rId86"/>
    <hyperlink ref="C51" r:id="rId87"/>
    <hyperlink ref="C52" r:id="rId88"/>
    <hyperlink ref="C53" r:id="rId89"/>
    <hyperlink ref="C54" r:id="rId90"/>
    <hyperlink ref="C55" r:id="rId91"/>
    <hyperlink ref="C56" r:id="rId92"/>
    <hyperlink ref="C57" r:id="rId93"/>
    <hyperlink ref="C58" r:id="rId94"/>
    <hyperlink ref="C59" r:id="rId95"/>
    <hyperlink ref="C60" r:id="rId96"/>
    <hyperlink ref="C61" r:id="rId97"/>
    <hyperlink ref="C62" r:id="rId98"/>
    <hyperlink ref="C63" r:id="rId99"/>
    <hyperlink ref="C64" r:id="rId100"/>
    <hyperlink ref="C65" r:id="rId101"/>
    <hyperlink ref="C66" r:id="rId102"/>
    <hyperlink ref="D47" r:id="rId103"/>
    <hyperlink ref="D51" r:id="rId104"/>
    <hyperlink ref="D52" r:id="rId105"/>
    <hyperlink ref="D60" r:id="rId106"/>
    <hyperlink ref="D61" r:id="rId107"/>
    <hyperlink ref="D62" r:id="rId108"/>
    <hyperlink ref="D63" r:id="rId109"/>
    <hyperlink ref="D65" r:id="rId110"/>
    <hyperlink ref="C67" r:id="rId111"/>
    <hyperlink ref="C68" r:id="rId112"/>
    <hyperlink ref="D68" r:id="rId113"/>
    <hyperlink ref="C69" r:id="rId114"/>
    <hyperlink ref="C70" r:id="rId115"/>
    <hyperlink ref="C71" r:id="rId116"/>
    <hyperlink ref="C72" r:id="rId117"/>
    <hyperlink ref="C73" r:id="rId118"/>
    <hyperlink ref="C74" r:id="rId119"/>
    <hyperlink ref="C75" r:id="rId120"/>
    <hyperlink ref="D75" r:id="rId121"/>
    <hyperlink ref="C76" r:id="rId122"/>
    <hyperlink ref="C77" r:id="rId123"/>
    <hyperlink ref="D77" r:id="rId124"/>
    <hyperlink ref="C78" r:id="rId125"/>
    <hyperlink ref="D78" r:id="rId126"/>
    <hyperlink ref="C79" r:id="rId127"/>
    <hyperlink ref="C80" r:id="rId128"/>
    <hyperlink ref="D80" r:id="rId129"/>
    <hyperlink ref="C81" r:id="rId130"/>
    <hyperlink ref="D81" r:id="rId131"/>
    <hyperlink ref="C82" r:id="rId132"/>
    <hyperlink ref="D82" r:id="rId133"/>
    <hyperlink ref="C83" r:id="rId134"/>
    <hyperlink ref="C84" r:id="rId135"/>
    <hyperlink ref="D84" r:id="rId136"/>
    <hyperlink ref="C85" r:id="rId137"/>
    <hyperlink ref="C86" r:id="rId138"/>
    <hyperlink ref="D86" r:id="rId139"/>
    <hyperlink ref="C87" r:id="rId140"/>
    <hyperlink ref="D87" r:id="rId141"/>
    <hyperlink ref="C88" r:id="rId142"/>
    <hyperlink ref="D88" r:id="rId143"/>
    <hyperlink ref="C89" r:id="rId144"/>
    <hyperlink ref="D89" r:id="rId145"/>
    <hyperlink ref="C90" r:id="rId146"/>
    <hyperlink ref="C96" r:id="rId147"/>
    <hyperlink ref="D96" r:id="rId148"/>
    <hyperlink ref="C97" r:id="rId149"/>
    <hyperlink ref="C98" r:id="rId150"/>
    <hyperlink ref="C99" r:id="rId151"/>
    <hyperlink ref="C100" r:id="rId152"/>
    <hyperlink ref="D100" r:id="rId153"/>
    <hyperlink ref="C101" r:id="rId154"/>
    <hyperlink ref="C102" r:id="rId155"/>
    <hyperlink ref="D102" r:id="rId156"/>
    <hyperlink ref="C103" r:id="rId157"/>
    <hyperlink ref="D103" r:id="rId158"/>
    <hyperlink ref="C104" r:id="rId159"/>
    <hyperlink ref="D104" r:id="rId160"/>
    <hyperlink ref="C105" r:id="rId161"/>
    <hyperlink ref="C106" r:id="rId162"/>
    <hyperlink ref="C107" r:id="rId163"/>
    <hyperlink ref="C108" r:id="rId164"/>
    <hyperlink ref="D108" r:id="rId165"/>
    <hyperlink ref="C109" r:id="rId166"/>
    <hyperlink ref="D109" r:id="rId167"/>
    <hyperlink ref="C110" r:id="rId168"/>
    <hyperlink ref="D110" r:id="rId169"/>
    <hyperlink ref="C111" r:id="rId170"/>
    <hyperlink ref="C112" r:id="rId171"/>
    <hyperlink ref="C113" r:id="rId172"/>
    <hyperlink ref="C114" r:id="rId173"/>
    <hyperlink ref="C115" r:id="rId174"/>
    <hyperlink ref="C116" r:id="rId175"/>
    <hyperlink ref="C117" r:id="rId176"/>
    <hyperlink ref="D117" r:id="rId177"/>
    <hyperlink ref="C118" r:id="rId178"/>
    <hyperlink ref="D118" r:id="rId179"/>
    <hyperlink ref="C119" r:id="rId180"/>
    <hyperlink ref="D119" r:id="rId181"/>
    <hyperlink ref="C120" r:id="rId182"/>
    <hyperlink ref="C121" r:id="rId183"/>
    <hyperlink ref="C122" r:id="rId184"/>
    <hyperlink ref="D122" r:id="rId185"/>
    <hyperlink ref="C123" r:id="rId186"/>
    <hyperlink ref="D123" r:id="rId187"/>
    <hyperlink ref="C124" r:id="rId188"/>
    <hyperlink ref="D124" r:id="rId189"/>
    <hyperlink ref="C125" r:id="rId190"/>
    <hyperlink ref="D125" r:id="rId191"/>
    <hyperlink ref="C126" r:id="rId192"/>
    <hyperlink ref="C127" r:id="rId193"/>
    <hyperlink ref="D127" r:id="rId194" location="exchange"/>
    <hyperlink ref="C128" r:id="rId195"/>
    <hyperlink ref="D128" r:id="rId196"/>
    <hyperlink ref="C129" r:id="rId197"/>
    <hyperlink ref="C130" r:id="rId198"/>
    <hyperlink ref="C131" r:id="rId199"/>
    <hyperlink ref="C132" r:id="rId200"/>
    <hyperlink ref="D132" r:id="rId201"/>
    <hyperlink ref="C133" r:id="rId202"/>
    <hyperlink ref="D133" r:id="rId203"/>
    <hyperlink ref="C134" r:id="rId204"/>
    <hyperlink ref="C135" r:id="rId205"/>
    <hyperlink ref="C136" r:id="rId206"/>
    <hyperlink ref="D136" r:id="rId207"/>
    <hyperlink ref="C137" r:id="rId208"/>
    <hyperlink ref="D137" r:id="rId209"/>
    <hyperlink ref="C138" r:id="rId210"/>
    <hyperlink ref="D138" r:id="rId211"/>
    <hyperlink ref="C139" r:id="rId212"/>
    <hyperlink ref="D139" r:id="rId213"/>
    <hyperlink ref="C140" r:id="rId214"/>
    <hyperlink ref="C141" r:id="rId215"/>
    <hyperlink ref="D141" r:id="rId216"/>
    <hyperlink ref="C142" r:id="rId217"/>
    <hyperlink ref="C143" r:id="rId218"/>
    <hyperlink ref="C144" r:id="rId219"/>
    <hyperlink ref="C145" r:id="rId220"/>
    <hyperlink ref="C146" r:id="rId221"/>
    <hyperlink ref="D146" r:id="rId222"/>
    <hyperlink ref="C147" r:id="rId223"/>
    <hyperlink ref="D147" r:id="rId224"/>
    <hyperlink ref="C148" r:id="rId225"/>
    <hyperlink ref="C149" r:id="rId226"/>
    <hyperlink ref="D149" r:id="rId227"/>
    <hyperlink ref="C150" r:id="rId228" location="/page/our-gpi-findings"/>
    <hyperlink ref="C151" r:id="rId229"/>
    <hyperlink ref="C152" r:id="rId230"/>
    <hyperlink ref="C153" r:id="rId231"/>
    <hyperlink ref="C154" r:id="rId232"/>
    <hyperlink ref="C155" r:id="rId233"/>
    <hyperlink ref="C156" r:id="rId234"/>
    <hyperlink ref="D156" r:id="rId235"/>
    <hyperlink ref="C157" r:id="rId236"/>
    <hyperlink ref="D157" r:id="rId237"/>
    <hyperlink ref="C158" r:id="rId238"/>
    <hyperlink ref="C159" r:id="rId239"/>
    <hyperlink ref="C160" r:id="rId240"/>
    <hyperlink ref="C161" r:id="rId241"/>
    <hyperlink ref="C162" r:id="rId242"/>
    <hyperlink ref="C163" r:id="rId243"/>
    <hyperlink ref="C164" r:id="rId244"/>
    <hyperlink ref="C165" r:id="rId245" location="2009-2016_data"/>
    <hyperlink ref="C166" r:id="rId246"/>
    <hyperlink ref="C168" r:id="rId247"/>
    <hyperlink ref="C169" r:id="rId248"/>
    <hyperlink ref="D169" r:id="rId249"/>
    <hyperlink ref="C170" r:id="rId250"/>
    <hyperlink ref="D170" r:id="rId251"/>
    <hyperlink ref="C171" r:id="rId252"/>
    <hyperlink ref="D171" r:id="rId253"/>
    <hyperlink ref="C172" r:id="rId254"/>
    <hyperlink ref="C173" r:id="rId255"/>
    <hyperlink ref="C174" r:id="rId256"/>
    <hyperlink ref="D174" r:id="rId257"/>
    <hyperlink ref="C175" r:id="rId258"/>
    <hyperlink ref="C176" r:id="rId259"/>
    <hyperlink ref="D176" r:id="rId260"/>
    <hyperlink ref="C177" r:id="rId261"/>
    <hyperlink ref="D177" r:id="rId262"/>
    <hyperlink ref="C178" r:id="rId263"/>
    <hyperlink ref="C179" r:id="rId264"/>
    <hyperlink ref="C180" r:id="rId265"/>
    <hyperlink ref="C181" r:id="rId266"/>
    <hyperlink ref="C182" r:id="rId267"/>
    <hyperlink ref="C183" r:id="rId268"/>
    <hyperlink ref="D183" r:id="rId269"/>
    <hyperlink ref="C184" r:id="rId270"/>
    <hyperlink ref="D184" r:id="rId271"/>
    <hyperlink ref="C185" r:id="rId272"/>
    <hyperlink ref="D185" r:id="rId273"/>
    <hyperlink ref="C186" r:id="rId274"/>
    <hyperlink ref="C187" r:id="rId275"/>
    <hyperlink ref="D187" r:id="rId276"/>
    <hyperlink ref="C188" r:id="rId277"/>
    <hyperlink ref="D188" r:id="rId278"/>
    <hyperlink ref="C189" r:id="rId279"/>
    <hyperlink ref="D189" r:id="rId280"/>
    <hyperlink ref="C190" r:id="rId281"/>
    <hyperlink ref="C191" r:id="rId282"/>
    <hyperlink ref="C192" r:id="rId283"/>
    <hyperlink ref="C193" r:id="rId284"/>
    <hyperlink ref="C194" r:id="rId285"/>
    <hyperlink ref="C195" r:id="rId286"/>
    <hyperlink ref="D195" r:id="rId287" location="data"/>
    <hyperlink ref="C196" r:id="rId288"/>
    <hyperlink ref="C197" r:id="rId289"/>
    <hyperlink ref="D198" r:id="rId290"/>
    <hyperlink ref="C199" r:id="rId291"/>
    <hyperlink ref="C200" r:id="rId292"/>
    <hyperlink ref="C201" r:id="rId293"/>
    <hyperlink ref="D201" r:id="rId294"/>
    <hyperlink ref="C203" r:id="rId295"/>
    <hyperlink ref="C204" r:id="rId296"/>
    <hyperlink ref="C205" r:id="rId297"/>
    <hyperlink ref="C206" r:id="rId298"/>
    <hyperlink ref="C207" r:id="rId299"/>
    <hyperlink ref="C208" r:id="rId300"/>
    <hyperlink ref="C209" r:id="rId301"/>
    <hyperlink ref="C210" r:id="rId302" location="!%40%40%3F_afrWindowId%3Dnull%26_afrLoop%3D386028104923896%26_afrWindowMode%3D0%26_adf.ctrl-state%3Du1ibddlrr_4" display="http://www.ilo.org/ilostat/faces/wcnav_defaultSelection;ILOSTATCOOKIE=Imp-frz5zp_MWhR6RdItT0OJaE49oR8Y-fkypHOelgWXtJyyB-EG!787949233?_afrLoop=386028104923896&amp;_afrWindowMode=0&amp;_afrWindowId=null#!%40%40%3F_afrWindowId%3Dnull%26_afrLoop%3D386028104923896%26_afrWindowMode%3D0%26_adf.ctrl-state%3Du1ibddlrr_4"/>
    <hyperlink ref="C211" r:id="rId303"/>
    <hyperlink ref="D211" r:id="rId304"/>
    <hyperlink ref="C212" r:id="rId305"/>
    <hyperlink ref="D213" r:id="rId306"/>
    <hyperlink ref="C214" r:id="rId307"/>
    <hyperlink ref="C215" r:id="rId308"/>
    <hyperlink ref="D215" r:id="rId309"/>
    <hyperlink ref="C216" r:id="rId310"/>
    <hyperlink ref="C217" r:id="rId311"/>
    <hyperlink ref="C218" r:id="rId312"/>
    <hyperlink ref="C219" r:id="rId313"/>
    <hyperlink ref="C220" r:id="rId314"/>
    <hyperlink ref="C221" r:id="rId315"/>
    <hyperlink ref="D221" r:id="rId316"/>
    <hyperlink ref="C222" r:id="rId317"/>
    <hyperlink ref="C223" r:id="rId318"/>
    <hyperlink ref="D223" r:id="rId319"/>
    <hyperlink ref="C225" r:id="rId320"/>
    <hyperlink ref="C226" r:id="rId321"/>
    <hyperlink ref="D226" r:id="rId322"/>
    <hyperlink ref="C227" r:id="rId323"/>
    <hyperlink ref="C228" r:id="rId324"/>
    <hyperlink ref="D228" r:id="rId325"/>
    <hyperlink ref="C229" r:id="rId326"/>
    <hyperlink ref="C230" r:id="rId327"/>
    <hyperlink ref="D230" r:id="rId328" location="public_use"/>
    <hyperlink ref="C231" r:id="rId329"/>
    <hyperlink ref="D231" r:id="rId330"/>
    <hyperlink ref="C232" r:id="rId331"/>
    <hyperlink ref="C233" r:id="rId332"/>
    <hyperlink ref="D233" r:id="rId333"/>
    <hyperlink ref="C234" r:id="rId334"/>
    <hyperlink ref="D234" r:id="rId335"/>
    <hyperlink ref="C235" r:id="rId336"/>
    <hyperlink ref="D235" r:id="rId337"/>
    <hyperlink ref="C236" r:id="rId338"/>
    <hyperlink ref="C237" r:id="rId339"/>
    <hyperlink ref="C238" r:id="rId340"/>
    <hyperlink ref="C239" r:id="rId341"/>
    <hyperlink ref="C240" r:id="rId342"/>
    <hyperlink ref="C241" r:id="rId343"/>
    <hyperlink ref="C242" r:id="rId344"/>
    <hyperlink ref="C243" r:id="rId345"/>
    <hyperlink ref="D244" r:id="rId346"/>
    <hyperlink ref="D245" r:id="rId347"/>
    <hyperlink ref="C246" r:id="rId348"/>
    <hyperlink ref="D247" r:id="rId349"/>
    <hyperlink ref="C248" r:id="rId350"/>
    <hyperlink ref="D248" r:id="rId351"/>
    <hyperlink ref="C249" r:id="rId352"/>
    <hyperlink ref="C250" r:id="rId353"/>
    <hyperlink ref="C251" r:id="rId354"/>
    <hyperlink ref="C252" r:id="rId355"/>
    <hyperlink ref="C253" r:id="rId356"/>
    <hyperlink ref="C256" r:id="rId357"/>
    <hyperlink ref="D256" r:id="rId358" location="public_use"/>
    <hyperlink ref="C257" r:id="rId359"/>
    <hyperlink ref="D257" r:id="rId360"/>
    <hyperlink ref="C258" r:id="rId361"/>
    <hyperlink ref="C259" r:id="rId362"/>
    <hyperlink ref="D259" r:id="rId363"/>
    <hyperlink ref="C260" r:id="rId364"/>
    <hyperlink ref="C261" r:id="rId365"/>
    <hyperlink ref="C263" r:id="rId366"/>
    <hyperlink ref="C264" r:id="rId367"/>
    <hyperlink ref="C267" r:id="rId368"/>
    <hyperlink ref="D267" r:id="rId369"/>
    <hyperlink ref="C268" r:id="rId370"/>
    <hyperlink ref="C269" r:id="rId371"/>
    <hyperlink ref="D270" r:id="rId372"/>
    <hyperlink ref="C271" r:id="rId373"/>
    <hyperlink ref="C272" r:id="rId374"/>
    <hyperlink ref="C273" r:id="rId375" location="sd&amp;tabs-2&amp;micro"/>
    <hyperlink ref="C275" r:id="rId376"/>
    <hyperlink ref="D275" r:id="rId377"/>
    <hyperlink ref="C276" r:id="rId378"/>
    <hyperlink ref="C278" r:id="rId379"/>
    <hyperlink ref="C279" r:id="rId380"/>
    <hyperlink ref="C280" r:id="rId381"/>
    <hyperlink ref="C282" r:id="rId382"/>
    <hyperlink ref="C283" r:id="rId383"/>
    <hyperlink ref="C284" r:id="rId384"/>
    <hyperlink ref="D282" r:id="rId385"/>
    <hyperlink ref="D284" r:id="rId386"/>
    <hyperlink ref="C285" r:id="rId387"/>
    <hyperlink ref="D285" r:id="rId388" location="taxi-data"/>
    <hyperlink ref="C286" r:id="rId389"/>
    <hyperlink ref="D286" r:id="rId390"/>
    <hyperlink ref="C287" r:id="rId391"/>
    <hyperlink ref="C288" r:id="rId392"/>
    <hyperlink ref="C289" r:id="rId393"/>
    <hyperlink ref="C291" r:id="rId394"/>
    <hyperlink ref="D291" r:id="rId395"/>
    <hyperlink ref="C293" r:id="rId396"/>
    <hyperlink ref="C294" r:id="rId397"/>
    <hyperlink ref="C295" r:id="rId398"/>
    <hyperlink ref="C296" r:id="rId399"/>
    <hyperlink ref="C297" r:id="rId400"/>
    <hyperlink ref="D297" r:id="rId401"/>
    <hyperlink ref="C298" r:id="rId402"/>
    <hyperlink ref="C299" r:id="rId403" location="."/>
    <hyperlink ref="C300" r:id="rId404" location="."/>
    <hyperlink ref="C301" r:id="rId405"/>
    <hyperlink ref="C302" r:id="rId406" location="."/>
    <hyperlink ref="C304" r:id="rId407"/>
    <hyperlink ref="C305" r:id="rId408"/>
    <hyperlink ref="D305" r:id="rId409"/>
    <hyperlink ref="C306" r:id="rId410"/>
    <hyperlink ref="C307" r:id="rId411"/>
    <hyperlink ref="C308" r:id="rId412"/>
    <hyperlink ref="C309" r:id="rId413"/>
    <hyperlink ref="C310" r:id="rId414"/>
    <hyperlink ref="C311" r:id="rId415"/>
    <hyperlink ref="C312" r:id="rId416"/>
    <hyperlink ref="D312" r:id="rId417"/>
    <hyperlink ref="D313" r:id="rId418"/>
    <hyperlink ref="C314" r:id="rId419"/>
    <hyperlink ref="C316" r:id="rId420"/>
    <hyperlink ref="C317" r:id="rId421"/>
    <hyperlink ref="C318" r:id="rId422"/>
    <hyperlink ref="D318" r:id="rId423"/>
    <hyperlink ref="C320" r:id="rId424"/>
    <hyperlink ref="D320" r:id="rId425"/>
    <hyperlink ref="C321" r:id="rId426"/>
    <hyperlink ref="D321" r:id="rId427"/>
    <hyperlink ref="C322" r:id="rId428"/>
    <hyperlink ref="C323" r:id="rId429"/>
    <hyperlink ref="D323" r:id="rId430"/>
    <hyperlink ref="C324" r:id="rId431"/>
    <hyperlink ref="D324" r:id="rId432" location="Software"/>
    <hyperlink ref="C326" r:id="rId433" location="!/?aspxerrorpath=%2FExploreData.aspx"/>
    <hyperlink ref="C327" r:id="rId434"/>
    <hyperlink ref="C329" r:id="rId435"/>
    <hyperlink ref="D329" r:id="rId436"/>
    <hyperlink ref="C330" r:id="rId437"/>
    <hyperlink ref="D330" r:id="rId438"/>
    <hyperlink ref="D331" r:id="rId439"/>
    <hyperlink ref="C333" r:id="rId440"/>
    <hyperlink ref="D333" r:id="rId441"/>
    <hyperlink ref="C334" r:id="rId442"/>
    <hyperlink ref="C335" r:id="rId443"/>
    <hyperlink ref="C336" r:id="rId444"/>
    <hyperlink ref="C337" r:id="rId445"/>
    <hyperlink ref="C339" r:id="rId446"/>
    <hyperlink ref="C340" r:id="rId447"/>
    <hyperlink ref="C341" r:id="rId448"/>
    <hyperlink ref="C343" r:id="rId449"/>
    <hyperlink ref="C344" r:id="rId450"/>
    <hyperlink ref="C345" r:id="rId451"/>
    <hyperlink ref="C346" r:id="rId452"/>
    <hyperlink ref="C347" r:id="rId453"/>
    <hyperlink ref="C348" r:id="rId454"/>
    <hyperlink ref="C349" r:id="rId455"/>
    <hyperlink ref="C350" r:id="rId456"/>
    <hyperlink ref="C351" r:id="rId457"/>
    <hyperlink ref="C352" r:id="rId458"/>
    <hyperlink ref="C353" r:id="rId459"/>
    <hyperlink ref="C354" r:id="rId460"/>
    <hyperlink ref="C355" r:id="rId461"/>
    <hyperlink ref="C356" r:id="rId462"/>
    <hyperlink ref="D356" r:id="rId463"/>
    <hyperlink ref="C357" r:id="rId464"/>
    <hyperlink ref="D357" r:id="rId465"/>
    <hyperlink ref="C358" r:id="rId466"/>
    <hyperlink ref="C359" r:id="rId467"/>
    <hyperlink ref="C360" r:id="rId468"/>
    <hyperlink ref="C361" r:id="rId469"/>
    <hyperlink ref="C363" r:id="rId470"/>
    <hyperlink ref="C364" r:id="rId471"/>
    <hyperlink ref="C365" r:id="rId472"/>
    <hyperlink ref="C366" r:id="rId473"/>
    <hyperlink ref="C367" r:id="rId474"/>
    <hyperlink ref="D367" r:id="rId475"/>
    <hyperlink ref="C368" r:id="rId476"/>
    <hyperlink ref="C369" r:id="rId477"/>
    <hyperlink ref="C370" r:id="rId478"/>
    <hyperlink ref="D370" r:id="rId479"/>
    <hyperlink ref="C371" r:id="rId480"/>
    <hyperlink ref="C372" r:id="rId481"/>
    <hyperlink ref="D372" r:id="rId482"/>
    <hyperlink ref="C373" r:id="rId483"/>
    <hyperlink ref="C374" r:id="rId484"/>
    <hyperlink ref="C375" r:id="rId485"/>
    <hyperlink ref="D375" r:id="rId486"/>
    <hyperlink ref="C376" r:id="rId487"/>
    <hyperlink ref="D376" r:id="rId488"/>
    <hyperlink ref="C377" r:id="rId489"/>
    <hyperlink ref="D377" r:id="rId490"/>
    <hyperlink ref="C378" r:id="rId491"/>
    <hyperlink ref="C379" r:id="rId492"/>
    <hyperlink ref="C380" r:id="rId493"/>
    <hyperlink ref="D380" r:id="rId494"/>
    <hyperlink ref="D381" r:id="rId495"/>
    <hyperlink ref="C382" r:id="rId496"/>
    <hyperlink ref="C383" r:id="rId497"/>
    <hyperlink ref="C384" r:id="rId498"/>
    <hyperlink ref="C385" r:id="rId499"/>
    <hyperlink ref="C386" r:id="rId500"/>
    <hyperlink ref="C388" r:id="rId501"/>
    <hyperlink ref="C389" r:id="rId502"/>
    <hyperlink ref="C390" r:id="rId503"/>
    <hyperlink ref="C391" r:id="rId504"/>
    <hyperlink ref="C392" r:id="rId505"/>
    <hyperlink ref="D395" r:id="rId506"/>
    <hyperlink ref="C396" r:id="rId507"/>
    <hyperlink ref="C400" r:id="rId508"/>
    <hyperlink ref="C401" r:id="rId509"/>
    <hyperlink ref="C403" r:id="rId510"/>
    <hyperlink ref="C405" r:id="rId511"/>
    <hyperlink ref="C406" r:id="rId512"/>
    <hyperlink ref="C409" r:id="rId513"/>
    <hyperlink ref="C410" r:id="rId514" location="/?vs=INTL.44-1-AFRC-QBTU.A&amp;vo=0&amp;v=H&amp;start=1980&amp;end=2014"/>
    <hyperlink ref="C412" r:id="rId515"/>
    <hyperlink ref="C418" r:id="rId516"/>
    <hyperlink ref="C419" r:id="rId517"/>
    <hyperlink ref="D421" r:id="rId518"/>
    <hyperlink ref="C422" r:id="rId519"/>
    <hyperlink ref="C423" r:id="rId520"/>
    <hyperlink ref="D423" r:id="rId521"/>
    <hyperlink ref="C424" r:id="rId522"/>
    <hyperlink ref="C425" r:id="rId523"/>
    <hyperlink ref="C426" r:id="rId524"/>
    <hyperlink ref="C427" r:id="rId525"/>
    <hyperlink ref="C428" r:id="rId526"/>
    <hyperlink ref="C429" r:id="rId527" location="statistics"/>
    <hyperlink ref="C430" r:id="rId528" location="/"/>
    <hyperlink ref="C431" r:id="rId529"/>
    <hyperlink ref="D431" r:id="rId530"/>
    <hyperlink ref="C432" r:id="rId531"/>
    <hyperlink ref="C433" r:id="rId532"/>
    <hyperlink ref="C434" r:id="rId533"/>
    <hyperlink ref="C435" r:id="rId534"/>
    <hyperlink ref="C436" r:id="rId535"/>
    <hyperlink ref="D436" r:id="rId536"/>
    <hyperlink ref="C437" r:id="rId537"/>
    <hyperlink ref="C438" r:id="rId538"/>
    <hyperlink ref="C439" r:id="rId539"/>
    <hyperlink ref="C440" r:id="rId540"/>
    <hyperlink ref="C441" r:id="rId541"/>
    <hyperlink ref="C442" r:id="rId542"/>
    <hyperlink ref="C443" r:id="rId543"/>
    <hyperlink ref="D443" r:id="rId544"/>
    <hyperlink ref="C444" r:id="rId545"/>
    <hyperlink ref="C445" r:id="rId546"/>
    <hyperlink ref="D445" r:id="rId547"/>
    <hyperlink ref="C446" r:id="rId548"/>
    <hyperlink ref="C447" r:id="rId549"/>
    <hyperlink ref="C448" r:id="rId550"/>
    <hyperlink ref="C449" r:id="rId551"/>
    <hyperlink ref="D450" r:id="rId552"/>
    <hyperlink ref="C451" r:id="rId553"/>
    <hyperlink ref="C452" r:id="rId554"/>
    <hyperlink ref="C453" r:id="rId555"/>
    <hyperlink ref="D453" r:id="rId556"/>
    <hyperlink ref="C454" r:id="rId557"/>
    <hyperlink ref="D454" r:id="rId558"/>
    <hyperlink ref="C455" r:id="rId559"/>
    <hyperlink ref="D455" r:id="rId560"/>
    <hyperlink ref="C456" r:id="rId561"/>
    <hyperlink ref="D456" r:id="rId562" location="home"/>
    <hyperlink ref="C457" r:id="rId563"/>
    <hyperlink ref="C458" r:id="rId564"/>
    <hyperlink ref="C459" r:id="rId565"/>
    <hyperlink ref="D459" r:id="rId566"/>
    <hyperlink ref="C461" r:id="rId567"/>
  </hyperlinks>
  <pageMargins left="0.7" right="0.7" top="0.75" bottom="0.75" header="0.3" footer="0.3"/>
  <pageSetup orientation="portrait" r:id="rId568"/>
  <drawing r:id="rId569"/>
  <legacyDrawing r:id="rId5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zoomScale="110" zoomScaleNormal="110" workbookViewId="0">
      <selection activeCell="A9" sqref="A9:C9"/>
    </sheetView>
  </sheetViews>
  <sheetFormatPr defaultColWidth="13.265625" defaultRowHeight="14.5"/>
  <cols>
    <col min="1" max="1" width="38.46484375" style="20" customWidth="1"/>
    <col min="2" max="2" width="30.73046875" style="20" customWidth="1"/>
    <col min="3" max="3" width="6.3984375" style="20" customWidth="1"/>
    <col min="4" max="16384" width="13.265625" style="20"/>
  </cols>
  <sheetData>
    <row r="2" spans="1:3">
      <c r="A2" s="23" t="s">
        <v>1996</v>
      </c>
      <c r="B2" s="23" t="s">
        <v>1997</v>
      </c>
      <c r="C2" s="23" t="s">
        <v>2223</v>
      </c>
    </row>
    <row r="3" spans="1:3">
      <c r="A3" s="24" t="s">
        <v>1998</v>
      </c>
      <c r="B3" s="25" t="s">
        <v>1995</v>
      </c>
      <c r="C3" s="26" t="s">
        <v>2003</v>
      </c>
    </row>
    <row r="4" spans="1:3" ht="30">
      <c r="A4" s="24" t="s">
        <v>1999</v>
      </c>
      <c r="B4" s="324" t="s">
        <v>2000</v>
      </c>
      <c r="C4" s="26" t="s">
        <v>2002</v>
      </c>
    </row>
    <row r="5" spans="1:3" ht="15">
      <c r="A5" s="24" t="s">
        <v>2001</v>
      </c>
      <c r="B5" s="324" t="s">
        <v>2289</v>
      </c>
      <c r="C5" s="26" t="s">
        <v>2003</v>
      </c>
    </row>
    <row r="6" spans="1:3" ht="30">
      <c r="A6" s="24" t="s">
        <v>2004</v>
      </c>
      <c r="B6" s="324" t="s">
        <v>2222</v>
      </c>
      <c r="C6" s="26" t="s">
        <v>2002</v>
      </c>
    </row>
    <row r="7" spans="1:3" ht="15">
      <c r="A7" s="24" t="s">
        <v>2006</v>
      </c>
      <c r="B7" s="324" t="s">
        <v>2005</v>
      </c>
      <c r="C7" s="26" t="s">
        <v>2003</v>
      </c>
    </row>
    <row r="8" spans="1:3">
      <c r="A8" s="27"/>
      <c r="B8" s="26"/>
      <c r="C8" s="26"/>
    </row>
    <row r="9" spans="1:3">
      <c r="A9" s="326" t="s">
        <v>2007</v>
      </c>
      <c r="B9" s="326"/>
      <c r="C9" s="326"/>
    </row>
    <row r="10" spans="1:3">
      <c r="A10" s="327" t="s">
        <v>1994</v>
      </c>
      <c r="B10" s="327"/>
      <c r="C10" s="327"/>
    </row>
    <row r="11" spans="1:3">
      <c r="A11" s="26"/>
      <c r="B11" s="26"/>
      <c r="C11" s="26"/>
    </row>
    <row r="12" spans="1:3" ht="29">
      <c r="A12" s="28" t="s">
        <v>2008</v>
      </c>
      <c r="B12" s="26"/>
      <c r="C12" s="26"/>
    </row>
  </sheetData>
  <mergeCells count="2">
    <mergeCell ref="A9:C9"/>
    <mergeCell ref="A10:C10"/>
  </mergeCells>
  <hyperlinks>
    <hyperlink ref="A10" r:id="rId1"/>
    <hyperlink ref="B3" r:id="rId2"/>
    <hyperlink ref="B6" r:id="rId3"/>
    <hyperlink ref="B4" r:id="rId4"/>
    <hyperlink ref="B5" r:id="rId5"/>
    <hyperlink ref="B7" r:id="rId6"/>
  </hyperlinks>
  <pageMargins left="0.7" right="0.7" top="0.75" bottom="0.75" header="0.3" footer="0.3"/>
  <pageSetup orientation="portrait" horizontalDpi="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4" workbookViewId="0">
      <selection activeCell="F30" sqref="F30"/>
    </sheetView>
  </sheetViews>
  <sheetFormatPr defaultColWidth="13.3984375" defaultRowHeight="13.5"/>
  <cols>
    <col min="1" max="1" width="2" style="75" bestFit="1" customWidth="1"/>
    <col min="2" max="2" width="23.73046875" style="75" customWidth="1"/>
    <col min="3" max="3" width="12.265625" style="75" customWidth="1"/>
    <col min="4" max="4" width="15" style="75" customWidth="1"/>
    <col min="5" max="5" width="9.265625" style="75" bestFit="1" customWidth="1"/>
    <col min="6" max="6" width="23.265625" style="75" customWidth="1"/>
    <col min="7" max="7" width="18.73046875" style="75" customWidth="1"/>
    <col min="8" max="8" width="36.265625" style="75" customWidth="1"/>
    <col min="9" max="9" width="12" style="75" customWidth="1"/>
    <col min="10" max="11" width="6.59765625" style="75" customWidth="1"/>
    <col min="12" max="14" width="6.3984375" style="75" customWidth="1"/>
    <col min="15" max="26" width="13" style="75" customWidth="1"/>
    <col min="27" max="16384" width="13.3984375" style="75"/>
  </cols>
  <sheetData>
    <row r="1" spans="1:26" ht="14.5">
      <c r="A1" s="76" t="s">
        <v>1</v>
      </c>
      <c r="B1" s="76" t="s">
        <v>3</v>
      </c>
      <c r="C1" s="76" t="s">
        <v>4</v>
      </c>
      <c r="D1" s="76" t="s">
        <v>5</v>
      </c>
      <c r="E1" s="76" t="s">
        <v>6</v>
      </c>
      <c r="F1" s="76" t="s">
        <v>7</v>
      </c>
      <c r="G1" s="76" t="s">
        <v>8</v>
      </c>
      <c r="H1" s="76" t="s">
        <v>9</v>
      </c>
      <c r="I1" s="76" t="s">
        <v>10</v>
      </c>
      <c r="J1" s="73"/>
      <c r="K1" s="73"/>
      <c r="L1" s="72"/>
      <c r="M1" s="72"/>
      <c r="N1" s="72"/>
      <c r="O1" s="74"/>
      <c r="P1" s="74"/>
      <c r="Q1" s="74"/>
      <c r="R1" s="74"/>
      <c r="S1" s="74"/>
      <c r="T1" s="74"/>
      <c r="U1" s="74"/>
      <c r="V1" s="74"/>
      <c r="W1" s="74"/>
      <c r="X1" s="74"/>
      <c r="Y1" s="74"/>
      <c r="Z1" s="74"/>
    </row>
    <row r="2" spans="1:26" ht="30">
      <c r="A2" s="77"/>
      <c r="B2" s="78" t="s">
        <v>21</v>
      </c>
      <c r="C2" s="78" t="s">
        <v>23</v>
      </c>
      <c r="D2" s="78" t="s">
        <v>24</v>
      </c>
      <c r="E2" s="77"/>
      <c r="F2" s="64" t="s">
        <v>25</v>
      </c>
      <c r="G2" s="77"/>
      <c r="H2" s="78" t="s">
        <v>26</v>
      </c>
      <c r="I2" s="201">
        <v>43010</v>
      </c>
      <c r="J2" s="71"/>
      <c r="K2" s="72"/>
      <c r="L2" s="72"/>
      <c r="M2" s="72"/>
      <c r="N2" s="72"/>
      <c r="O2" s="74"/>
      <c r="P2" s="74"/>
      <c r="Q2" s="74"/>
      <c r="R2" s="74"/>
      <c r="S2" s="74"/>
      <c r="T2" s="74"/>
      <c r="U2" s="74"/>
      <c r="V2" s="74"/>
      <c r="W2" s="74"/>
      <c r="X2" s="74"/>
      <c r="Y2" s="74"/>
      <c r="Z2" s="74"/>
    </row>
    <row r="3" spans="1:26" ht="14.5">
      <c r="A3" s="77"/>
      <c r="B3" s="78" t="s">
        <v>35</v>
      </c>
      <c r="C3" s="78" t="s">
        <v>23</v>
      </c>
      <c r="D3" s="78" t="s">
        <v>40</v>
      </c>
      <c r="E3" s="78" t="s">
        <v>41</v>
      </c>
      <c r="F3" s="92" t="s">
        <v>42</v>
      </c>
      <c r="G3" s="77"/>
      <c r="H3" s="78" t="s">
        <v>43</v>
      </c>
      <c r="I3" s="201">
        <v>43010</v>
      </c>
      <c r="J3" s="71"/>
      <c r="K3" s="72"/>
      <c r="L3" s="72"/>
      <c r="M3" s="72"/>
      <c r="N3" s="72"/>
      <c r="O3" s="74"/>
      <c r="P3" s="74"/>
      <c r="Q3" s="74"/>
      <c r="R3" s="74"/>
      <c r="S3" s="74"/>
      <c r="T3" s="74"/>
      <c r="U3" s="74"/>
      <c r="V3" s="74"/>
      <c r="W3" s="74"/>
      <c r="X3" s="74"/>
      <c r="Y3" s="74"/>
      <c r="Z3" s="74"/>
    </row>
    <row r="4" spans="1:26" ht="87">
      <c r="A4" s="77"/>
      <c r="B4" s="80" t="s">
        <v>1985</v>
      </c>
      <c r="C4" s="78" t="s">
        <v>1991</v>
      </c>
      <c r="D4" s="78" t="s">
        <v>1992</v>
      </c>
      <c r="E4" s="78" t="s">
        <v>1993</v>
      </c>
      <c r="F4" s="64" t="s">
        <v>1984</v>
      </c>
      <c r="G4" s="287" t="s">
        <v>1987</v>
      </c>
      <c r="H4" s="78" t="s">
        <v>1990</v>
      </c>
      <c r="I4" s="201">
        <v>43010</v>
      </c>
      <c r="J4" s="71"/>
      <c r="K4" s="72"/>
      <c r="L4" s="72"/>
      <c r="M4" s="72"/>
      <c r="N4" s="72"/>
      <c r="O4" s="74"/>
      <c r="P4" s="74"/>
      <c r="Q4" s="74"/>
      <c r="R4" s="74"/>
      <c r="S4" s="74"/>
      <c r="T4" s="74"/>
      <c r="U4" s="74"/>
      <c r="V4" s="74"/>
      <c r="W4" s="74"/>
      <c r="X4" s="74"/>
      <c r="Y4" s="74"/>
      <c r="Z4" s="74"/>
    </row>
    <row r="5" spans="1:26" ht="30">
      <c r="A5" s="77"/>
      <c r="B5" s="78" t="s">
        <v>44</v>
      </c>
      <c r="C5" s="78" t="s">
        <v>23</v>
      </c>
      <c r="D5" s="78" t="s">
        <v>45</v>
      </c>
      <c r="E5" s="78" t="s">
        <v>46</v>
      </c>
      <c r="F5" s="64" t="s">
        <v>47</v>
      </c>
      <c r="G5" s="64" t="s">
        <v>47</v>
      </c>
      <c r="H5" s="77"/>
      <c r="I5" s="201">
        <v>43010</v>
      </c>
      <c r="J5" s="71"/>
      <c r="K5" s="72"/>
      <c r="L5" s="72"/>
      <c r="M5" s="72"/>
      <c r="N5" s="72"/>
      <c r="O5" s="74"/>
      <c r="P5" s="74"/>
      <c r="Q5" s="74"/>
      <c r="R5" s="74"/>
      <c r="S5" s="74"/>
      <c r="T5" s="74"/>
      <c r="U5" s="74"/>
      <c r="V5" s="74"/>
      <c r="W5" s="74"/>
      <c r="X5" s="74"/>
      <c r="Y5" s="74"/>
      <c r="Z5" s="74"/>
    </row>
    <row r="6" spans="1:26" ht="14.5">
      <c r="A6" s="77"/>
      <c r="B6" s="78" t="s">
        <v>49</v>
      </c>
      <c r="C6" s="78" t="s">
        <v>51</v>
      </c>
      <c r="D6" s="78" t="s">
        <v>52</v>
      </c>
      <c r="E6" s="77"/>
      <c r="F6" s="92" t="s">
        <v>53</v>
      </c>
      <c r="G6" s="77"/>
      <c r="H6" s="77"/>
      <c r="I6" s="201">
        <v>43010</v>
      </c>
      <c r="J6" s="71"/>
      <c r="K6" s="72"/>
      <c r="L6" s="72"/>
      <c r="M6" s="72"/>
      <c r="N6" s="72"/>
      <c r="O6" s="74"/>
      <c r="P6" s="74"/>
      <c r="Q6" s="74"/>
      <c r="R6" s="74"/>
      <c r="S6" s="74"/>
      <c r="T6" s="74"/>
      <c r="U6" s="74"/>
      <c r="V6" s="74"/>
      <c r="W6" s="74"/>
      <c r="X6" s="74"/>
      <c r="Y6" s="74"/>
      <c r="Z6" s="74"/>
    </row>
    <row r="7" spans="1:26" ht="29">
      <c r="A7" s="77"/>
      <c r="B7" s="78" t="s">
        <v>54</v>
      </c>
      <c r="C7" s="78" t="s">
        <v>23</v>
      </c>
      <c r="D7" s="78" t="s">
        <v>40</v>
      </c>
      <c r="E7" s="77"/>
      <c r="F7" s="92" t="s">
        <v>55</v>
      </c>
      <c r="G7" s="77"/>
      <c r="H7" s="77"/>
      <c r="I7" s="201">
        <v>43010</v>
      </c>
      <c r="J7" s="71"/>
      <c r="K7" s="72"/>
      <c r="L7" s="72"/>
      <c r="M7" s="72"/>
      <c r="N7" s="72"/>
      <c r="O7" s="74"/>
      <c r="P7" s="74"/>
      <c r="Q7" s="74"/>
      <c r="R7" s="74"/>
      <c r="S7" s="74"/>
      <c r="T7" s="74"/>
      <c r="U7" s="74"/>
      <c r="V7" s="74"/>
      <c r="W7" s="74"/>
      <c r="X7" s="74"/>
      <c r="Y7" s="74"/>
      <c r="Z7" s="74"/>
    </row>
    <row r="8" spans="1:26" ht="14.5">
      <c r="A8" s="77"/>
      <c r="B8" s="78" t="s">
        <v>56</v>
      </c>
      <c r="C8" s="78" t="s">
        <v>23</v>
      </c>
      <c r="D8" s="78" t="s">
        <v>40</v>
      </c>
      <c r="E8" s="77"/>
      <c r="F8" s="92" t="s">
        <v>57</v>
      </c>
      <c r="G8" s="77"/>
      <c r="H8" s="78" t="s">
        <v>58</v>
      </c>
      <c r="I8" s="201">
        <v>43010</v>
      </c>
      <c r="J8" s="71"/>
      <c r="K8" s="72"/>
      <c r="L8" s="72"/>
      <c r="M8" s="72"/>
      <c r="N8" s="72"/>
      <c r="O8" s="74"/>
      <c r="P8" s="74"/>
      <c r="Q8" s="74"/>
      <c r="R8" s="74"/>
      <c r="S8" s="74"/>
      <c r="T8" s="74"/>
      <c r="U8" s="74"/>
      <c r="V8" s="74"/>
      <c r="W8" s="74"/>
      <c r="X8" s="74"/>
      <c r="Y8" s="74"/>
      <c r="Z8" s="74"/>
    </row>
    <row r="9" spans="1:26" ht="29">
      <c r="A9" s="77"/>
      <c r="B9" s="78" t="s">
        <v>59</v>
      </c>
      <c r="C9" s="78" t="s">
        <v>23</v>
      </c>
      <c r="D9" s="78" t="s">
        <v>60</v>
      </c>
      <c r="E9" s="77"/>
      <c r="F9" s="92" t="s">
        <v>61</v>
      </c>
      <c r="G9" s="77"/>
      <c r="H9" s="78" t="s">
        <v>62</v>
      </c>
      <c r="I9" s="201">
        <v>43010</v>
      </c>
      <c r="J9" s="71"/>
      <c r="K9" s="72"/>
      <c r="L9" s="72"/>
      <c r="M9" s="72"/>
      <c r="N9" s="72"/>
      <c r="O9" s="74"/>
      <c r="P9" s="74"/>
      <c r="Q9" s="74"/>
      <c r="R9" s="74"/>
      <c r="S9" s="74"/>
      <c r="T9" s="74"/>
      <c r="U9" s="74"/>
      <c r="V9" s="74"/>
      <c r="W9" s="74"/>
      <c r="X9" s="74"/>
      <c r="Y9" s="74"/>
      <c r="Z9" s="74"/>
    </row>
    <row r="10" spans="1:26" ht="14.5">
      <c r="A10" s="77"/>
      <c r="B10" s="78" t="s">
        <v>64</v>
      </c>
      <c r="C10" s="78" t="s">
        <v>51</v>
      </c>
      <c r="D10" s="78" t="s">
        <v>65</v>
      </c>
      <c r="E10" s="77"/>
      <c r="F10" s="92" t="s">
        <v>66</v>
      </c>
      <c r="G10" s="77"/>
      <c r="H10" s="77"/>
      <c r="I10" s="201">
        <v>43010</v>
      </c>
      <c r="J10" s="71"/>
      <c r="K10" s="72"/>
      <c r="L10" s="72"/>
      <c r="M10" s="72"/>
      <c r="N10" s="72"/>
      <c r="O10" s="74"/>
      <c r="P10" s="74"/>
      <c r="Q10" s="74"/>
      <c r="R10" s="74"/>
      <c r="S10" s="74"/>
      <c r="T10" s="74"/>
      <c r="U10" s="74"/>
      <c r="V10" s="74"/>
      <c r="W10" s="74"/>
      <c r="X10" s="74"/>
      <c r="Y10" s="74"/>
      <c r="Z10" s="74"/>
    </row>
    <row r="11" spans="1:26" ht="72.5">
      <c r="A11" s="77"/>
      <c r="B11" s="78" t="s">
        <v>67</v>
      </c>
      <c r="C11" s="78" t="s">
        <v>23</v>
      </c>
      <c r="D11" s="78" t="s">
        <v>68</v>
      </c>
      <c r="E11" s="78" t="s">
        <v>69</v>
      </c>
      <c r="F11" s="92" t="s">
        <v>2225</v>
      </c>
      <c r="G11" s="64" t="s">
        <v>70</v>
      </c>
      <c r="H11" s="78" t="s">
        <v>71</v>
      </c>
      <c r="I11" s="201">
        <v>43010</v>
      </c>
      <c r="J11" s="71"/>
      <c r="K11" s="72"/>
      <c r="L11" s="72"/>
      <c r="M11" s="72"/>
      <c r="N11" s="72"/>
      <c r="O11" s="74"/>
      <c r="P11" s="74"/>
      <c r="Q11" s="74"/>
      <c r="R11" s="74"/>
      <c r="S11" s="74"/>
      <c r="T11" s="74"/>
      <c r="U11" s="74"/>
      <c r="V11" s="74"/>
      <c r="W11" s="74"/>
      <c r="X11" s="74"/>
      <c r="Y11" s="74"/>
      <c r="Z11" s="74"/>
    </row>
    <row r="12" spans="1:26" ht="58">
      <c r="A12" s="77"/>
      <c r="B12" s="78" t="s">
        <v>72</v>
      </c>
      <c r="C12" s="78" t="s">
        <v>23</v>
      </c>
      <c r="D12" s="78" t="s">
        <v>73</v>
      </c>
      <c r="E12" s="77"/>
      <c r="F12" s="92" t="s">
        <v>74</v>
      </c>
      <c r="G12" s="77"/>
      <c r="H12" s="78" t="s">
        <v>75</v>
      </c>
      <c r="I12" s="201">
        <v>43010</v>
      </c>
      <c r="J12" s="71"/>
      <c r="K12" s="72"/>
      <c r="L12" s="72"/>
      <c r="M12" s="72"/>
      <c r="N12" s="72"/>
      <c r="O12" s="74"/>
      <c r="P12" s="74"/>
      <c r="Q12" s="74"/>
      <c r="R12" s="74"/>
      <c r="S12" s="74"/>
      <c r="T12" s="74"/>
      <c r="U12" s="74"/>
      <c r="V12" s="74"/>
      <c r="W12" s="74"/>
      <c r="X12" s="74"/>
      <c r="Y12" s="74"/>
      <c r="Z12" s="74"/>
    </row>
    <row r="13" spans="1:26" ht="29">
      <c r="A13" s="77"/>
      <c r="B13" s="78" t="s">
        <v>80</v>
      </c>
      <c r="C13" s="78" t="s">
        <v>23</v>
      </c>
      <c r="D13" s="78" t="s">
        <v>81</v>
      </c>
      <c r="E13" s="77"/>
      <c r="F13" s="92" t="s">
        <v>82</v>
      </c>
      <c r="G13" s="77"/>
      <c r="H13" s="78" t="s">
        <v>83</v>
      </c>
      <c r="I13" s="201">
        <v>43010</v>
      </c>
      <c r="J13" s="71"/>
      <c r="K13" s="72"/>
      <c r="L13" s="72"/>
      <c r="M13" s="72"/>
      <c r="N13" s="72"/>
      <c r="O13" s="74"/>
      <c r="P13" s="74"/>
      <c r="Q13" s="74"/>
      <c r="R13" s="74"/>
      <c r="S13" s="74"/>
      <c r="T13" s="74"/>
      <c r="U13" s="74"/>
      <c r="V13" s="74"/>
      <c r="W13" s="74"/>
      <c r="X13" s="74"/>
      <c r="Y13" s="74"/>
      <c r="Z13" s="74"/>
    </row>
    <row r="14" spans="1:26" ht="29">
      <c r="A14" s="77"/>
      <c r="B14" s="78" t="s">
        <v>85</v>
      </c>
      <c r="C14" s="78" t="s">
        <v>23</v>
      </c>
      <c r="D14" s="78" t="s">
        <v>73</v>
      </c>
      <c r="E14" s="78" t="s">
        <v>77</v>
      </c>
      <c r="F14" s="64" t="s">
        <v>86</v>
      </c>
      <c r="G14" s="77"/>
      <c r="H14" s="77"/>
      <c r="I14" s="201">
        <v>43010</v>
      </c>
      <c r="J14" s="71"/>
      <c r="K14" s="72"/>
      <c r="L14" s="72"/>
      <c r="M14" s="72"/>
      <c r="N14" s="72"/>
      <c r="O14" s="74"/>
      <c r="P14" s="74"/>
      <c r="Q14" s="74"/>
      <c r="R14" s="74"/>
      <c r="S14" s="74"/>
      <c r="T14" s="74"/>
      <c r="U14" s="74"/>
      <c r="V14" s="74"/>
      <c r="W14" s="74"/>
      <c r="X14" s="74"/>
      <c r="Y14" s="74"/>
      <c r="Z14" s="74"/>
    </row>
    <row r="15" spans="1:26" ht="72.5">
      <c r="A15" s="77"/>
      <c r="B15" s="78" t="s">
        <v>87</v>
      </c>
      <c r="C15" s="78" t="s">
        <v>23</v>
      </c>
      <c r="D15" s="78" t="s">
        <v>73</v>
      </c>
      <c r="E15" s="77"/>
      <c r="F15" s="64" t="s">
        <v>88</v>
      </c>
      <c r="G15" s="77"/>
      <c r="H15" s="78" t="s">
        <v>89</v>
      </c>
      <c r="I15" s="201">
        <v>43010</v>
      </c>
      <c r="J15" s="71"/>
      <c r="K15" s="72"/>
      <c r="L15" s="72"/>
      <c r="M15" s="72"/>
      <c r="N15" s="72"/>
      <c r="O15" s="74"/>
      <c r="P15" s="74"/>
      <c r="Q15" s="74"/>
      <c r="R15" s="74"/>
      <c r="S15" s="74"/>
      <c r="T15" s="74"/>
      <c r="U15" s="74"/>
      <c r="V15" s="74"/>
      <c r="W15" s="74"/>
      <c r="X15" s="74"/>
      <c r="Y15" s="74"/>
      <c r="Z15" s="74"/>
    </row>
    <row r="16" spans="1:26" ht="14.5">
      <c r="A16" s="77"/>
      <c r="B16" s="78" t="s">
        <v>90</v>
      </c>
      <c r="C16" s="78" t="s">
        <v>23</v>
      </c>
      <c r="D16" s="78" t="s">
        <v>73</v>
      </c>
      <c r="E16" s="77"/>
      <c r="F16" s="92" t="s">
        <v>91</v>
      </c>
      <c r="G16" s="77"/>
      <c r="H16" s="77"/>
      <c r="I16" s="201">
        <v>43010</v>
      </c>
      <c r="J16" s="71"/>
      <c r="K16" s="72"/>
      <c r="L16" s="72"/>
      <c r="M16" s="72"/>
      <c r="N16" s="72"/>
      <c r="O16" s="74"/>
      <c r="P16" s="74"/>
      <c r="Q16" s="74"/>
      <c r="R16" s="74"/>
      <c r="S16" s="74"/>
      <c r="T16" s="74"/>
      <c r="U16" s="74"/>
      <c r="V16" s="74"/>
      <c r="W16" s="74"/>
      <c r="X16" s="74"/>
      <c r="Y16" s="74"/>
      <c r="Z16" s="74"/>
    </row>
    <row r="17" spans="1:26" ht="75">
      <c r="A17" s="77"/>
      <c r="B17" s="78" t="s">
        <v>92</v>
      </c>
      <c r="C17" s="78" t="s">
        <v>94</v>
      </c>
      <c r="D17" s="78" t="s">
        <v>95</v>
      </c>
      <c r="E17" s="77"/>
      <c r="F17" s="64" t="s">
        <v>96</v>
      </c>
      <c r="G17" s="64" t="s">
        <v>97</v>
      </c>
      <c r="H17" s="78" t="s">
        <v>98</v>
      </c>
      <c r="I17" s="201">
        <v>43010</v>
      </c>
      <c r="J17" s="71"/>
      <c r="K17" s="72"/>
      <c r="L17" s="72"/>
      <c r="M17" s="72"/>
      <c r="N17" s="72"/>
      <c r="O17" s="74"/>
      <c r="P17" s="74"/>
      <c r="Q17" s="74"/>
      <c r="R17" s="74"/>
      <c r="S17" s="74"/>
      <c r="T17" s="74"/>
      <c r="U17" s="74"/>
      <c r="V17" s="74"/>
      <c r="W17" s="74"/>
      <c r="X17" s="74"/>
      <c r="Y17" s="74"/>
      <c r="Z17" s="74"/>
    </row>
    <row r="18" spans="1:26" ht="14.5">
      <c r="A18" s="77"/>
      <c r="B18" s="77"/>
      <c r="C18" s="77"/>
      <c r="D18" s="77"/>
      <c r="E18" s="77"/>
      <c r="F18" s="101"/>
      <c r="G18" s="77"/>
      <c r="H18" s="77"/>
      <c r="I18" s="201">
        <v>43010</v>
      </c>
      <c r="J18" s="71"/>
      <c r="K18" s="72"/>
      <c r="L18" s="72"/>
      <c r="M18" s="72"/>
      <c r="N18" s="72"/>
      <c r="O18" s="74"/>
      <c r="P18" s="74"/>
      <c r="Q18" s="74"/>
      <c r="R18" s="74"/>
      <c r="S18" s="74"/>
      <c r="T18" s="74"/>
      <c r="U18" s="74"/>
      <c r="V18" s="74"/>
      <c r="W18" s="74"/>
      <c r="X18" s="74"/>
      <c r="Y18" s="74"/>
      <c r="Z18" s="74"/>
    </row>
    <row r="19" spans="1:26" ht="14.5">
      <c r="A19" s="77"/>
      <c r="B19" s="77"/>
      <c r="C19" s="77"/>
      <c r="D19" s="77"/>
      <c r="E19" s="77"/>
      <c r="F19" s="101"/>
      <c r="G19" s="77"/>
      <c r="H19" s="77"/>
      <c r="I19" s="201">
        <v>43010</v>
      </c>
      <c r="J19" s="71"/>
      <c r="K19" s="72"/>
      <c r="L19" s="72"/>
      <c r="M19" s="72"/>
      <c r="N19" s="72"/>
      <c r="O19" s="74"/>
      <c r="P19" s="74"/>
      <c r="Q19" s="74"/>
      <c r="R19" s="74"/>
      <c r="S19" s="74"/>
      <c r="T19" s="74"/>
      <c r="U19" s="74"/>
      <c r="V19" s="74"/>
      <c r="W19" s="74"/>
      <c r="X19" s="74"/>
      <c r="Y19" s="74"/>
      <c r="Z19" s="74"/>
    </row>
    <row r="20" spans="1:26" ht="14.5">
      <c r="A20" s="77"/>
      <c r="B20" s="81" t="s">
        <v>100</v>
      </c>
      <c r="C20" s="77"/>
      <c r="D20" s="77"/>
      <c r="E20" s="77"/>
      <c r="F20" s="101"/>
      <c r="G20" s="77"/>
      <c r="H20" s="77"/>
      <c r="I20" s="201">
        <v>43010</v>
      </c>
      <c r="J20" s="71"/>
      <c r="K20" s="72"/>
      <c r="L20" s="72"/>
      <c r="M20" s="72"/>
      <c r="N20" s="72"/>
      <c r="O20" s="74"/>
      <c r="P20" s="74"/>
      <c r="Q20" s="74"/>
      <c r="R20" s="74"/>
      <c r="S20" s="74"/>
      <c r="T20" s="74"/>
      <c r="U20" s="74"/>
      <c r="V20" s="74"/>
      <c r="W20" s="74"/>
      <c r="X20" s="74"/>
      <c r="Y20" s="74"/>
      <c r="Z20" s="74"/>
    </row>
    <row r="21" spans="1:26" ht="29">
      <c r="A21" s="77"/>
      <c r="B21" s="78" t="s">
        <v>102</v>
      </c>
      <c r="C21" s="78" t="s">
        <v>23</v>
      </c>
      <c r="D21" s="78" t="s">
        <v>103</v>
      </c>
      <c r="E21" s="78" t="s">
        <v>104</v>
      </c>
      <c r="F21" s="64" t="s">
        <v>105</v>
      </c>
      <c r="G21" s="77"/>
      <c r="H21" s="78" t="s">
        <v>106</v>
      </c>
      <c r="I21" s="201">
        <v>43010</v>
      </c>
      <c r="J21" s="71"/>
      <c r="K21" s="72"/>
      <c r="L21" s="72"/>
      <c r="M21" s="72"/>
      <c r="N21" s="72"/>
      <c r="O21" s="74"/>
      <c r="P21" s="74"/>
      <c r="Q21" s="74"/>
      <c r="R21" s="74"/>
      <c r="S21" s="74"/>
      <c r="T21" s="74"/>
      <c r="U21" s="74"/>
      <c r="V21" s="74"/>
      <c r="W21" s="74"/>
      <c r="X21" s="74"/>
      <c r="Y21" s="74"/>
      <c r="Z21" s="74"/>
    </row>
    <row r="22" spans="1:26" ht="29">
      <c r="A22" s="77"/>
      <c r="B22" s="78" t="s">
        <v>107</v>
      </c>
      <c r="C22" s="78" t="s">
        <v>23</v>
      </c>
      <c r="D22" s="78" t="s">
        <v>103</v>
      </c>
      <c r="E22" s="77"/>
      <c r="F22" s="64" t="s">
        <v>109</v>
      </c>
      <c r="G22" s="77"/>
      <c r="H22" s="78" t="s">
        <v>110</v>
      </c>
      <c r="I22" s="201">
        <v>43010</v>
      </c>
      <c r="J22" s="71"/>
      <c r="K22" s="72"/>
      <c r="L22" s="72"/>
      <c r="M22" s="72"/>
      <c r="N22" s="72"/>
      <c r="O22" s="74"/>
      <c r="P22" s="74"/>
      <c r="Q22" s="74"/>
      <c r="R22" s="74"/>
      <c r="S22" s="74"/>
      <c r="T22" s="74"/>
      <c r="U22" s="74"/>
      <c r="V22" s="74"/>
      <c r="W22" s="74"/>
      <c r="X22" s="74"/>
      <c r="Y22" s="74"/>
      <c r="Z22" s="74"/>
    </row>
    <row r="23" spans="1:26" ht="29">
      <c r="A23" s="77"/>
      <c r="B23" s="78" t="s">
        <v>111</v>
      </c>
      <c r="C23" s="78" t="s">
        <v>23</v>
      </c>
      <c r="D23" s="78" t="s">
        <v>114</v>
      </c>
      <c r="E23" s="78" t="s">
        <v>115</v>
      </c>
      <c r="F23" s="64" t="s">
        <v>117</v>
      </c>
      <c r="G23" s="77"/>
      <c r="H23" s="78" t="s">
        <v>118</v>
      </c>
      <c r="I23" s="201">
        <v>43010</v>
      </c>
      <c r="J23" s="71"/>
      <c r="K23" s="72"/>
      <c r="L23" s="72"/>
      <c r="M23" s="72"/>
      <c r="N23" s="72"/>
      <c r="O23" s="74"/>
      <c r="P23" s="74"/>
      <c r="Q23" s="74"/>
      <c r="R23" s="74"/>
      <c r="S23" s="74"/>
      <c r="T23" s="74"/>
      <c r="U23" s="74"/>
      <c r="V23" s="74"/>
      <c r="W23" s="74"/>
      <c r="X23" s="74"/>
      <c r="Y23" s="74"/>
      <c r="Z23" s="74"/>
    </row>
    <row r="24" spans="1:26" ht="30">
      <c r="A24" s="77"/>
      <c r="B24" s="78" t="s">
        <v>120</v>
      </c>
      <c r="C24" s="78" t="s">
        <v>23</v>
      </c>
      <c r="D24" s="77"/>
      <c r="E24" s="77"/>
      <c r="F24" s="64" t="s">
        <v>121</v>
      </c>
      <c r="G24" s="77"/>
      <c r="H24" s="77"/>
      <c r="I24" s="201">
        <v>43010</v>
      </c>
      <c r="J24" s="71"/>
      <c r="K24" s="72"/>
      <c r="L24" s="72"/>
      <c r="M24" s="72"/>
      <c r="N24" s="72"/>
      <c r="O24" s="74"/>
      <c r="P24" s="74"/>
      <c r="Q24" s="74"/>
      <c r="R24" s="74"/>
      <c r="S24" s="74"/>
      <c r="T24" s="74"/>
      <c r="U24" s="74"/>
      <c r="V24" s="74"/>
      <c r="W24" s="74"/>
      <c r="X24" s="74"/>
      <c r="Y24" s="74"/>
      <c r="Z24" s="74"/>
    </row>
    <row r="25" spans="1:26" ht="30">
      <c r="A25" s="77"/>
      <c r="B25" s="78" t="s">
        <v>122</v>
      </c>
      <c r="C25" s="78" t="s">
        <v>23</v>
      </c>
      <c r="D25" s="78" t="s">
        <v>103</v>
      </c>
      <c r="E25" s="78" t="s">
        <v>46</v>
      </c>
      <c r="F25" s="64" t="s">
        <v>123</v>
      </c>
      <c r="G25" s="77"/>
      <c r="H25" s="77"/>
      <c r="I25" s="201">
        <v>43010</v>
      </c>
      <c r="J25" s="71"/>
      <c r="K25" s="72"/>
      <c r="L25" s="72"/>
      <c r="M25" s="72"/>
      <c r="N25" s="72"/>
      <c r="O25" s="74"/>
      <c r="P25" s="74"/>
      <c r="Q25" s="74"/>
      <c r="R25" s="74"/>
      <c r="S25" s="74"/>
      <c r="T25" s="74"/>
      <c r="U25" s="74"/>
      <c r="V25" s="74"/>
      <c r="W25" s="74"/>
      <c r="X25" s="74"/>
      <c r="Y25" s="74"/>
      <c r="Z25" s="74"/>
    </row>
    <row r="26" spans="1:26" ht="30">
      <c r="A26" s="77"/>
      <c r="B26" s="78" t="s">
        <v>124</v>
      </c>
      <c r="C26" s="78" t="s">
        <v>23</v>
      </c>
      <c r="D26" s="78" t="s">
        <v>126</v>
      </c>
      <c r="E26" s="77"/>
      <c r="F26" s="64" t="s">
        <v>127</v>
      </c>
      <c r="G26" s="77"/>
      <c r="H26" s="77"/>
      <c r="I26" s="201">
        <v>43010</v>
      </c>
      <c r="J26" s="71"/>
      <c r="K26" s="72"/>
      <c r="L26" s="72"/>
      <c r="M26" s="72"/>
      <c r="N26" s="72"/>
      <c r="O26" s="74"/>
      <c r="P26" s="74"/>
      <c r="Q26" s="74"/>
      <c r="R26" s="74"/>
      <c r="S26" s="74"/>
      <c r="T26" s="74"/>
      <c r="U26" s="74"/>
      <c r="V26" s="74"/>
      <c r="W26" s="74"/>
      <c r="X26" s="74"/>
      <c r="Y26" s="74"/>
      <c r="Z26" s="74"/>
    </row>
    <row r="27" spans="1:26" ht="30">
      <c r="A27" s="77"/>
      <c r="B27" s="78" t="s">
        <v>130</v>
      </c>
      <c r="C27" s="78" t="s">
        <v>23</v>
      </c>
      <c r="D27" s="78" t="s">
        <v>133</v>
      </c>
      <c r="E27" s="77"/>
      <c r="F27" s="64" t="s">
        <v>136</v>
      </c>
      <c r="G27" s="77"/>
      <c r="H27" s="78" t="s">
        <v>139</v>
      </c>
      <c r="I27" s="201">
        <v>43010</v>
      </c>
      <c r="J27" s="71"/>
      <c r="K27" s="72"/>
      <c r="L27" s="72"/>
      <c r="M27" s="72"/>
      <c r="N27" s="72"/>
      <c r="O27" s="74"/>
      <c r="P27" s="74"/>
      <c r="Q27" s="74"/>
      <c r="R27" s="74"/>
      <c r="S27" s="74"/>
      <c r="T27" s="74"/>
      <c r="U27" s="74"/>
      <c r="V27" s="74"/>
      <c r="W27" s="74"/>
      <c r="X27" s="74"/>
      <c r="Y27" s="74"/>
      <c r="Z27" s="74"/>
    </row>
    <row r="28" spans="1:26" ht="30">
      <c r="A28" s="77"/>
      <c r="B28" s="78" t="s">
        <v>142</v>
      </c>
      <c r="C28" s="77"/>
      <c r="D28" s="77"/>
      <c r="E28" s="77"/>
      <c r="F28" s="64" t="s">
        <v>144</v>
      </c>
      <c r="G28" s="77"/>
      <c r="H28" s="77"/>
      <c r="I28" s="201">
        <v>43010</v>
      </c>
      <c r="J28" s="71"/>
      <c r="K28" s="72"/>
      <c r="L28" s="72"/>
      <c r="M28" s="72"/>
      <c r="N28" s="72"/>
      <c r="O28" s="74"/>
      <c r="P28" s="74"/>
      <c r="Q28" s="74"/>
      <c r="R28" s="74"/>
      <c r="S28" s="74"/>
      <c r="T28" s="74"/>
      <c r="U28" s="74"/>
      <c r="V28" s="74"/>
      <c r="W28" s="74"/>
      <c r="X28" s="74"/>
      <c r="Y28" s="74"/>
      <c r="Z28" s="74"/>
    </row>
    <row r="29" spans="1:26" ht="15">
      <c r="A29" s="77"/>
      <c r="B29" s="78" t="s">
        <v>146</v>
      </c>
      <c r="C29" s="77"/>
      <c r="D29" s="77"/>
      <c r="E29" s="77"/>
      <c r="F29" s="64" t="s">
        <v>147</v>
      </c>
      <c r="G29" s="77"/>
      <c r="H29" s="77"/>
      <c r="I29" s="201">
        <v>43010</v>
      </c>
      <c r="J29" s="71"/>
      <c r="K29" s="72"/>
      <c r="L29" s="72"/>
      <c r="M29" s="72"/>
      <c r="N29" s="72"/>
      <c r="O29" s="74"/>
      <c r="P29" s="74"/>
      <c r="Q29" s="74"/>
      <c r="R29" s="74"/>
      <c r="S29" s="74"/>
      <c r="T29" s="74"/>
      <c r="U29" s="74"/>
      <c r="V29" s="74"/>
      <c r="W29" s="74"/>
      <c r="X29" s="74"/>
      <c r="Y29" s="74"/>
      <c r="Z29" s="74"/>
    </row>
    <row r="30" spans="1:26" ht="30">
      <c r="A30" s="77"/>
      <c r="B30" s="78" t="s">
        <v>148</v>
      </c>
      <c r="C30" s="78" t="s">
        <v>23</v>
      </c>
      <c r="D30" s="78" t="s">
        <v>103</v>
      </c>
      <c r="E30" s="77"/>
      <c r="F30" s="64" t="s">
        <v>151</v>
      </c>
      <c r="G30" s="77"/>
      <c r="H30" s="78" t="s">
        <v>152</v>
      </c>
      <c r="I30" s="201">
        <v>43010</v>
      </c>
      <c r="J30" s="71"/>
      <c r="K30" s="72"/>
      <c r="L30" s="72"/>
      <c r="M30" s="72"/>
      <c r="N30" s="72"/>
      <c r="O30" s="74"/>
      <c r="P30" s="74"/>
      <c r="Q30" s="74"/>
      <c r="R30" s="74"/>
      <c r="S30" s="74"/>
      <c r="T30" s="74"/>
      <c r="U30" s="74"/>
      <c r="V30" s="74"/>
      <c r="W30" s="74"/>
      <c r="X30" s="74"/>
      <c r="Y30" s="74"/>
      <c r="Z30" s="74"/>
    </row>
    <row r="31" spans="1:26" ht="14.5">
      <c r="A31" s="71"/>
      <c r="B31" s="71"/>
      <c r="C31" s="71"/>
      <c r="D31" s="71"/>
      <c r="E31" s="71"/>
      <c r="F31" s="71"/>
      <c r="G31" s="71"/>
      <c r="H31" s="71"/>
      <c r="I31" s="71"/>
      <c r="J31" s="71"/>
      <c r="K31" s="72"/>
      <c r="L31" s="72"/>
      <c r="M31" s="72"/>
      <c r="N31" s="72"/>
      <c r="O31" s="74"/>
      <c r="P31" s="74"/>
      <c r="Q31" s="74"/>
      <c r="R31" s="74"/>
      <c r="S31" s="74"/>
      <c r="T31" s="74"/>
      <c r="U31" s="74"/>
      <c r="V31" s="74"/>
      <c r="W31" s="74"/>
      <c r="X31" s="74"/>
      <c r="Y31" s="74"/>
      <c r="Z31" s="74"/>
    </row>
    <row r="32" spans="1:26" ht="14.5">
      <c r="A32" s="71"/>
      <c r="B32" s="71"/>
      <c r="C32" s="71"/>
      <c r="D32" s="71"/>
      <c r="E32" s="71"/>
      <c r="F32" s="71"/>
      <c r="G32" s="71"/>
      <c r="H32" s="71"/>
      <c r="I32" s="71"/>
      <c r="J32" s="71"/>
      <c r="K32" s="72"/>
      <c r="L32" s="72"/>
      <c r="M32" s="72"/>
      <c r="N32" s="72"/>
      <c r="O32" s="74"/>
      <c r="P32" s="74"/>
      <c r="Q32" s="74"/>
      <c r="R32" s="74"/>
      <c r="S32" s="74"/>
      <c r="T32" s="74"/>
      <c r="U32" s="74"/>
      <c r="V32" s="74"/>
      <c r="W32" s="74"/>
      <c r="X32" s="74"/>
      <c r="Y32" s="74"/>
      <c r="Z32" s="74"/>
    </row>
    <row r="33" spans="1:26" ht="14.5">
      <c r="A33" s="71"/>
      <c r="B33" s="71"/>
      <c r="C33" s="71"/>
      <c r="D33" s="71"/>
      <c r="E33" s="71"/>
      <c r="F33" s="71"/>
      <c r="G33" s="71"/>
      <c r="H33" s="71"/>
      <c r="I33" s="71"/>
      <c r="J33" s="71"/>
      <c r="K33" s="72"/>
      <c r="L33" s="72"/>
      <c r="M33" s="72"/>
      <c r="N33" s="72"/>
      <c r="O33" s="74"/>
      <c r="P33" s="74"/>
      <c r="Q33" s="74"/>
      <c r="R33" s="74"/>
      <c r="S33" s="74"/>
      <c r="T33" s="74"/>
      <c r="U33" s="74"/>
      <c r="V33" s="74"/>
      <c r="W33" s="74"/>
      <c r="X33" s="74"/>
      <c r="Y33" s="74"/>
      <c r="Z33" s="74"/>
    </row>
    <row r="34" spans="1:26" ht="14.5">
      <c r="A34" s="71"/>
      <c r="B34" s="71"/>
      <c r="C34" s="71"/>
      <c r="D34" s="71"/>
      <c r="E34" s="71"/>
      <c r="F34" s="71"/>
      <c r="G34" s="71"/>
      <c r="H34" s="71"/>
      <c r="I34" s="71"/>
      <c r="J34" s="71"/>
      <c r="K34" s="72"/>
      <c r="L34" s="72"/>
      <c r="M34" s="72"/>
      <c r="N34" s="72"/>
      <c r="O34" s="74"/>
      <c r="P34" s="74"/>
      <c r="Q34" s="74"/>
      <c r="R34" s="74"/>
      <c r="S34" s="74"/>
      <c r="T34" s="74"/>
      <c r="U34" s="74"/>
      <c r="V34" s="74"/>
      <c r="W34" s="74"/>
      <c r="X34" s="74"/>
      <c r="Y34" s="74"/>
      <c r="Z34" s="74"/>
    </row>
    <row r="35" spans="1:26" ht="14.5">
      <c r="A35" s="71"/>
      <c r="B35" s="71"/>
      <c r="C35" s="71"/>
      <c r="D35" s="71"/>
      <c r="E35" s="71"/>
      <c r="F35" s="71"/>
      <c r="G35" s="71"/>
      <c r="H35" s="71"/>
      <c r="I35" s="71"/>
      <c r="J35" s="71"/>
      <c r="K35" s="72"/>
      <c r="L35" s="72"/>
      <c r="M35" s="72"/>
      <c r="N35" s="72"/>
      <c r="O35" s="74"/>
      <c r="P35" s="74"/>
      <c r="Q35" s="74"/>
      <c r="R35" s="74"/>
      <c r="S35" s="74"/>
      <c r="T35" s="74"/>
      <c r="U35" s="74"/>
      <c r="V35" s="74"/>
      <c r="W35" s="74"/>
      <c r="X35" s="74"/>
      <c r="Y35" s="74"/>
      <c r="Z35" s="74"/>
    </row>
    <row r="36" spans="1:26" ht="14.5">
      <c r="A36" s="71"/>
      <c r="B36" s="71"/>
      <c r="C36" s="71"/>
      <c r="D36" s="71"/>
      <c r="E36" s="71"/>
      <c r="F36" s="71"/>
      <c r="G36" s="71"/>
      <c r="H36" s="71"/>
      <c r="I36" s="71"/>
      <c r="J36" s="71"/>
      <c r="K36" s="72"/>
      <c r="L36" s="72"/>
      <c r="M36" s="72"/>
      <c r="N36" s="72"/>
      <c r="O36" s="74"/>
      <c r="P36" s="74"/>
      <c r="Q36" s="74"/>
      <c r="R36" s="74"/>
      <c r="S36" s="74"/>
      <c r="T36" s="74"/>
      <c r="U36" s="74"/>
      <c r="V36" s="74"/>
      <c r="W36" s="74"/>
      <c r="X36" s="74"/>
      <c r="Y36" s="74"/>
      <c r="Z36" s="74"/>
    </row>
    <row r="37" spans="1:26" ht="14.5">
      <c r="A37" s="71"/>
      <c r="B37" s="71"/>
      <c r="C37" s="71"/>
      <c r="D37" s="71"/>
      <c r="E37" s="71"/>
      <c r="F37" s="71"/>
      <c r="G37" s="71"/>
      <c r="H37" s="71"/>
      <c r="I37" s="71"/>
      <c r="J37" s="71"/>
      <c r="K37" s="72"/>
      <c r="L37" s="72"/>
      <c r="M37" s="72"/>
      <c r="N37" s="72"/>
      <c r="O37" s="74"/>
      <c r="P37" s="74"/>
      <c r="Q37" s="74"/>
      <c r="R37" s="74"/>
      <c r="S37" s="74"/>
      <c r="T37" s="74"/>
      <c r="U37" s="74"/>
      <c r="V37" s="74"/>
      <c r="W37" s="74"/>
      <c r="X37" s="74"/>
      <c r="Y37" s="74"/>
      <c r="Z37" s="74"/>
    </row>
    <row r="38" spans="1:26" ht="14.5">
      <c r="A38" s="71"/>
      <c r="B38" s="71"/>
      <c r="C38" s="71"/>
      <c r="D38" s="71"/>
      <c r="E38" s="71"/>
      <c r="F38" s="71"/>
      <c r="G38" s="71"/>
      <c r="H38" s="72"/>
      <c r="I38" s="72"/>
      <c r="J38" s="72"/>
      <c r="K38" s="72"/>
      <c r="L38" s="72"/>
      <c r="M38" s="72"/>
      <c r="N38" s="72"/>
      <c r="O38" s="74"/>
      <c r="P38" s="74"/>
      <c r="Q38" s="74"/>
      <c r="R38" s="74"/>
      <c r="S38" s="74"/>
      <c r="T38" s="74"/>
      <c r="U38" s="74"/>
      <c r="V38" s="74"/>
      <c r="W38" s="74"/>
      <c r="X38" s="74"/>
      <c r="Y38" s="74"/>
      <c r="Z38" s="74"/>
    </row>
    <row r="39" spans="1:26" ht="1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ht="1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ht="14">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spans="1:26" ht="14">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spans="1:26" ht="14">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spans="1:26" ht="1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spans="1:26" ht="1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spans="1:26" ht="1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spans="1:26" ht="14">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ht="14">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ht="14">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ht="14">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ht="14">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spans="1:26" ht="14">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spans="1:26" ht="14">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spans="1:26" ht="1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spans="1:26" ht="14">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ht="14">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spans="1:26" ht="14">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spans="1:26" ht="14">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ht="14">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spans="1:26" ht="14">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spans="1:26" ht="14">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spans="1:26" ht="14">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spans="1:26" ht="14">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spans="1:26" ht="1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6" ht="14">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spans="1:26" ht="14">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spans="1:26" ht="14">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spans="1:26" ht="14">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4">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4">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4">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4">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4">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4">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4">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4">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4">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4">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4">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4">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4">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4">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4">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4">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4">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4">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4">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4">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4">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4">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4">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4">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4">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4">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4">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4">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4">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4">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4">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4">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4">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4">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4">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4">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4">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4">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4">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4">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4">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4">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4">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4">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4">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4">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4">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4">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4">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4">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4">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4">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4">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4">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4">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4">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4">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4">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4">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4">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4">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4">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4">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4">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4">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4">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4">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4">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4">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4">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4">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4">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4">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4">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4">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4">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4">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4">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4">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4">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4">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4">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4">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4">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4">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4">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4">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4">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4">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4">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4">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4">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4">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4">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4">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4">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4">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4">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4">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4">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4">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4">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4">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4">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4">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4">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4">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4">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4">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4">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4">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4">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4">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4">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4">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4">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4">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4">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4">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4">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4">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4">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4">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4">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4">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4">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4">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4">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4">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4">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4">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4">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4">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4">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4">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4">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4">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4">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4">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4">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4">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4">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4">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4">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4">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4">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4">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4">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4">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4">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4">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4">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4">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4">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4">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4">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4">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4">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4">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4">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4">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4">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4">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4">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4">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4">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4">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4">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4">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4">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4">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4">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4">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4">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4">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4">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4">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4">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4">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4">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4">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4">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4">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4">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4">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4">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4">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4">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4">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4">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4">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4">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4">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4">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4">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4">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4">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4">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4">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4">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4">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4">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4">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4">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4">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4">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4">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4">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4">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4">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4">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4">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4">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4">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4">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4">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4">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4">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4">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4">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4">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4">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4">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4">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4">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4">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4">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4">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4">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4">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4">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4">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4">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4">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4">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4">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4">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4">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4">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4">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4">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4">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4">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4">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4">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4">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4">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4">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4">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4">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4">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4">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4">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4">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4">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4">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4">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4">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4">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4">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4">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4">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4">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4">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4">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4">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4">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4">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4">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4">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4">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4">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4">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4">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4">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4">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4">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4">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4">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4">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4">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4">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4">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4">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4">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4">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4">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4">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4">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4">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4">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4">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4">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4">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4">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4">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4">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4">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4">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4">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4">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4">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4">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4">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4">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4">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4">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4">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4">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4">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4">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4">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4">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4">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4">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4">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4">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4">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4">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4">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4">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4">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4">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4">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4">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4">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4">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4">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4">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4">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4">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4">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4">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4">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4">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4">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4">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4">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4">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4">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4">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4">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4">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4">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4">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4">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4">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4">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4">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4">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4">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4">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4">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4">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4">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4">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4">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4">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4">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4">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4">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4">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4">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4">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4">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4">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4">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4">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4">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4">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4">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4">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4">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4">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4">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4">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4">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4">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4">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4">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4">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4">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4">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4">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4">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4">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4">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4">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4">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4">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4">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4">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4">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4">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4">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4">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4">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4">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4">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4">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4">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4">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4">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4">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4">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4">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4">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4">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4">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4">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4">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4">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4">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4">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4">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4">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4">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4">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4">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4">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4">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4">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4">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4">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4">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4">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4">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4">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4">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4">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4">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4">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4">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4">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4">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4">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4">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4">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4">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4">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4">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4">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4">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4">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4">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4">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4">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4">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4">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4">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4">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4">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4">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4">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4">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4">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4">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4">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4">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4">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4">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4">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4">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4">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4">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4">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4">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4">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4">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4">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4">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4">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4">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4">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4">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4">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4">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4">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4">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4">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4">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4">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4">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4">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4">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4">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4">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4">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4">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4">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4">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4">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4">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4">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4">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4">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4">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4">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4">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4">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4">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4">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4">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4">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4">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4">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4">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4">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4">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4">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4">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4">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4">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4">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4">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4">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4">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4">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4">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4">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4">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4">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4">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4">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4">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4">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4">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4">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4">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4">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4">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4">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4">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4">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4">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4">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4">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4">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4">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4">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4">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4">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4">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4">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4">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4">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4">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4">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4">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4">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4">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4">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4">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4">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4">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4">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4">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4">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4">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4">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4">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4">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4">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4">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4">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4">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4">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4">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4">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4">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4">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4">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4">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4">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4">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4">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4">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4">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4">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4">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4">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4">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4">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4">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4">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4">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4">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4">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4">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4">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4">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4">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4">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4">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4">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4">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4">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4">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4">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4">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4">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4">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4">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4">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4">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4">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4">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4">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4">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4">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4">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4">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4">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4">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4">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4">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4">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4">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4">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4">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4">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4">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4">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4">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4">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4">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4">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4">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4">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4">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4">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4">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4">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4">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4">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4">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4">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4">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4">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4">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4">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4">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4">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4">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4">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4">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4">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4">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4">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4">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4">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4">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4">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4">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4">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4">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4">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4">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4">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4">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4">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4">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4">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4">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4">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4">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4">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4">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4">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4">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4">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4">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4">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4">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4">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4">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4">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4">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4">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4">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4">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4">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4">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4">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4">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4">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4">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4">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4">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4">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4">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4">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4">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4">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4">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4">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4">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4">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4">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4">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4">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4">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4">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4">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4">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4">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4">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4">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4">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4">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4">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4">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4">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4">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4">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4">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4">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4">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4">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4">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4">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4">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4">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4">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4">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4">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4">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4">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4">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4">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4">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4">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4">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4">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4">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4">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4">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spans="1:26" ht="14">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spans="1:26" ht="14">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spans="1:26" ht="14">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spans="1:26" ht="14">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spans="1:26" ht="1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spans="1:26" ht="14">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spans="1:26" ht="14">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spans="1:26" ht="14">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spans="1:26" ht="14">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spans="1:26" ht="14">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spans="1:26" ht="14">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spans="1:26" ht="14">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spans="1:26" ht="14">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spans="1:26" ht="14">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spans="1:26" ht="1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spans="1:26" ht="14">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spans="1:26" ht="14">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spans="1:26" ht="14">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spans="1:26" ht="14">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spans="1:26" ht="14">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spans="1:26" ht="14">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spans="1:26" ht="14">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spans="1:26" ht="14">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spans="1:26" ht="14">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spans="1:26" ht="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spans="1:26" ht="14">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spans="1:26" ht="14">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spans="1:26" ht="14">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spans="1:26" ht="14">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spans="1:26" ht="14">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spans="1:26" ht="14">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spans="1:26" ht="14">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spans="1:26" ht="14">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spans="1:26" ht="14">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spans="1:26" ht="1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spans="1:26" ht="14">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spans="1:26" ht="14">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spans="1:26" ht="14">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spans="1:26" ht="14">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spans="1:26" ht="14">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spans="1:26" ht="14">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spans="1:26" ht="14">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spans="1:26" ht="14">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spans="1:26" ht="14">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spans="1:26" ht="1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spans="1:26" ht="14">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spans="1:26" ht="14">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spans="1:26" ht="14">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spans="1:26" ht="14">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spans="1:26" ht="14">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spans="1:26" ht="14">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spans="1:26" ht="14">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spans="1:26" ht="14">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spans="1:26" ht="14">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spans="1:26" ht="1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spans="1:26" ht="14">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spans="1:26" ht="14">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spans="1:26" ht="14">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spans="1:26" ht="14">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spans="1:26" ht="14">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spans="1:26" ht="14">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spans="1:26" ht="14">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spans="1:26" ht="14">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spans="1:26" ht="14">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spans="1:26" ht="1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spans="1:26" ht="14">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spans="1:26" ht="14">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spans="1:26" ht="14">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spans="1:26" ht="14">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spans="1:26" ht="14">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spans="1:26" ht="14">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spans="1:26" ht="14">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spans="1:26" ht="14">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spans="1:26" ht="14">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spans="1:26" ht="1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spans="1:26" ht="14">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spans="1:26" ht="14">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spans="1:26" ht="14">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spans="1:26" ht="14">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spans="1:26" ht="14">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spans="1:26" ht="14">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spans="1:26" ht="14">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spans="1:26" ht="14">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spans="1:26" ht="14">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spans="1:26" ht="1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spans="1:26" ht="14">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spans="1:26" ht="14">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spans="1:26" ht="14">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spans="1:26" ht="14">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spans="1:26" ht="14">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spans="1:26" ht="14">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spans="1:26" ht="14">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spans="1:26" ht="14">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spans="1:26" ht="14">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spans="1:26" ht="1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spans="1:26" ht="14">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spans="1:26" ht="14">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spans="1:26" ht="14">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spans="1:26" ht="14">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spans="1:26" ht="14">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spans="1:26" ht="14">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spans="1:26" ht="14">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spans="1:26" ht="14">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spans="1:26" ht="14">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spans="1:26" ht="1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spans="1:26" ht="14">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spans="1:26" ht="14">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spans="1:26" ht="14">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spans="1:26" ht="14">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spans="1:26" ht="14">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spans="1:26" ht="14">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hyperlinks>
    <hyperlink ref="F2" r:id="rId1"/>
    <hyperlink ref="F3" r:id="rId2"/>
    <hyperlink ref="F4" r:id="rId3"/>
    <hyperlink ref="F5" r:id="rId4"/>
    <hyperlink ref="F6" r:id="rId5"/>
    <hyperlink ref="F7" r:id="rId6"/>
    <hyperlink ref="F8" r:id="rId7"/>
    <hyperlink ref="F9" r:id="rId8"/>
    <hyperlink ref="F10" r:id="rId9"/>
    <hyperlink ref="F12" r:id="rId10"/>
    <hyperlink ref="F13" r:id="rId11"/>
    <hyperlink ref="F14" r:id="rId12"/>
    <hyperlink ref="F15" r:id="rId13"/>
    <hyperlink ref="F16" r:id="rId14"/>
    <hyperlink ref="F17" r:id="rId15"/>
    <hyperlink ref="F21" r:id="rId16"/>
    <hyperlink ref="F22" r:id="rId17"/>
    <hyperlink ref="F23" r:id="rId18"/>
    <hyperlink ref="F24" r:id="rId19"/>
    <hyperlink ref="F25" r:id="rId20"/>
    <hyperlink ref="F26" r:id="rId21"/>
    <hyperlink ref="F27" r:id="rId22"/>
    <hyperlink ref="F28" r:id="rId23"/>
    <hyperlink ref="F29" r:id="rId24"/>
    <hyperlink ref="F30" r:id="rId25"/>
    <hyperlink ref="G4" r:id="rId26"/>
    <hyperlink ref="G5" r:id="rId27"/>
    <hyperlink ref="G11" r:id="rId28"/>
    <hyperlink ref="G17" r:id="rId29"/>
  </hyperlinks>
  <pageMargins left="0.7" right="0.7" top="0.75" bottom="0.75" header="0.3" footer="0.3"/>
  <pageSetup orientation="portrait" horizontalDpi="0" verticalDpi="0"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B9" sqref="B9"/>
    </sheetView>
  </sheetViews>
  <sheetFormatPr defaultColWidth="13.3984375" defaultRowHeight="15"/>
  <cols>
    <col min="1" max="1" width="33.59765625" style="59" bestFit="1" customWidth="1"/>
    <col min="2" max="2" width="35.265625" style="59" bestFit="1" customWidth="1"/>
    <col min="3" max="3" width="10.86328125" style="59" customWidth="1"/>
    <col min="4" max="4" width="10.59765625" style="59" customWidth="1"/>
    <col min="5" max="5" width="12.46484375" style="59" customWidth="1"/>
    <col min="6" max="6" width="36.46484375" style="59" customWidth="1"/>
    <col min="7" max="7" width="11.265625" style="59" customWidth="1"/>
    <col min="8" max="9" width="6.59765625" style="59" customWidth="1"/>
    <col min="10" max="12" width="6.3984375" style="59" customWidth="1"/>
    <col min="13" max="26" width="13" style="59" customWidth="1"/>
    <col min="27" max="16384" width="13.3984375" style="59"/>
  </cols>
  <sheetData>
    <row r="1" spans="1:26">
      <c r="A1" s="62" t="s">
        <v>0</v>
      </c>
      <c r="B1" s="209" t="s">
        <v>2</v>
      </c>
      <c r="C1" s="62" t="s">
        <v>18</v>
      </c>
      <c r="D1" s="62" t="s">
        <v>19</v>
      </c>
      <c r="E1" s="62" t="s">
        <v>20</v>
      </c>
      <c r="F1" s="62" t="s">
        <v>9</v>
      </c>
      <c r="G1" s="62" t="s">
        <v>10</v>
      </c>
      <c r="H1" s="56"/>
      <c r="I1" s="56"/>
      <c r="J1" s="57"/>
      <c r="K1" s="57"/>
      <c r="L1" s="57"/>
      <c r="M1" s="58"/>
      <c r="N1" s="58"/>
      <c r="O1" s="58"/>
      <c r="P1" s="58"/>
      <c r="Q1" s="58"/>
      <c r="R1" s="58"/>
      <c r="S1" s="58"/>
      <c r="T1" s="58"/>
      <c r="U1" s="58"/>
      <c r="V1" s="58"/>
      <c r="W1" s="58"/>
      <c r="X1" s="58"/>
      <c r="Y1" s="58"/>
      <c r="Z1" s="58"/>
    </row>
    <row r="2" spans="1:26" ht="39">
      <c r="A2" s="63" t="s">
        <v>27</v>
      </c>
      <c r="B2" s="64" t="s">
        <v>28</v>
      </c>
      <c r="C2" s="65"/>
      <c r="D2" s="66" t="s">
        <v>29</v>
      </c>
      <c r="E2" s="66" t="s">
        <v>30</v>
      </c>
      <c r="F2" s="66" t="s">
        <v>31</v>
      </c>
      <c r="G2" s="67">
        <v>43010</v>
      </c>
      <c r="H2" s="56"/>
      <c r="I2" s="56"/>
      <c r="J2" s="57"/>
      <c r="K2" s="57"/>
      <c r="L2" s="57"/>
      <c r="M2" s="58"/>
      <c r="N2" s="58"/>
      <c r="O2" s="58"/>
      <c r="P2" s="58"/>
      <c r="Q2" s="58"/>
      <c r="R2" s="58"/>
      <c r="S2" s="58"/>
      <c r="T2" s="58"/>
      <c r="U2" s="58"/>
      <c r="V2" s="58"/>
      <c r="W2" s="58"/>
      <c r="X2" s="58"/>
      <c r="Y2" s="58"/>
      <c r="Z2" s="58"/>
    </row>
    <row r="3" spans="1:26">
      <c r="A3" s="63" t="s">
        <v>38</v>
      </c>
      <c r="B3" s="64" t="s">
        <v>63</v>
      </c>
      <c r="C3" s="68"/>
      <c r="D3" s="66" t="s">
        <v>76</v>
      </c>
      <c r="E3" s="66" t="s">
        <v>30</v>
      </c>
      <c r="F3" s="68"/>
      <c r="G3" s="67">
        <v>43010</v>
      </c>
      <c r="H3" s="57"/>
      <c r="I3" s="57"/>
      <c r="J3" s="57"/>
      <c r="K3" s="57"/>
      <c r="L3" s="57"/>
      <c r="M3" s="58"/>
      <c r="N3" s="58"/>
      <c r="O3" s="58"/>
      <c r="P3" s="58"/>
      <c r="Q3" s="58"/>
      <c r="R3" s="58"/>
      <c r="S3" s="58"/>
      <c r="T3" s="58"/>
      <c r="U3" s="58"/>
      <c r="V3" s="58"/>
      <c r="W3" s="58"/>
      <c r="X3" s="58"/>
      <c r="Y3" s="58"/>
      <c r="Z3" s="58"/>
    </row>
    <row r="4" spans="1:26" s="208" customFormat="1" ht="30">
      <c r="A4" s="202" t="s">
        <v>99</v>
      </c>
      <c r="B4" s="325" t="s">
        <v>2228</v>
      </c>
      <c r="C4" s="203"/>
      <c r="D4" s="204" t="s">
        <v>76</v>
      </c>
      <c r="E4" s="204" t="s">
        <v>108</v>
      </c>
      <c r="F4" s="203"/>
      <c r="G4" s="205">
        <v>43010</v>
      </c>
      <c r="H4" s="206"/>
      <c r="I4" s="206"/>
      <c r="J4" s="206"/>
      <c r="K4" s="206"/>
      <c r="L4" s="206"/>
      <c r="M4" s="207"/>
      <c r="N4" s="207"/>
      <c r="O4" s="207"/>
      <c r="P4" s="207"/>
      <c r="Q4" s="207"/>
      <c r="R4" s="207"/>
      <c r="S4" s="207"/>
      <c r="T4" s="207"/>
      <c r="U4" s="207"/>
      <c r="V4" s="207"/>
      <c r="W4" s="207"/>
      <c r="X4" s="207"/>
      <c r="Y4" s="207"/>
      <c r="Z4" s="207"/>
    </row>
    <row r="5" spans="1:26" ht="30">
      <c r="A5" s="63" t="s">
        <v>112</v>
      </c>
      <c r="B5" s="64" t="s">
        <v>113</v>
      </c>
      <c r="C5" s="68"/>
      <c r="D5" s="66" t="s">
        <v>76</v>
      </c>
      <c r="E5" s="66" t="s">
        <v>116</v>
      </c>
      <c r="F5" s="68"/>
      <c r="G5" s="67">
        <v>43010</v>
      </c>
      <c r="H5" s="57"/>
      <c r="I5" s="57"/>
      <c r="J5" s="57"/>
      <c r="K5" s="57"/>
      <c r="L5" s="57"/>
      <c r="M5" s="58"/>
      <c r="N5" s="58"/>
      <c r="O5" s="58"/>
      <c r="P5" s="58"/>
      <c r="Q5" s="58"/>
      <c r="R5" s="58"/>
      <c r="S5" s="58"/>
      <c r="T5" s="58"/>
      <c r="U5" s="58"/>
      <c r="V5" s="58"/>
      <c r="W5" s="58"/>
      <c r="X5" s="58"/>
      <c r="Y5" s="58"/>
      <c r="Z5" s="58"/>
    </row>
    <row r="6" spans="1:26" s="208" customFormat="1" ht="30">
      <c r="A6" s="202" t="s">
        <v>119</v>
      </c>
      <c r="B6" s="325" t="s">
        <v>2229</v>
      </c>
      <c r="C6" s="203"/>
      <c r="D6" s="204" t="s">
        <v>76</v>
      </c>
      <c r="E6" s="204" t="s">
        <v>125</v>
      </c>
      <c r="F6" s="203"/>
      <c r="G6" s="205">
        <v>43010</v>
      </c>
      <c r="H6" s="206"/>
      <c r="I6" s="206"/>
      <c r="J6" s="206"/>
      <c r="K6" s="206"/>
      <c r="L6" s="206"/>
      <c r="M6" s="207"/>
      <c r="N6" s="207"/>
      <c r="O6" s="207"/>
      <c r="P6" s="207"/>
      <c r="Q6" s="207"/>
      <c r="R6" s="207"/>
      <c r="S6" s="207"/>
      <c r="T6" s="207"/>
      <c r="U6" s="207"/>
      <c r="V6" s="207"/>
      <c r="W6" s="207"/>
      <c r="X6" s="207"/>
      <c r="Y6" s="207"/>
      <c r="Z6" s="207"/>
    </row>
    <row r="7" spans="1:26" ht="30">
      <c r="A7" s="63" t="s">
        <v>132</v>
      </c>
      <c r="B7" s="64" t="s">
        <v>134</v>
      </c>
      <c r="C7" s="68"/>
      <c r="D7" s="66" t="s">
        <v>76</v>
      </c>
      <c r="E7" s="66" t="s">
        <v>138</v>
      </c>
      <c r="F7" s="68"/>
      <c r="G7" s="67">
        <v>43010</v>
      </c>
      <c r="H7" s="57"/>
      <c r="I7" s="57"/>
      <c r="J7" s="57"/>
      <c r="K7" s="57"/>
      <c r="L7" s="57"/>
      <c r="M7" s="58"/>
      <c r="N7" s="58"/>
      <c r="O7" s="58"/>
      <c r="P7" s="58"/>
      <c r="Q7" s="58"/>
      <c r="R7" s="58"/>
      <c r="S7" s="58"/>
      <c r="T7" s="58"/>
      <c r="U7" s="58"/>
      <c r="V7" s="58"/>
      <c r="W7" s="58"/>
      <c r="X7" s="58"/>
      <c r="Y7" s="58"/>
      <c r="Z7" s="58"/>
    </row>
    <row r="8" spans="1:26" ht="52">
      <c r="A8" s="63" t="s">
        <v>143</v>
      </c>
      <c r="B8" s="64" t="s">
        <v>145</v>
      </c>
      <c r="C8" s="68"/>
      <c r="D8" s="66" t="s">
        <v>153</v>
      </c>
      <c r="E8" s="66" t="s">
        <v>155</v>
      </c>
      <c r="F8" s="66" t="s">
        <v>157</v>
      </c>
      <c r="G8" s="67">
        <v>43010</v>
      </c>
      <c r="H8" s="57"/>
      <c r="I8" s="57"/>
      <c r="J8" s="57"/>
      <c r="K8" s="57"/>
      <c r="L8" s="57"/>
      <c r="M8" s="58"/>
      <c r="N8" s="58"/>
      <c r="O8" s="58"/>
      <c r="P8" s="58"/>
      <c r="Q8" s="58"/>
      <c r="R8" s="58"/>
      <c r="S8" s="58"/>
      <c r="T8" s="58"/>
      <c r="U8" s="58"/>
      <c r="V8" s="58"/>
      <c r="W8" s="58"/>
      <c r="X8" s="58"/>
      <c r="Y8" s="58"/>
      <c r="Z8" s="58"/>
    </row>
    <row r="9" spans="1:26" ht="39">
      <c r="A9" s="63" t="s">
        <v>158</v>
      </c>
      <c r="B9" s="64" t="s">
        <v>159</v>
      </c>
      <c r="C9" s="68"/>
      <c r="D9" s="66" t="s">
        <v>76</v>
      </c>
      <c r="E9" s="66" t="s">
        <v>160</v>
      </c>
      <c r="F9" s="66" t="s">
        <v>161</v>
      </c>
      <c r="G9" s="67">
        <v>43010</v>
      </c>
      <c r="H9" s="57"/>
      <c r="I9" s="57"/>
      <c r="J9" s="57"/>
      <c r="K9" s="57"/>
      <c r="L9" s="57"/>
      <c r="M9" s="58"/>
      <c r="N9" s="58"/>
      <c r="O9" s="58"/>
      <c r="P9" s="58"/>
      <c r="Q9" s="58"/>
      <c r="R9" s="58"/>
      <c r="S9" s="58"/>
      <c r="T9" s="58"/>
      <c r="U9" s="58"/>
      <c r="V9" s="58"/>
      <c r="W9" s="58"/>
      <c r="X9" s="58"/>
      <c r="Y9" s="58"/>
      <c r="Z9" s="58"/>
    </row>
    <row r="10" spans="1:26">
      <c r="A10" s="63" t="s">
        <v>162</v>
      </c>
      <c r="B10" s="92" t="s">
        <v>2226</v>
      </c>
      <c r="C10" s="68"/>
      <c r="D10" s="66" t="s">
        <v>76</v>
      </c>
      <c r="E10" s="68"/>
      <c r="F10" s="68"/>
      <c r="G10" s="67">
        <v>43010</v>
      </c>
      <c r="H10" s="57"/>
      <c r="I10" s="57"/>
      <c r="J10" s="57"/>
      <c r="K10" s="57"/>
      <c r="L10" s="57"/>
      <c r="M10" s="58"/>
      <c r="N10" s="58"/>
      <c r="O10" s="58"/>
      <c r="P10" s="58"/>
      <c r="Q10" s="58"/>
      <c r="R10" s="58"/>
      <c r="S10" s="58"/>
      <c r="T10" s="58"/>
      <c r="U10" s="58"/>
      <c r="V10" s="58"/>
      <c r="W10" s="58"/>
      <c r="X10" s="58"/>
      <c r="Y10" s="58"/>
      <c r="Z10" s="58"/>
    </row>
    <row r="11" spans="1:26" ht="26">
      <c r="A11" s="63" t="s">
        <v>163</v>
      </c>
      <c r="B11" s="92" t="s">
        <v>164</v>
      </c>
      <c r="C11" s="68"/>
      <c r="D11" s="66" t="s">
        <v>76</v>
      </c>
      <c r="E11" s="66" t="s">
        <v>165</v>
      </c>
      <c r="F11" s="68"/>
      <c r="G11" s="67">
        <v>43010</v>
      </c>
      <c r="H11" s="57"/>
      <c r="I11" s="57"/>
      <c r="J11" s="57"/>
      <c r="K11" s="57"/>
      <c r="L11" s="57"/>
      <c r="M11" s="58"/>
      <c r="N11" s="58"/>
      <c r="O11" s="58"/>
      <c r="P11" s="58"/>
      <c r="Q11" s="58"/>
      <c r="R11" s="58"/>
      <c r="S11" s="58"/>
      <c r="T11" s="58"/>
      <c r="U11" s="58"/>
      <c r="V11" s="58"/>
      <c r="W11" s="58"/>
      <c r="X11" s="58"/>
      <c r="Y11" s="58"/>
      <c r="Z11" s="58"/>
    </row>
    <row r="12" spans="1:26" ht="52">
      <c r="A12" s="63" t="s">
        <v>166</v>
      </c>
      <c r="B12" s="64" t="s">
        <v>168</v>
      </c>
      <c r="C12" s="68"/>
      <c r="D12" s="66" t="s">
        <v>169</v>
      </c>
      <c r="E12" s="66" t="s">
        <v>170</v>
      </c>
      <c r="F12" s="66" t="s">
        <v>172</v>
      </c>
      <c r="G12" s="67">
        <v>43010</v>
      </c>
      <c r="H12" s="57"/>
      <c r="I12" s="57"/>
      <c r="J12" s="57"/>
      <c r="K12" s="57"/>
      <c r="L12" s="57"/>
      <c r="M12" s="58"/>
      <c r="N12" s="58"/>
      <c r="O12" s="58"/>
      <c r="P12" s="58"/>
      <c r="Q12" s="58"/>
      <c r="R12" s="58"/>
      <c r="S12" s="58"/>
      <c r="T12" s="58"/>
      <c r="U12" s="58"/>
      <c r="V12" s="58"/>
      <c r="W12" s="58"/>
      <c r="X12" s="58"/>
      <c r="Y12" s="58"/>
      <c r="Z12" s="58"/>
    </row>
    <row r="13" spans="1:26">
      <c r="A13" s="60"/>
      <c r="B13" s="60"/>
      <c r="C13" s="57"/>
      <c r="D13" s="60"/>
      <c r="E13" s="60"/>
      <c r="F13" s="57"/>
      <c r="G13" s="60"/>
      <c r="H13" s="57"/>
      <c r="I13" s="57"/>
      <c r="J13" s="57"/>
      <c r="K13" s="57"/>
      <c r="L13" s="57"/>
      <c r="M13" s="58"/>
      <c r="N13" s="58"/>
      <c r="O13" s="58"/>
      <c r="P13" s="58"/>
      <c r="Q13" s="58"/>
      <c r="R13" s="58"/>
      <c r="S13" s="58"/>
      <c r="T13" s="58"/>
      <c r="U13" s="58"/>
      <c r="V13" s="58"/>
      <c r="W13" s="58"/>
      <c r="X13" s="58"/>
      <c r="Y13" s="58"/>
      <c r="Z13" s="58"/>
    </row>
    <row r="14" spans="1:26">
      <c r="A14" s="57"/>
      <c r="B14" s="60"/>
      <c r="C14" s="57"/>
      <c r="D14" s="60"/>
      <c r="E14" s="60"/>
      <c r="F14" s="57"/>
      <c r="G14" s="60"/>
      <c r="H14" s="57"/>
      <c r="I14" s="57"/>
      <c r="J14" s="57"/>
      <c r="K14" s="57"/>
      <c r="L14" s="57"/>
      <c r="M14" s="58"/>
      <c r="N14" s="58"/>
      <c r="O14" s="58"/>
      <c r="P14" s="58"/>
      <c r="Q14" s="58"/>
      <c r="R14" s="58"/>
      <c r="S14" s="58"/>
      <c r="T14" s="58"/>
      <c r="U14" s="58"/>
      <c r="V14" s="58"/>
      <c r="W14" s="58"/>
      <c r="X14" s="58"/>
      <c r="Y14" s="58"/>
      <c r="Z14" s="58"/>
    </row>
    <row r="15" spans="1:26" ht="39">
      <c r="A15" s="61" t="s">
        <v>182</v>
      </c>
      <c r="B15" s="57"/>
      <c r="C15" s="57"/>
      <c r="D15" s="60"/>
      <c r="E15" s="60"/>
      <c r="F15" s="57"/>
      <c r="G15" s="60"/>
      <c r="H15" s="57"/>
      <c r="I15" s="57"/>
      <c r="J15" s="57"/>
      <c r="K15" s="57"/>
      <c r="L15" s="57"/>
      <c r="M15" s="58"/>
      <c r="N15" s="58"/>
      <c r="O15" s="58"/>
      <c r="P15" s="58"/>
      <c r="Q15" s="58"/>
      <c r="R15" s="58"/>
      <c r="S15" s="58"/>
      <c r="T15" s="58"/>
      <c r="U15" s="58"/>
      <c r="V15" s="58"/>
      <c r="W15" s="58"/>
      <c r="X15" s="58"/>
      <c r="Y15" s="58"/>
      <c r="Z15" s="58"/>
    </row>
    <row r="16" spans="1:26">
      <c r="A16" s="58"/>
      <c r="B16" s="57"/>
      <c r="C16" s="57"/>
      <c r="D16" s="57"/>
      <c r="E16" s="57"/>
      <c r="F16" s="57"/>
      <c r="G16" s="57"/>
      <c r="H16" s="57"/>
      <c r="I16" s="57"/>
      <c r="J16" s="57"/>
      <c r="K16" s="57"/>
      <c r="L16" s="57"/>
      <c r="M16" s="58"/>
      <c r="N16" s="58"/>
      <c r="O16" s="58"/>
      <c r="P16" s="58"/>
      <c r="Q16" s="58"/>
      <c r="R16" s="58"/>
      <c r="S16" s="58"/>
      <c r="T16" s="58"/>
      <c r="U16" s="58"/>
      <c r="V16" s="58"/>
      <c r="W16" s="58"/>
      <c r="X16" s="58"/>
      <c r="Y16" s="58"/>
      <c r="Z16" s="58"/>
    </row>
    <row r="17" spans="1:26">
      <c r="A17" s="58"/>
      <c r="B17" s="57"/>
      <c r="C17" s="57"/>
      <c r="D17" s="57"/>
      <c r="E17" s="57"/>
      <c r="F17" s="57"/>
      <c r="G17" s="57"/>
      <c r="H17" s="57"/>
      <c r="I17" s="57"/>
      <c r="J17" s="57"/>
      <c r="K17" s="57"/>
      <c r="L17" s="57"/>
      <c r="M17" s="58"/>
      <c r="N17" s="58"/>
      <c r="O17" s="58"/>
      <c r="P17" s="58"/>
      <c r="Q17" s="58"/>
      <c r="R17" s="58"/>
      <c r="S17" s="58"/>
      <c r="T17" s="58"/>
      <c r="U17" s="58"/>
      <c r="V17" s="58"/>
      <c r="W17" s="58"/>
      <c r="X17" s="58"/>
      <c r="Y17" s="58"/>
      <c r="Z17" s="58"/>
    </row>
    <row r="18" spans="1:26">
      <c r="A18" s="58"/>
      <c r="B18" s="57"/>
      <c r="C18" s="57"/>
      <c r="D18" s="57"/>
      <c r="E18" s="57"/>
      <c r="F18" s="57"/>
      <c r="G18" s="57"/>
      <c r="H18" s="57"/>
      <c r="I18" s="57"/>
      <c r="J18" s="57"/>
      <c r="K18" s="57"/>
      <c r="L18" s="57"/>
      <c r="M18" s="58"/>
      <c r="N18" s="58"/>
      <c r="O18" s="58"/>
      <c r="P18" s="58"/>
      <c r="Q18" s="58"/>
      <c r="R18" s="58"/>
      <c r="S18" s="58"/>
      <c r="T18" s="58"/>
      <c r="U18" s="58"/>
      <c r="V18" s="58"/>
      <c r="W18" s="58"/>
      <c r="X18" s="58"/>
      <c r="Y18" s="58"/>
      <c r="Z18" s="58"/>
    </row>
    <row r="19" spans="1:26">
      <c r="A19" s="58"/>
      <c r="B19" s="57"/>
      <c r="C19" s="57"/>
      <c r="D19" s="57"/>
      <c r="E19" s="57"/>
      <c r="F19" s="57"/>
      <c r="G19" s="57"/>
      <c r="H19" s="57"/>
      <c r="I19" s="57"/>
      <c r="J19" s="57"/>
      <c r="K19" s="57"/>
      <c r="L19" s="57"/>
      <c r="M19" s="58"/>
      <c r="N19" s="58"/>
      <c r="O19" s="58"/>
      <c r="P19" s="58"/>
      <c r="Q19" s="58"/>
      <c r="R19" s="58"/>
      <c r="S19" s="58"/>
      <c r="T19" s="58"/>
      <c r="U19" s="58"/>
      <c r="V19" s="58"/>
      <c r="W19" s="58"/>
      <c r="X19" s="58"/>
      <c r="Y19" s="58"/>
      <c r="Z19" s="58"/>
    </row>
    <row r="20" spans="1:26">
      <c r="A20" s="58"/>
      <c r="B20" s="57"/>
      <c r="C20" s="57"/>
      <c r="D20" s="57"/>
      <c r="E20" s="57"/>
      <c r="F20" s="57"/>
      <c r="G20" s="57"/>
      <c r="H20" s="57"/>
      <c r="I20" s="57"/>
      <c r="J20" s="57"/>
      <c r="K20" s="57"/>
      <c r="L20" s="57"/>
      <c r="M20" s="58"/>
      <c r="N20" s="58"/>
      <c r="O20" s="58"/>
      <c r="P20" s="58"/>
      <c r="Q20" s="58"/>
      <c r="R20" s="58"/>
      <c r="S20" s="58"/>
      <c r="T20" s="58"/>
      <c r="U20" s="58"/>
      <c r="V20" s="58"/>
      <c r="W20" s="58"/>
      <c r="X20" s="58"/>
      <c r="Y20" s="58"/>
      <c r="Z20" s="58"/>
    </row>
    <row r="21" spans="1:26">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spans="1:26">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spans="1:26">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spans="1:26">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spans="1:26">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spans="1:26">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spans="1:26">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spans="1:26">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spans="1:26">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spans="1:26">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spans="1:26">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spans="1:26">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spans="1:26">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spans="1:26">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spans="1:2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spans="1:26">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spans="1:2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spans="1:26">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spans="1:26">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spans="1:26">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spans="1:26">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spans="1:26">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spans="1:2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spans="1:26">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spans="1:26">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spans="1:26">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spans="1:2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sheetData>
  <hyperlinks>
    <hyperlink ref="B8" r:id="rId1"/>
    <hyperlink ref="B2" r:id="rId2"/>
    <hyperlink ref="B3" r:id="rId3"/>
    <hyperlink ref="B5" r:id="rId4"/>
    <hyperlink ref="B7" r:id="rId5"/>
    <hyperlink ref="B9" r:id="rId6"/>
    <hyperlink ref="B10" r:id="rId7"/>
    <hyperlink ref="B11" r:id="rId8"/>
    <hyperlink ref="B12" r:id="rId9"/>
    <hyperlink ref="B4" r:id="rId10"/>
    <hyperlink ref="B6" r:id="rId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tabSelected="1" workbookViewId="0">
      <selection activeCell="B3" sqref="B3"/>
    </sheetView>
  </sheetViews>
  <sheetFormatPr defaultColWidth="13.3984375" defaultRowHeight="33" customHeight="1"/>
  <cols>
    <col min="1" max="1" width="25" style="31" customWidth="1"/>
    <col min="2" max="2" width="52.86328125" style="31" customWidth="1"/>
    <col min="3" max="3" width="30.86328125" style="31" customWidth="1"/>
    <col min="4" max="4" width="11.59765625" style="31" customWidth="1"/>
    <col min="5" max="5" width="6.59765625" style="31" customWidth="1"/>
    <col min="6" max="9" width="6.3984375" style="31" customWidth="1"/>
    <col min="10" max="26" width="13" style="31" customWidth="1"/>
    <col min="27" max="16384" width="13.3984375" style="31"/>
  </cols>
  <sheetData>
    <row r="1" spans="1:26" ht="33" customHeight="1">
      <c r="A1" s="263" t="s">
        <v>1493</v>
      </c>
      <c r="B1" s="263" t="s">
        <v>1498</v>
      </c>
      <c r="C1" s="264" t="s">
        <v>1500</v>
      </c>
      <c r="D1" s="265" t="s">
        <v>1505</v>
      </c>
      <c r="E1" s="266"/>
      <c r="F1" s="45"/>
      <c r="G1" s="46"/>
      <c r="H1" s="46"/>
      <c r="I1" s="47"/>
      <c r="J1" s="40"/>
      <c r="K1" s="40"/>
      <c r="L1" s="40"/>
      <c r="M1" s="40"/>
      <c r="N1" s="40"/>
      <c r="O1" s="40"/>
      <c r="P1" s="40"/>
      <c r="Q1" s="40"/>
      <c r="R1" s="40"/>
      <c r="S1" s="40"/>
      <c r="T1" s="40"/>
      <c r="U1" s="40"/>
      <c r="V1" s="40"/>
      <c r="W1" s="40"/>
      <c r="X1" s="40"/>
      <c r="Y1" s="40"/>
      <c r="Z1" s="40"/>
    </row>
    <row r="2" spans="1:26" ht="33" customHeight="1">
      <c r="A2" s="278" t="s">
        <v>1510</v>
      </c>
      <c r="B2" s="267" t="s">
        <v>1515</v>
      </c>
      <c r="C2" s="268" t="s">
        <v>1516</v>
      </c>
      <c r="D2" s="269">
        <v>43010</v>
      </c>
      <c r="E2" s="266"/>
      <c r="F2" s="48"/>
      <c r="G2" s="49"/>
      <c r="H2" s="49"/>
      <c r="I2" s="50"/>
      <c r="J2" s="40"/>
      <c r="K2" s="40"/>
      <c r="L2" s="40"/>
      <c r="M2" s="40"/>
      <c r="N2" s="40"/>
      <c r="O2" s="40"/>
      <c r="P2" s="40"/>
      <c r="Q2" s="40"/>
      <c r="R2" s="40"/>
      <c r="S2" s="40"/>
      <c r="T2" s="40"/>
      <c r="U2" s="40"/>
      <c r="V2" s="40"/>
      <c r="W2" s="40"/>
      <c r="X2" s="40"/>
      <c r="Y2" s="40"/>
      <c r="Z2" s="40"/>
    </row>
    <row r="3" spans="1:26" ht="33" customHeight="1">
      <c r="A3" s="279" t="s">
        <v>1535</v>
      </c>
      <c r="B3" s="267" t="s">
        <v>1537</v>
      </c>
      <c r="C3" s="270" t="s">
        <v>1539</v>
      </c>
      <c r="D3" s="269">
        <v>43010</v>
      </c>
      <c r="E3" s="266"/>
      <c r="F3" s="48"/>
      <c r="G3" s="49"/>
      <c r="H3" s="49"/>
      <c r="I3" s="50"/>
      <c r="J3" s="40"/>
      <c r="K3" s="40"/>
      <c r="L3" s="40"/>
      <c r="M3" s="40"/>
      <c r="N3" s="40"/>
      <c r="O3" s="40"/>
      <c r="P3" s="40"/>
      <c r="Q3" s="40"/>
      <c r="R3" s="40"/>
      <c r="S3" s="40"/>
      <c r="T3" s="40"/>
      <c r="U3" s="40"/>
      <c r="V3" s="40"/>
      <c r="W3" s="40"/>
      <c r="X3" s="40"/>
      <c r="Y3" s="40"/>
      <c r="Z3" s="40"/>
    </row>
    <row r="4" spans="1:26" ht="33" customHeight="1">
      <c r="A4" s="280" t="s">
        <v>1544</v>
      </c>
      <c r="B4" s="271" t="s">
        <v>1546</v>
      </c>
      <c r="C4" s="272" t="s">
        <v>1548</v>
      </c>
      <c r="D4" s="269">
        <v>43010</v>
      </c>
      <c r="E4" s="266"/>
      <c r="F4" s="48"/>
      <c r="G4" s="49"/>
      <c r="H4" s="49"/>
      <c r="I4" s="50"/>
      <c r="J4" s="40"/>
      <c r="K4" s="40"/>
      <c r="L4" s="40"/>
      <c r="M4" s="40"/>
      <c r="N4" s="40"/>
      <c r="O4" s="40"/>
      <c r="P4" s="40"/>
      <c r="Q4" s="40"/>
      <c r="R4" s="40"/>
      <c r="S4" s="40"/>
      <c r="T4" s="40"/>
      <c r="U4" s="40"/>
      <c r="V4" s="40"/>
      <c r="W4" s="40"/>
      <c r="X4" s="40"/>
      <c r="Y4" s="40"/>
      <c r="Z4" s="40"/>
    </row>
    <row r="5" spans="1:26" ht="33" customHeight="1">
      <c r="A5" s="279" t="s">
        <v>1551</v>
      </c>
      <c r="B5" s="267" t="s">
        <v>1552</v>
      </c>
      <c r="C5" s="270" t="s">
        <v>1553</v>
      </c>
      <c r="D5" s="269">
        <v>43010</v>
      </c>
      <c r="E5" s="266"/>
      <c r="F5" s="48"/>
      <c r="G5" s="49"/>
      <c r="H5" s="49"/>
      <c r="I5" s="50"/>
      <c r="J5" s="40"/>
      <c r="K5" s="40"/>
      <c r="L5" s="40"/>
      <c r="M5" s="40"/>
      <c r="N5" s="40"/>
      <c r="O5" s="40"/>
      <c r="P5" s="40"/>
      <c r="Q5" s="40"/>
      <c r="R5" s="40"/>
      <c r="S5" s="40"/>
      <c r="T5" s="40"/>
      <c r="U5" s="40"/>
      <c r="V5" s="40"/>
      <c r="W5" s="40"/>
      <c r="X5" s="40"/>
      <c r="Y5" s="40"/>
      <c r="Z5" s="40"/>
    </row>
    <row r="6" spans="1:26" ht="33" customHeight="1">
      <c r="A6" s="280" t="s">
        <v>1557</v>
      </c>
      <c r="B6" s="271" t="s">
        <v>1559</v>
      </c>
      <c r="C6" s="272" t="s">
        <v>1539</v>
      </c>
      <c r="D6" s="269">
        <v>43010</v>
      </c>
      <c r="E6" s="266"/>
      <c r="F6" s="48"/>
      <c r="G6" s="49"/>
      <c r="H6" s="49"/>
      <c r="I6" s="50"/>
      <c r="J6" s="40"/>
      <c r="K6" s="40"/>
      <c r="L6" s="40"/>
      <c r="M6" s="40"/>
      <c r="N6" s="40"/>
      <c r="O6" s="40"/>
      <c r="P6" s="40"/>
      <c r="Q6" s="40"/>
      <c r="R6" s="40"/>
      <c r="S6" s="40"/>
      <c r="T6" s="40"/>
      <c r="U6" s="40"/>
      <c r="V6" s="40"/>
      <c r="W6" s="40"/>
      <c r="X6" s="40"/>
      <c r="Y6" s="40"/>
      <c r="Z6" s="40"/>
    </row>
    <row r="7" spans="1:26" ht="33" customHeight="1">
      <c r="A7" s="279" t="s">
        <v>1563</v>
      </c>
      <c r="B7" s="267" t="s">
        <v>1564</v>
      </c>
      <c r="C7" s="270" t="s">
        <v>1539</v>
      </c>
      <c r="D7" s="269">
        <v>43010</v>
      </c>
      <c r="E7" s="266"/>
      <c r="F7" s="48"/>
      <c r="G7" s="49"/>
      <c r="H7" s="49"/>
      <c r="I7" s="50"/>
      <c r="J7" s="40"/>
      <c r="K7" s="40"/>
      <c r="L7" s="40"/>
      <c r="M7" s="40"/>
      <c r="N7" s="40"/>
      <c r="O7" s="40"/>
      <c r="P7" s="40"/>
      <c r="Q7" s="40"/>
      <c r="R7" s="40"/>
      <c r="S7" s="40"/>
      <c r="T7" s="40"/>
      <c r="U7" s="40"/>
      <c r="V7" s="40"/>
      <c r="W7" s="40"/>
      <c r="X7" s="40"/>
      <c r="Y7" s="40"/>
      <c r="Z7" s="40"/>
    </row>
    <row r="8" spans="1:26" ht="33" customHeight="1">
      <c r="A8" s="279" t="s">
        <v>1569</v>
      </c>
      <c r="B8" s="273" t="s">
        <v>1962</v>
      </c>
      <c r="C8" s="274" t="s">
        <v>1573</v>
      </c>
      <c r="D8" s="269">
        <v>43010</v>
      </c>
      <c r="E8" s="266"/>
      <c r="F8" s="48"/>
      <c r="G8" s="49"/>
      <c r="H8" s="49"/>
      <c r="I8" s="50"/>
      <c r="J8" s="40"/>
      <c r="K8" s="40"/>
      <c r="L8" s="40"/>
      <c r="M8" s="40"/>
      <c r="N8" s="40"/>
      <c r="O8" s="40"/>
      <c r="P8" s="40"/>
      <c r="Q8" s="40"/>
      <c r="R8" s="40"/>
      <c r="S8" s="40"/>
      <c r="T8" s="40"/>
      <c r="U8" s="40"/>
      <c r="V8" s="40"/>
      <c r="W8" s="40"/>
      <c r="X8" s="40"/>
      <c r="Y8" s="40"/>
      <c r="Z8" s="40"/>
    </row>
    <row r="9" spans="1:26" ht="33" customHeight="1">
      <c r="A9" s="280" t="s">
        <v>1582</v>
      </c>
      <c r="B9" s="271" t="s">
        <v>1583</v>
      </c>
      <c r="C9" s="272" t="s">
        <v>1539</v>
      </c>
      <c r="D9" s="269">
        <v>43010</v>
      </c>
      <c r="E9" s="266"/>
      <c r="F9" s="48"/>
      <c r="G9" s="49"/>
      <c r="H9" s="49"/>
      <c r="I9" s="50"/>
      <c r="J9" s="40"/>
      <c r="K9" s="40"/>
      <c r="L9" s="40"/>
      <c r="M9" s="40"/>
      <c r="N9" s="40"/>
      <c r="O9" s="40"/>
      <c r="P9" s="40"/>
      <c r="Q9" s="40"/>
      <c r="R9" s="40"/>
      <c r="S9" s="40"/>
      <c r="T9" s="40"/>
      <c r="U9" s="40"/>
      <c r="V9" s="40"/>
      <c r="W9" s="40"/>
      <c r="X9" s="40"/>
      <c r="Y9" s="40"/>
      <c r="Z9" s="40"/>
    </row>
    <row r="10" spans="1:26" ht="48.75" customHeight="1">
      <c r="A10" s="280" t="s">
        <v>1590</v>
      </c>
      <c r="B10" s="271" t="s">
        <v>1592</v>
      </c>
      <c r="C10" s="275" t="s">
        <v>1596</v>
      </c>
      <c r="D10" s="269">
        <v>43010</v>
      </c>
      <c r="E10" s="266"/>
      <c r="F10" s="48"/>
      <c r="G10" s="49"/>
      <c r="H10" s="49"/>
      <c r="I10" s="50"/>
      <c r="J10" s="40"/>
      <c r="K10" s="40"/>
      <c r="L10" s="40"/>
      <c r="M10" s="40"/>
      <c r="N10" s="40"/>
      <c r="O10" s="40"/>
      <c r="P10" s="40"/>
      <c r="Q10" s="40"/>
      <c r="R10" s="40"/>
      <c r="S10" s="40"/>
      <c r="T10" s="40"/>
      <c r="U10" s="40"/>
      <c r="V10" s="40"/>
      <c r="W10" s="40"/>
      <c r="X10" s="40"/>
      <c r="Y10" s="40"/>
      <c r="Z10" s="40"/>
    </row>
    <row r="11" spans="1:26" ht="45.75" customHeight="1">
      <c r="A11" s="281" t="s">
        <v>1603</v>
      </c>
      <c r="B11" s="282" t="s">
        <v>2227</v>
      </c>
      <c r="C11" s="283" t="s">
        <v>1963</v>
      </c>
      <c r="D11" s="269">
        <v>43010</v>
      </c>
      <c r="E11" s="266"/>
      <c r="F11" s="48"/>
      <c r="G11" s="49"/>
      <c r="H11" s="49"/>
      <c r="I11" s="50"/>
      <c r="J11" s="40"/>
      <c r="K11" s="40"/>
      <c r="L11" s="40"/>
      <c r="M11" s="40"/>
      <c r="N11" s="40"/>
      <c r="O11" s="40"/>
      <c r="P11" s="40"/>
      <c r="Q11" s="40"/>
      <c r="R11" s="40"/>
      <c r="S11" s="40"/>
      <c r="T11" s="40"/>
      <c r="U11" s="40"/>
      <c r="V11" s="40"/>
      <c r="W11" s="40"/>
      <c r="X11" s="40"/>
      <c r="Y11" s="40"/>
      <c r="Z11" s="40"/>
    </row>
    <row r="12" spans="1:26" ht="42" customHeight="1">
      <c r="A12" s="280" t="s">
        <v>1590</v>
      </c>
      <c r="B12" s="271" t="s">
        <v>1617</v>
      </c>
      <c r="C12" s="272" t="s">
        <v>1618</v>
      </c>
      <c r="D12" s="269">
        <v>43010</v>
      </c>
      <c r="E12" s="266"/>
      <c r="F12" s="48"/>
      <c r="G12" s="49"/>
      <c r="H12" s="49"/>
      <c r="I12" s="50"/>
      <c r="J12" s="40"/>
      <c r="K12" s="40"/>
      <c r="L12" s="40"/>
      <c r="M12" s="40"/>
      <c r="N12" s="40"/>
      <c r="O12" s="40"/>
      <c r="P12" s="40"/>
      <c r="Q12" s="40"/>
      <c r="R12" s="40"/>
      <c r="S12" s="40"/>
      <c r="T12" s="40"/>
      <c r="U12" s="40"/>
      <c r="V12" s="40"/>
      <c r="W12" s="40"/>
      <c r="X12" s="40"/>
      <c r="Y12" s="40"/>
      <c r="Z12" s="40"/>
    </row>
    <row r="13" spans="1:26" ht="33" customHeight="1">
      <c r="A13" s="276"/>
      <c r="B13" s="276"/>
      <c r="C13" s="276"/>
      <c r="D13" s="276"/>
      <c r="E13" s="277"/>
      <c r="F13" s="48"/>
      <c r="G13" s="49"/>
      <c r="H13" s="49"/>
      <c r="I13" s="50"/>
      <c r="J13" s="40"/>
      <c r="K13" s="40"/>
      <c r="L13" s="40"/>
      <c r="M13" s="40"/>
      <c r="N13" s="40"/>
      <c r="O13" s="40"/>
      <c r="P13" s="40"/>
      <c r="Q13" s="40"/>
      <c r="R13" s="40"/>
      <c r="S13" s="40"/>
      <c r="T13" s="40"/>
      <c r="U13" s="40"/>
      <c r="V13" s="40"/>
      <c r="W13" s="40"/>
      <c r="X13" s="40"/>
      <c r="Y13" s="40"/>
      <c r="Z13" s="40"/>
    </row>
    <row r="14" spans="1:26" ht="33" customHeight="1">
      <c r="A14" s="277"/>
      <c r="B14" s="277"/>
      <c r="C14" s="277"/>
      <c r="D14" s="277"/>
      <c r="E14" s="277"/>
      <c r="F14" s="48"/>
      <c r="G14" s="49"/>
      <c r="H14" s="49"/>
      <c r="I14" s="50"/>
      <c r="J14" s="40"/>
      <c r="K14" s="40"/>
      <c r="L14" s="40"/>
      <c r="M14" s="40"/>
      <c r="N14" s="40"/>
      <c r="O14" s="40"/>
      <c r="P14" s="40"/>
      <c r="Q14" s="40"/>
      <c r="R14" s="40"/>
      <c r="S14" s="40"/>
      <c r="T14" s="40"/>
      <c r="U14" s="40"/>
      <c r="V14" s="40"/>
      <c r="W14" s="40"/>
      <c r="X14" s="40"/>
      <c r="Y14" s="40"/>
      <c r="Z14" s="40"/>
    </row>
    <row r="15" spans="1:26" ht="33" customHeight="1">
      <c r="A15" s="51"/>
      <c r="B15" s="51"/>
      <c r="C15" s="52"/>
      <c r="D15" s="52"/>
      <c r="E15" s="52"/>
      <c r="F15" s="48"/>
      <c r="G15" s="49"/>
      <c r="H15" s="49"/>
      <c r="I15" s="50"/>
      <c r="J15" s="40"/>
      <c r="K15" s="40"/>
      <c r="L15" s="40"/>
      <c r="M15" s="40"/>
      <c r="N15" s="40"/>
      <c r="O15" s="40"/>
      <c r="P15" s="40"/>
      <c r="Q15" s="40"/>
      <c r="R15" s="40"/>
      <c r="S15" s="40"/>
      <c r="T15" s="40"/>
      <c r="U15" s="40"/>
      <c r="V15" s="40"/>
      <c r="W15" s="40"/>
      <c r="X15" s="40"/>
      <c r="Y15" s="40"/>
      <c r="Z15" s="40"/>
    </row>
    <row r="16" spans="1:26" ht="33" customHeight="1">
      <c r="A16" s="45"/>
      <c r="B16" s="46"/>
      <c r="C16" s="46"/>
      <c r="D16" s="46"/>
      <c r="E16" s="46"/>
      <c r="F16" s="49"/>
      <c r="G16" s="49"/>
      <c r="H16" s="49"/>
      <c r="I16" s="50"/>
      <c r="J16" s="40"/>
      <c r="K16" s="40"/>
      <c r="L16" s="40"/>
      <c r="M16" s="40"/>
      <c r="N16" s="40"/>
      <c r="O16" s="40"/>
      <c r="P16" s="40"/>
      <c r="Q16" s="40"/>
      <c r="R16" s="40"/>
      <c r="S16" s="40"/>
      <c r="T16" s="40"/>
      <c r="U16" s="40"/>
      <c r="V16" s="40"/>
      <c r="W16" s="40"/>
      <c r="X16" s="40"/>
      <c r="Y16" s="40"/>
      <c r="Z16" s="40"/>
    </row>
    <row r="17" spans="1:26" ht="33" customHeight="1">
      <c r="A17" s="53"/>
      <c r="B17" s="54"/>
      <c r="C17" s="54"/>
      <c r="D17" s="54"/>
      <c r="E17" s="54"/>
      <c r="F17" s="54"/>
      <c r="G17" s="54"/>
      <c r="H17" s="54"/>
      <c r="I17" s="55"/>
      <c r="J17" s="40"/>
      <c r="K17" s="40"/>
      <c r="L17" s="40"/>
      <c r="M17" s="40"/>
      <c r="N17" s="40"/>
      <c r="O17" s="40"/>
      <c r="P17" s="40"/>
      <c r="Q17" s="40"/>
      <c r="R17" s="40"/>
      <c r="S17" s="40"/>
      <c r="T17" s="40"/>
      <c r="U17" s="40"/>
      <c r="V17" s="40"/>
      <c r="W17" s="40"/>
      <c r="X17" s="40"/>
      <c r="Y17" s="40"/>
      <c r="Z17" s="40"/>
    </row>
    <row r="18" spans="1:26" ht="33"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33"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ht="33"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ht="33"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ht="33"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ht="33"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33"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33"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33"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33"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33"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33"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33"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33"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33"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33"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33"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33"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33"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33"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33"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33"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33"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33"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33"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33"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33"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33"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33"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33"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33"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33"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33"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33"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33"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33"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33"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33"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33"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33"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33"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33"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33"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33"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33"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33"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33"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33"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33"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33"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33"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33"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33"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33"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33"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33"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33"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33"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33"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33"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33"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33"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33"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33"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33"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33"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33"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33"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33"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33"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33"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33"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33"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33"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33"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33"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33"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33"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33"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33"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33"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33"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33"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33"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33"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33"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33"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33"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33"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33"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33"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33"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33"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33"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33"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33"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33"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33"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33"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33"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33"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33"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33"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33"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33"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33"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33"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33"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33"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33"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33"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33"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33"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33"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33"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33"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33"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33"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33"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33"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33"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33"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33"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33"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33"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33"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33"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33"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33"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33"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33"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33"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33"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33"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33"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33"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33"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33"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33"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33"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33"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33"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33"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33"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33"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33"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33"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33"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33"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33"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33"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33"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33"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33"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33"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33"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33"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33"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33"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33"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33"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33"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33"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33"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33"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33"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33"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33"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33"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33"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33"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33"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33"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33"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33"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33"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33"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33"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33"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33"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33"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33"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33"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33"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33"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33"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33"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33"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33"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33"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33"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33"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33"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33"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33"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33"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33"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33"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33"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33"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33"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33"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33"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33"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33"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33"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33"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33"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33"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33"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33"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33"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33"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33"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33"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33"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33"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33"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33"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33"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33"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33"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33"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33"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33"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33"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33"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33"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33"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33"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33"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33"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33"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33"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33"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33"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33"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33"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33"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33"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33"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33"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33"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33"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33"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33"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33"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33"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33"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33"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33"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33"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33"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33"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33"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33"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33"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33"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33"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33"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33"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33"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33"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33"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33"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33"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33"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33"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33"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33"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33"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33"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33"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33"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33"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33"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33"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33"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33"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33"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33"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33"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33"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33"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33"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33"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33"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33"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33"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33"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33"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33"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33"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33"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33"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33"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33"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33"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33"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33"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33"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33"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33"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33"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33"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33"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33"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33"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33"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33"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33"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33"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33"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33"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33"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33"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33"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33"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33"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33"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33"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33"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33"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33"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33"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33"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33"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33"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33"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33"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33"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33"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33"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33"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33"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33"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33"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33"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33"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33"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33"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33"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33"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33"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33"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33"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33"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33"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33"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33"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33"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33"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33"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33"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33"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33"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33"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33"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33"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33"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33"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33"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33"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33"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33"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33"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33"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33"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33"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33"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33"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33"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33"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33"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33"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33"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33"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33"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33"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33"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33"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33"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33"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33"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33"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33"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33"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33"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33"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33"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33"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33"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33"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33"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33"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33"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33"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33"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33"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33"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33"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33"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33"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33"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33"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33"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33"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33"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33"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33"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33"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33"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33"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33"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33"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33"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33"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33"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33"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33"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33"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33"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33"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33"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33"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33"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33"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33"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33"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33"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33"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33"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33"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33"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33"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33"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33"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33"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33"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33"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33"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33"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33"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33"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33"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33"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33"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33"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33"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33"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33"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33"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33"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33"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33"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33"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33"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33"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33"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33"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33"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33"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33"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33"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33"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33"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33"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33"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33"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33"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33"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33"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33"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33"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33"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33"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33"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33"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33"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33"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33"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33"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33"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33"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33"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33"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33"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33"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33"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33"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33"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33"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33"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33"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33"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33"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33"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33"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33"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33"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33"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33"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33"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33"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33"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33"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33"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33"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33"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33"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33"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33"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33"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33"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33"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33"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33"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33"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33"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33"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33"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33"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33"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33"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33"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33"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33"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33"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33"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33"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33"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33"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33"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33"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33"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33"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33"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33"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33"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33"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33"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33"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33"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33"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33"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33"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33"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33"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33"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33"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33"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33"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33"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33"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33"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33"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33"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33"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33"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33"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33"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33"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33"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33"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33"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33"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33"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33"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33"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33"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33"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33"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33"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33"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33"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33"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33"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33"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33"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33"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33"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33"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33"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33"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33"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33"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33"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33"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33"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33"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33"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33"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33"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33"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33"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33"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33"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33"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33"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33"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33"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33"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33"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33"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33"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33"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33"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33"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33"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33"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33"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33"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33"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33"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33"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33"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33"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33"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33"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33"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33"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33"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33"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33"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33"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33"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33"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33"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33"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33"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33"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33"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33"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33"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33"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33"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33"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33"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33"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33"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33"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33"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33"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33"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33"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33"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33"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33"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33"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33"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33"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33"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33"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33"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33"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33"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33"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33"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33"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33"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33"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33"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33"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33"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33"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33"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33"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33"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33"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33"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33"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33"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33"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33"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33"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33"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33"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33"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33"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33"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33"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33"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33"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33"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33"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33"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33"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33"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33"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33"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33"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33"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33"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33"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33"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33"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33"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33"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33"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33"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33"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33"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33"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33"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33"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33"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33"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33"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33"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33"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33"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33"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33"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33"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33"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33"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33"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33"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33"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33"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33"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33"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33"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33"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33"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33"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33"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33"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33"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33"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33"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33"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33"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33"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33"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33"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33"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33"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33"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33"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33"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33"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33"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33"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33"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33"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33"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33"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33"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33"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33"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33"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33"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33"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33"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33"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33"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33"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33"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33"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33"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33"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33"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33"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33"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33"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33"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33"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33"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33"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33"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33"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33"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33"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33"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33"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33"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33"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33"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33"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33"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33"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33"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33"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33"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33"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33"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33"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33"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33"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33"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33"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33"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33"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33"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33"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33"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33"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33"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33"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33"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33"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33"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33"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33"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33"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33"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33"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33"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33"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33"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33"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33"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33"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33"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33"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33"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33"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33"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33"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33"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33"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33"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33"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33"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33"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33"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33"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33"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33"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33"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33"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33"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33"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33"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33"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33"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33"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33"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33"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33"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33"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33"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33"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33"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33"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33"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33"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33"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33"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33"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33"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33"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33"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33"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33"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33"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33"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33"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33"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33"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33"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33"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33"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33"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33"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33"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33"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33"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33"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33"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33"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33"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33"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33"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33"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33"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33"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33"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33"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33"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33"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33"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33"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33"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33"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33"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33"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33"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33"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33"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33"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33"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33"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33"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33"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33"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33"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33"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33"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33"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33"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33"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33"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33"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33"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33"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33"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33"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33"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33"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33"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33"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33"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33"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33"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33"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33"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33"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33"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33"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33"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33"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33"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33"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33"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33"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33"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33"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33"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33"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33"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33"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33"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33"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33"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33"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33"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33"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33"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33"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33"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33"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33"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33"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33"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33"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33"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33"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33"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33"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33"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33"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33"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33"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33"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33"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33"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33"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33"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33"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33"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33"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33"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33"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33"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33"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33"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33"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33"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33"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33"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33"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33"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33"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33"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33"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33"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33"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33"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sheetData>
  <hyperlinks>
    <hyperlink ref="B10" r:id="rId1"/>
    <hyperlink ref="B2" r:id="rId2"/>
    <hyperlink ref="B3" r:id="rId3"/>
    <hyperlink ref="B4" r:id="rId4"/>
    <hyperlink ref="B5" r:id="rId5"/>
    <hyperlink ref="B6" r:id="rId6"/>
    <hyperlink ref="B7" r:id="rId7"/>
    <hyperlink ref="B9" r:id="rId8"/>
    <hyperlink ref="B12" r:id="rId9"/>
  </hyperlinks>
  <pageMargins left="0.7" right="0.7" top="0.75" bottom="0.75" header="0.3" footer="0.3"/>
  <pageSetup orientation="portrait" horizontalDpi="0" verticalDpi="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5" sqref="C25"/>
    </sheetView>
  </sheetViews>
  <sheetFormatPr defaultColWidth="13.3984375" defaultRowHeight="15" customHeight="1"/>
  <cols>
    <col min="1" max="1" width="14.59765625" customWidth="1"/>
    <col min="2" max="6" width="6.3984375" customWidth="1"/>
    <col min="7" max="26" width="13" customWidth="1"/>
  </cols>
  <sheetData>
    <row r="1" spans="1:26" ht="15" customHeight="1">
      <c r="A1" s="11" t="s">
        <v>1706</v>
      </c>
      <c r="B1" s="7"/>
      <c r="C1" s="7"/>
      <c r="D1" s="7"/>
      <c r="E1" s="7"/>
      <c r="F1" s="12"/>
      <c r="G1" s="3"/>
      <c r="H1" s="3"/>
      <c r="I1" s="3"/>
      <c r="J1" s="3"/>
      <c r="K1" s="3"/>
      <c r="L1" s="3"/>
      <c r="M1" s="3"/>
      <c r="N1" s="3"/>
      <c r="O1" s="3"/>
      <c r="P1" s="3"/>
      <c r="Q1" s="3"/>
      <c r="R1" s="3"/>
      <c r="S1" s="3"/>
      <c r="T1" s="3"/>
      <c r="U1" s="3"/>
      <c r="V1" s="3"/>
      <c r="W1" s="3"/>
      <c r="X1" s="3"/>
      <c r="Y1" s="3"/>
      <c r="Z1" s="3"/>
    </row>
    <row r="2" spans="1:26" ht="15" customHeight="1">
      <c r="A2" s="11" t="s">
        <v>1713</v>
      </c>
      <c r="B2" s="7"/>
      <c r="C2" s="7"/>
      <c r="D2" s="7"/>
      <c r="E2" s="7"/>
      <c r="F2" s="13"/>
      <c r="G2" s="3"/>
      <c r="H2" s="3"/>
      <c r="I2" s="3"/>
      <c r="J2" s="3"/>
      <c r="K2" s="3"/>
      <c r="L2" s="3"/>
      <c r="M2" s="3"/>
      <c r="N2" s="3"/>
      <c r="O2" s="3"/>
      <c r="P2" s="3"/>
      <c r="Q2" s="3"/>
      <c r="R2" s="3"/>
      <c r="S2" s="3"/>
      <c r="T2" s="3"/>
      <c r="U2" s="3"/>
      <c r="V2" s="3"/>
      <c r="W2" s="3"/>
      <c r="X2" s="3"/>
      <c r="Y2" s="3"/>
      <c r="Z2" s="3"/>
    </row>
    <row r="3" spans="1:26" ht="15" customHeight="1">
      <c r="A3" s="11" t="s">
        <v>1718</v>
      </c>
      <c r="B3" s="7"/>
      <c r="C3" s="7"/>
      <c r="D3" s="7"/>
      <c r="E3" s="7"/>
      <c r="F3" s="13"/>
      <c r="G3" s="3"/>
      <c r="H3" s="3"/>
      <c r="I3" s="3"/>
      <c r="J3" s="3"/>
      <c r="K3" s="3"/>
      <c r="L3" s="3"/>
      <c r="M3" s="3"/>
      <c r="N3" s="3"/>
      <c r="O3" s="3"/>
      <c r="P3" s="3"/>
      <c r="Q3" s="3"/>
      <c r="R3" s="3"/>
      <c r="S3" s="3"/>
      <c r="T3" s="3"/>
      <c r="U3" s="3"/>
      <c r="V3" s="3"/>
      <c r="W3" s="3"/>
      <c r="X3" s="3"/>
      <c r="Y3" s="3"/>
      <c r="Z3" s="3"/>
    </row>
    <row r="4" spans="1:26" ht="15" customHeight="1">
      <c r="A4" s="11" t="s">
        <v>1720</v>
      </c>
      <c r="B4" s="7"/>
      <c r="C4" s="7"/>
      <c r="D4" s="7"/>
      <c r="E4" s="7"/>
      <c r="F4" s="13"/>
      <c r="G4" s="3"/>
      <c r="H4" s="3"/>
      <c r="I4" s="3"/>
      <c r="J4" s="3"/>
      <c r="K4" s="3"/>
      <c r="L4" s="3"/>
      <c r="M4" s="3"/>
      <c r="N4" s="3"/>
      <c r="O4" s="3"/>
      <c r="P4" s="3"/>
      <c r="Q4" s="3"/>
      <c r="R4" s="3"/>
      <c r="S4" s="3"/>
      <c r="T4" s="3"/>
      <c r="U4" s="3"/>
      <c r="V4" s="3"/>
      <c r="W4" s="3"/>
      <c r="X4" s="3"/>
      <c r="Y4" s="3"/>
      <c r="Z4" s="3"/>
    </row>
    <row r="5" spans="1:26" ht="15" customHeight="1">
      <c r="A5" s="14"/>
      <c r="B5" s="7"/>
      <c r="C5" s="7"/>
      <c r="D5" s="7"/>
      <c r="E5" s="7"/>
      <c r="F5" s="13"/>
      <c r="G5" s="3"/>
      <c r="H5" s="3"/>
      <c r="I5" s="3"/>
      <c r="J5" s="3"/>
      <c r="K5" s="3"/>
      <c r="L5" s="3"/>
      <c r="M5" s="3"/>
      <c r="N5" s="3"/>
      <c r="O5" s="3"/>
      <c r="P5" s="3"/>
      <c r="Q5" s="3"/>
      <c r="R5" s="3"/>
      <c r="S5" s="3"/>
      <c r="T5" s="3"/>
      <c r="U5" s="3"/>
      <c r="V5" s="3"/>
      <c r="W5" s="3"/>
      <c r="X5" s="3"/>
      <c r="Y5" s="3"/>
      <c r="Z5" s="3"/>
    </row>
    <row r="6" spans="1:26" ht="15" customHeight="1">
      <c r="A6" s="15" t="s">
        <v>1726</v>
      </c>
      <c r="B6" s="7"/>
      <c r="C6" s="7"/>
      <c r="D6" s="7"/>
      <c r="E6" s="7"/>
      <c r="F6" s="13"/>
      <c r="G6" s="3"/>
      <c r="H6" s="3"/>
      <c r="I6" s="3"/>
      <c r="J6" s="3"/>
      <c r="K6" s="3"/>
      <c r="L6" s="3"/>
      <c r="M6" s="3"/>
      <c r="N6" s="3"/>
      <c r="O6" s="3"/>
      <c r="P6" s="3"/>
      <c r="Q6" s="3"/>
      <c r="R6" s="3"/>
      <c r="S6" s="3"/>
      <c r="T6" s="3"/>
      <c r="U6" s="3"/>
      <c r="V6" s="3"/>
      <c r="W6" s="3"/>
      <c r="X6" s="3"/>
      <c r="Y6" s="3"/>
      <c r="Z6" s="3"/>
    </row>
    <row r="7" spans="1:26" ht="15" customHeight="1">
      <c r="A7" s="11" t="s">
        <v>1734</v>
      </c>
      <c r="B7" s="7"/>
      <c r="C7" s="7"/>
      <c r="D7" s="7"/>
      <c r="E7" s="7"/>
      <c r="F7" s="13"/>
      <c r="G7" s="3"/>
      <c r="H7" s="3"/>
      <c r="I7" s="3"/>
      <c r="J7" s="3"/>
      <c r="K7" s="3"/>
      <c r="L7" s="3"/>
      <c r="M7" s="3"/>
      <c r="N7" s="3"/>
      <c r="O7" s="3"/>
      <c r="P7" s="3"/>
      <c r="Q7" s="3"/>
      <c r="R7" s="3"/>
      <c r="S7" s="3"/>
      <c r="T7" s="3"/>
      <c r="U7" s="3"/>
      <c r="V7" s="3"/>
      <c r="W7" s="3"/>
      <c r="X7" s="3"/>
      <c r="Y7" s="3"/>
      <c r="Z7" s="3"/>
    </row>
    <row r="8" spans="1:26" ht="15" customHeight="1">
      <c r="A8" s="16" t="s">
        <v>1738</v>
      </c>
      <c r="B8" s="7"/>
      <c r="C8" s="7"/>
      <c r="D8" s="7"/>
      <c r="E8" s="7"/>
      <c r="F8" s="13"/>
      <c r="G8" s="3"/>
      <c r="H8" s="3"/>
      <c r="I8" s="3"/>
      <c r="J8" s="3"/>
      <c r="K8" s="3"/>
      <c r="L8" s="3"/>
      <c r="M8" s="3"/>
      <c r="N8" s="3"/>
      <c r="O8" s="3"/>
      <c r="P8" s="3"/>
      <c r="Q8" s="3"/>
      <c r="R8" s="3"/>
      <c r="S8" s="3"/>
      <c r="T8" s="3"/>
      <c r="U8" s="3"/>
      <c r="V8" s="3"/>
      <c r="W8" s="3"/>
      <c r="X8" s="3"/>
      <c r="Y8" s="3"/>
      <c r="Z8" s="3"/>
    </row>
    <row r="9" spans="1:26" ht="15" customHeight="1">
      <c r="A9" s="11" t="s">
        <v>1740</v>
      </c>
      <c r="B9" s="7"/>
      <c r="C9" s="7"/>
      <c r="D9" s="7"/>
      <c r="E9" s="7"/>
      <c r="F9" s="13"/>
      <c r="G9" s="3"/>
      <c r="H9" s="3"/>
      <c r="I9" s="3"/>
      <c r="J9" s="3"/>
      <c r="K9" s="3"/>
      <c r="L9" s="3"/>
      <c r="M9" s="3"/>
      <c r="N9" s="3"/>
      <c r="O9" s="3"/>
      <c r="P9" s="3"/>
      <c r="Q9" s="3"/>
      <c r="R9" s="3"/>
      <c r="S9" s="3"/>
      <c r="T9" s="3"/>
      <c r="U9" s="3"/>
      <c r="V9" s="3"/>
      <c r="W9" s="3"/>
      <c r="X9" s="3"/>
      <c r="Y9" s="3"/>
      <c r="Z9" s="3"/>
    </row>
    <row r="10" spans="1:26" ht="15" customHeight="1">
      <c r="A10" s="17"/>
      <c r="B10" s="7"/>
      <c r="C10" s="7"/>
      <c r="D10" s="7"/>
      <c r="E10" s="7"/>
      <c r="F10" s="13"/>
      <c r="G10" s="3"/>
      <c r="H10" s="3"/>
      <c r="I10" s="3"/>
      <c r="J10" s="3"/>
      <c r="K10" s="3"/>
      <c r="L10" s="3"/>
      <c r="M10" s="3"/>
      <c r="N10" s="3"/>
      <c r="O10" s="3"/>
      <c r="P10" s="3"/>
      <c r="Q10" s="3"/>
      <c r="R10" s="3"/>
      <c r="S10" s="3"/>
      <c r="T10" s="3"/>
      <c r="U10" s="3"/>
      <c r="V10" s="3"/>
      <c r="W10" s="3"/>
      <c r="X10" s="3"/>
      <c r="Y10" s="3"/>
      <c r="Z10" s="3"/>
    </row>
    <row r="11" spans="1:26" ht="15" customHeight="1">
      <c r="A11" s="18" t="s">
        <v>1746</v>
      </c>
      <c r="B11" s="7"/>
      <c r="C11" s="7"/>
      <c r="D11" s="7"/>
      <c r="E11" s="7"/>
      <c r="F11" s="13"/>
      <c r="G11" s="3"/>
      <c r="H11" s="3"/>
      <c r="I11" s="3"/>
      <c r="J11" s="3"/>
      <c r="K11" s="3"/>
      <c r="L11" s="3"/>
      <c r="M11" s="3"/>
      <c r="N11" s="3"/>
      <c r="O11" s="3"/>
      <c r="P11" s="3"/>
      <c r="Q11" s="3"/>
      <c r="R11" s="3"/>
      <c r="S11" s="3"/>
      <c r="T11" s="3"/>
      <c r="U11" s="3"/>
      <c r="V11" s="3"/>
      <c r="W11" s="3"/>
      <c r="X11" s="3"/>
      <c r="Y11" s="3"/>
      <c r="Z11" s="3"/>
    </row>
    <row r="12" spans="1:26" ht="15" customHeight="1">
      <c r="A12" s="210">
        <v>43009</v>
      </c>
      <c r="B12" s="7"/>
      <c r="C12" s="7"/>
      <c r="D12" s="7"/>
      <c r="E12" s="7"/>
      <c r="F12" s="13"/>
      <c r="G12" s="3"/>
      <c r="H12" s="3"/>
      <c r="I12" s="3"/>
      <c r="J12" s="3"/>
      <c r="K12" s="3"/>
      <c r="L12" s="3"/>
      <c r="M12" s="3"/>
      <c r="N12" s="3"/>
      <c r="O12" s="3"/>
      <c r="P12" s="3"/>
      <c r="Q12" s="3"/>
      <c r="R12" s="3"/>
      <c r="S12" s="3"/>
      <c r="T12" s="3"/>
      <c r="U12" s="3"/>
      <c r="V12" s="3"/>
      <c r="W12" s="3"/>
      <c r="X12" s="3"/>
      <c r="Y12" s="3"/>
      <c r="Z12" s="3"/>
    </row>
    <row r="13" spans="1:26" ht="12.75" customHeight="1">
      <c r="A13" s="1"/>
      <c r="B13" s="2"/>
      <c r="C13" s="2"/>
      <c r="D13" s="2"/>
      <c r="E13" s="2"/>
      <c r="F13" s="6"/>
      <c r="G13" s="3"/>
      <c r="H13" s="3"/>
      <c r="I13" s="3"/>
      <c r="J13" s="3"/>
      <c r="K13" s="3"/>
      <c r="L13" s="3"/>
      <c r="M13" s="3"/>
      <c r="N13" s="3"/>
      <c r="O13" s="3"/>
      <c r="P13" s="3"/>
      <c r="Q13" s="3"/>
      <c r="R13" s="3"/>
      <c r="S13" s="3"/>
      <c r="T13" s="3"/>
      <c r="U13" s="3"/>
      <c r="V13" s="3"/>
      <c r="W13" s="3"/>
      <c r="X13" s="3"/>
      <c r="Y13" s="3"/>
      <c r="Z13" s="3"/>
    </row>
    <row r="14" spans="1:26" ht="12.75" customHeight="1">
      <c r="A14" s="4"/>
      <c r="B14" s="5"/>
      <c r="C14" s="5"/>
      <c r="D14" s="5"/>
      <c r="E14" s="5"/>
      <c r="F14" s="6"/>
      <c r="G14" s="3"/>
      <c r="H14" s="3"/>
      <c r="I14" s="3"/>
      <c r="J14" s="3"/>
      <c r="K14" s="3"/>
      <c r="L14" s="3"/>
      <c r="M14" s="3"/>
      <c r="N14" s="3"/>
      <c r="O14" s="3"/>
      <c r="P14" s="3"/>
      <c r="Q14" s="3"/>
      <c r="R14" s="3"/>
      <c r="S14" s="3"/>
      <c r="T14" s="3"/>
      <c r="U14" s="3"/>
      <c r="V14" s="3"/>
      <c r="W14" s="3"/>
      <c r="X14" s="3"/>
      <c r="Y14" s="3"/>
      <c r="Z14" s="3"/>
    </row>
    <row r="15" spans="1:26" ht="12.75" customHeight="1">
      <c r="A15" s="4"/>
      <c r="B15" s="5"/>
      <c r="C15" s="5"/>
      <c r="D15" s="5"/>
      <c r="E15" s="5"/>
      <c r="F15" s="6"/>
      <c r="G15" s="3"/>
      <c r="H15" s="3"/>
      <c r="I15" s="3"/>
      <c r="J15" s="3"/>
      <c r="K15" s="3"/>
      <c r="L15" s="3"/>
      <c r="M15" s="3"/>
      <c r="N15" s="3"/>
      <c r="O15" s="3"/>
      <c r="P15" s="3"/>
      <c r="Q15" s="3"/>
      <c r="R15" s="3"/>
      <c r="S15" s="3"/>
      <c r="T15" s="3"/>
      <c r="U15" s="3"/>
      <c r="V15" s="3"/>
      <c r="W15" s="3"/>
      <c r="X15" s="3"/>
      <c r="Y15" s="3"/>
      <c r="Z15" s="3"/>
    </row>
    <row r="16" spans="1:26" ht="12.75" customHeight="1">
      <c r="A16" s="4"/>
      <c r="B16" s="5"/>
      <c r="C16" s="5"/>
      <c r="D16" s="5"/>
      <c r="E16" s="5"/>
      <c r="F16" s="6"/>
      <c r="G16" s="3"/>
      <c r="H16" s="3"/>
      <c r="I16" s="3"/>
      <c r="J16" s="3"/>
      <c r="K16" s="3"/>
      <c r="L16" s="3"/>
      <c r="M16" s="3"/>
      <c r="N16" s="3"/>
      <c r="O16" s="3"/>
      <c r="P16" s="3"/>
      <c r="Q16" s="3"/>
      <c r="R16" s="3"/>
      <c r="S16" s="3"/>
      <c r="T16" s="3"/>
      <c r="U16" s="3"/>
      <c r="V16" s="3"/>
      <c r="W16" s="3"/>
      <c r="X16" s="3"/>
      <c r="Y16" s="3"/>
      <c r="Z16" s="3"/>
    </row>
    <row r="17" spans="1:26" ht="12.75" customHeight="1">
      <c r="A17" s="4"/>
      <c r="B17" s="5"/>
      <c r="C17" s="5"/>
      <c r="D17" s="5"/>
      <c r="E17" s="5"/>
      <c r="F17" s="6"/>
      <c r="G17" s="3"/>
      <c r="H17" s="3"/>
      <c r="I17" s="3"/>
      <c r="J17" s="3"/>
      <c r="K17" s="3"/>
      <c r="L17" s="3"/>
      <c r="M17" s="3"/>
      <c r="N17" s="3"/>
      <c r="O17" s="3"/>
      <c r="P17" s="3"/>
      <c r="Q17" s="3"/>
      <c r="R17" s="3"/>
      <c r="S17" s="3"/>
      <c r="T17" s="3"/>
      <c r="U17" s="3"/>
      <c r="V17" s="3"/>
      <c r="W17" s="3"/>
      <c r="X17" s="3"/>
      <c r="Y17" s="3"/>
      <c r="Z17" s="3"/>
    </row>
    <row r="18" spans="1:26" ht="12.75" customHeight="1">
      <c r="A18" s="4"/>
      <c r="B18" s="5"/>
      <c r="C18" s="5"/>
      <c r="D18" s="5"/>
      <c r="E18" s="5"/>
      <c r="F18" s="6"/>
      <c r="G18" s="3"/>
      <c r="H18" s="3"/>
      <c r="I18" s="3"/>
      <c r="J18" s="3"/>
      <c r="K18" s="3"/>
      <c r="L18" s="3"/>
      <c r="M18" s="3"/>
      <c r="N18" s="3"/>
      <c r="O18" s="3"/>
      <c r="P18" s="3"/>
      <c r="Q18" s="3"/>
      <c r="R18" s="3"/>
      <c r="S18" s="3"/>
      <c r="T18" s="3"/>
      <c r="U18" s="3"/>
      <c r="V18" s="3"/>
      <c r="W18" s="3"/>
      <c r="X18" s="3"/>
      <c r="Y18" s="3"/>
      <c r="Z18" s="3"/>
    </row>
    <row r="19" spans="1:26" ht="12.75" customHeight="1">
      <c r="A19" s="4"/>
      <c r="B19" s="5"/>
      <c r="C19" s="5"/>
      <c r="D19" s="5"/>
      <c r="E19" s="5"/>
      <c r="F19" s="6"/>
      <c r="G19" s="3"/>
      <c r="H19" s="3"/>
      <c r="I19" s="3"/>
      <c r="J19" s="3"/>
      <c r="K19" s="3"/>
      <c r="L19" s="3"/>
      <c r="M19" s="3"/>
      <c r="N19" s="3"/>
      <c r="O19" s="3"/>
      <c r="P19" s="3"/>
      <c r="Q19" s="3"/>
      <c r="R19" s="3"/>
      <c r="S19" s="3"/>
      <c r="T19" s="3"/>
      <c r="U19" s="3"/>
      <c r="V19" s="3"/>
      <c r="W19" s="3"/>
      <c r="X19" s="3"/>
      <c r="Y19" s="3"/>
      <c r="Z19" s="3"/>
    </row>
    <row r="20" spans="1:26" ht="12.75" customHeight="1">
      <c r="A20" s="8"/>
      <c r="B20" s="9"/>
      <c r="C20" s="9"/>
      <c r="D20" s="9"/>
      <c r="E20" s="9"/>
      <c r="F20" s="10"/>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Data_Resources</vt:lpstr>
      <vt:lpstr>Open Data Portals</vt:lpstr>
      <vt:lpstr>BLOGS &amp; Other e-Sites</vt:lpstr>
      <vt:lpstr>Think Tanks &amp; Policy Institutes</vt:lpstr>
      <vt:lpstr>Library Resources</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N Gardner</dc:creator>
  <cp:lastModifiedBy>chris</cp:lastModifiedBy>
  <dcterms:created xsi:type="dcterms:W3CDTF">2017-01-10T18:56:33Z</dcterms:created>
  <dcterms:modified xsi:type="dcterms:W3CDTF">2018-09-25T22:36:59Z</dcterms:modified>
</cp:coreProperties>
</file>