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1d0fca439d91f630/Área de Trabalho/simulador-fundos-imobiliarios/"/>
    </mc:Choice>
  </mc:AlternateContent>
  <xr:revisionPtr revIDLastSave="129" documentId="11_AD4D361C20488DEA4E38A020CC9843005BDEDD94" xr6:coauthVersionLast="47" xr6:coauthVersionMax="47" xr10:uidLastSave="{28810F7E-C87B-4F2D-8C3B-BFD6FB2B73E9}"/>
  <bookViews>
    <workbookView xWindow="-110" yWindow="-110" windowWidth="19420" windowHeight="10300" tabRatio="316" xr2:uid="{00000000-000D-0000-FFFF-FFFF00000000}"/>
  </bookViews>
  <sheets>
    <sheet name="Chris Invest" sheetId="1" r:id="rId1"/>
    <sheet name="Planilha1" sheetId="2" r:id="rId2"/>
  </sheets>
  <definedNames>
    <definedName name="APORTE">'Chris Invest'!$D$17</definedName>
    <definedName name="dividendos">'Chris Invest'!$D$21</definedName>
    <definedName name="dividendos_mensais">'Chris Invest'!$D$21</definedName>
    <definedName name="patrimonio">'Chris Invest'!$D$20</definedName>
    <definedName name="qtd_anos">'Chris Invest'!$D$18</definedName>
    <definedName name="rendimento_carteira">'Chris Invest'!$D$13</definedName>
    <definedName name="taxa_mensal">'Chris Invest'!$D$19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2"/>
  <c r="A9" i="2"/>
  <c r="A10" i="2"/>
  <c r="A11" i="2"/>
  <c r="A12" i="2"/>
  <c r="A13" i="2"/>
  <c r="A14" i="2"/>
  <c r="A15" i="2"/>
  <c r="C37" i="1" s="1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24" i="1"/>
  <c r="D24" i="1" s="1"/>
  <c r="D37" i="1" l="1"/>
  <c r="D40" i="1"/>
  <c r="C38" i="1"/>
  <c r="D38" i="1" s="1"/>
  <c r="C36" i="1"/>
  <c r="D36" i="1" s="1"/>
  <c r="C41" i="1"/>
  <c r="D41" i="1" s="1"/>
  <c r="C39" i="1"/>
  <c r="D39" i="1" s="1"/>
  <c r="D42" i="1" l="1"/>
</calcChain>
</file>

<file path=xl/sharedStrings.xml><?xml version="1.0" encoding="utf-8"?>
<sst xmlns="http://schemas.openxmlformats.org/spreadsheetml/2006/main" count="71" uniqueCount="34">
  <si>
    <t>Quanto investir por mês</t>
  </si>
  <si>
    <t>Por quantos Anos?</t>
  </si>
  <si>
    <t>Taxa de Rendimento Mensal?</t>
  </si>
  <si>
    <t>Dividendos Mensais?</t>
  </si>
  <si>
    <t>INVESTIMENTO MENSAL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</si>
  <si>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</si>
  <si>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</si>
  <si>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</si>
  <si>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</si>
  <si>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</si>
  <si>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</si>
  <si>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</si>
  <si>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</si>
  <si>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CONFIGURAÇÕES</t>
  </si>
  <si>
    <t>CENÁRIOS</t>
  </si>
  <si>
    <t>DIVIDENDOS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</si>
  <si>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</si>
  <si>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</si>
  <si>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</si>
  <si>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</si>
  <si>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</si>
  <si>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</si>
  <si>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</si>
  <si>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</si>
  <si>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</si>
  <si>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</si>
  <si>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</si>
  <si>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</si>
  <si>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DESENVOILVIMENTO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</si>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</sst>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  <font>
      <b/>
      <sz val="20"/>
      <color theme="0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rgb="FF9C5700"/>
      <name val="Aptos Narrow"/>
      <family val="2"/>
    </font>
    <font>
      <sz val="11"/>
      <name val="Calibri"/>
      <family val="2"/>
      <scheme val="minor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  <border>
      <left style="hair">
        <color theme="2"/>
      </left>
      <right style="medium">
        <color indexed="64"/>
      </right>
      <top/>
      <bottom style="hair">
        <color theme="2"/>
      </bottom>
      <diagonal/>
    </border>
    <border>
      <left style="medium">
        <color indexed="64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medium">
        <color indexed="64"/>
      </right>
      <top style="hair">
        <color theme="2"/>
      </top>
      <bottom style="hair">
        <color theme="2"/>
      </bottom>
      <diagonal/>
    </border>
    <border>
      <left style="medium">
        <color indexed="64"/>
      </left>
      <right style="hair">
        <color theme="2"/>
      </right>
      <top style="hair">
        <color theme="2"/>
      </top>
      <bottom style="medium">
        <color indexed="64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medium">
        <color indexed="64"/>
      </bottom>
      <diagonal/>
    </border>
    <border>
      <left style="hair">
        <color theme="2"/>
      </left>
      <right style="medium">
        <color indexed="64"/>
      </right>
      <top style="hair">
        <color theme="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6" fillId="3" borderId="2" xfId="0" applyFont="1" applyFill="1" applyBorder="1" applyAlignment="1">
      <alignment horizontal="center" vertical="center"/>
    </xf>
    <xf numFmtId="0" fontId="4" fillId="0" borderId="0" xfId="0" applyFont="1"/>
    <xf numFmtId="164" fontId="9" fillId="0" borderId="7" xfId="1" applyNumberFormat="1" applyFont="1" applyBorder="1" applyAlignment="1">
      <alignment horizontal="center"/>
    </xf>
    <xf numFmtId="10" fontId="9" fillId="0" borderId="10" xfId="0" applyNumberFormat="1" applyFont="1" applyBorder="1" applyAlignment="1">
      <alignment horizontal="center"/>
    </xf>
    <xf numFmtId="7" fontId="10" fillId="0" borderId="16" xfId="1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8" fontId="10" fillId="8" borderId="19" xfId="0" applyNumberFormat="1" applyFont="1" applyFill="1" applyBorder="1" applyAlignment="1">
      <alignment horizontal="center"/>
    </xf>
    <xf numFmtId="8" fontId="10" fillId="8" borderId="22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left" indent="3"/>
    </xf>
    <xf numFmtId="164" fontId="9" fillId="4" borderId="15" xfId="0" applyNumberFormat="1" applyFont="1" applyFill="1" applyBorder="1" applyAlignment="1">
      <alignment horizontal="center"/>
    </xf>
    <xf numFmtId="164" fontId="9" fillId="4" borderId="16" xfId="0" applyNumberFormat="1" applyFont="1" applyFill="1" applyBorder="1" applyAlignment="1">
      <alignment horizontal="center"/>
    </xf>
    <xf numFmtId="0" fontId="8" fillId="4" borderId="17" xfId="0" applyFont="1" applyFill="1" applyBorder="1" applyAlignment="1">
      <alignment horizontal="left" indent="3"/>
    </xf>
    <xf numFmtId="164" fontId="9" fillId="4" borderId="18" xfId="0" applyNumberFormat="1" applyFont="1" applyFill="1" applyBorder="1" applyAlignment="1">
      <alignment horizontal="center"/>
    </xf>
    <xf numFmtId="164" fontId="9" fillId="4" borderId="19" xfId="0" applyNumberFormat="1" applyFont="1" applyFill="1" applyBorder="1" applyAlignment="1">
      <alignment horizontal="center"/>
    </xf>
    <xf numFmtId="0" fontId="8" fillId="4" borderId="20" xfId="0" applyFont="1" applyFill="1" applyBorder="1" applyAlignment="1">
      <alignment horizontal="left" indent="3"/>
    </xf>
    <xf numFmtId="164" fontId="9" fillId="4" borderId="21" xfId="0" applyNumberFormat="1" applyFont="1" applyFill="1" applyBorder="1" applyAlignment="1">
      <alignment horizontal="center"/>
    </xf>
    <xf numFmtId="164" fontId="9" fillId="4" borderId="22" xfId="0" applyNumberFormat="1" applyFont="1" applyFill="1" applyBorder="1" applyAlignment="1">
      <alignment horizontal="center"/>
    </xf>
    <xf numFmtId="164" fontId="9" fillId="6" borderId="13" xfId="1" applyNumberFormat="1" applyFont="1" applyFill="1" applyBorder="1" applyAlignment="1">
      <alignment horizontal="center"/>
    </xf>
    <xf numFmtId="0" fontId="2" fillId="2" borderId="0" xfId="3"/>
    <xf numFmtId="0" fontId="12" fillId="2" borderId="0" xfId="3" applyFont="1"/>
    <xf numFmtId="0" fontId="12" fillId="2" borderId="0" xfId="3" applyFont="1" applyAlignment="1">
      <alignment horizontal="center" vertic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0" xfId="0" applyFont="1" applyFill="1"/>
    <xf numFmtId="164" fontId="5" fillId="9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9" fontId="14" fillId="0" borderId="0" xfId="0" applyNumberFormat="1" applyFont="1" applyAlignment="1">
      <alignment horizontal="center"/>
    </xf>
    <xf numFmtId="0" fontId="0" fillId="0" borderId="4" xfId="0" applyBorder="1"/>
    <xf numFmtId="0" fontId="13" fillId="10" borderId="4" xfId="0" applyFont="1" applyFill="1" applyBorder="1" applyAlignment="1">
      <alignment horizontal="center"/>
    </xf>
    <xf numFmtId="0" fontId="14" fillId="10" borderId="4" xfId="0" applyFont="1" applyFill="1" applyBorder="1" applyAlignment="1">
      <alignment horizontal="center"/>
    </xf>
    <xf numFmtId="9" fontId="14" fillId="0" borderId="4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4" xfId="0" applyNumberFormat="1" applyBorder="1" applyAlignment="1">
      <alignment horizontal="center"/>
    </xf>
    <xf numFmtId="9" fontId="2" fillId="2" borderId="0" xfId="2" applyFont="1" applyFill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left" indent="3"/>
    </xf>
    <xf numFmtId="0" fontId="11" fillId="8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left" indent="3"/>
    </xf>
    <xf numFmtId="0" fontId="8" fillId="6" borderId="12" xfId="0" applyFont="1" applyFill="1" applyBorder="1" applyAlignment="1">
      <alignment horizontal="left" indent="3"/>
    </xf>
    <xf numFmtId="0" fontId="8" fillId="6" borderId="8" xfId="0" applyFont="1" applyFill="1" applyBorder="1" applyAlignment="1">
      <alignment horizontal="left" indent="3"/>
    </xf>
    <xf numFmtId="0" fontId="8" fillId="6" borderId="9" xfId="0" applyFont="1" applyFill="1" applyBorder="1" applyAlignment="1">
      <alignment horizontal="left" indent="3"/>
    </xf>
    <xf numFmtId="0" fontId="8" fillId="6" borderId="5" xfId="0" applyFont="1" applyFill="1" applyBorder="1" applyAlignment="1">
      <alignment horizontal="left" indent="3"/>
    </xf>
    <xf numFmtId="0" fontId="8" fillId="6" borderId="6" xfId="0" applyFont="1" applyFill="1" applyBorder="1" applyAlignment="1">
      <alignment horizontal="left" indent="3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left" indent="3"/>
    </xf>
    <xf numFmtId="0" fontId="8" fillId="7" borderId="15" xfId="0" applyFont="1" applyFill="1" applyBorder="1" applyAlignment="1">
      <alignment horizontal="left" indent="3"/>
    </xf>
    <xf numFmtId="0" fontId="8" fillId="7" borderId="17" xfId="0" applyFont="1" applyFill="1" applyBorder="1" applyAlignment="1">
      <alignment horizontal="left" indent="3"/>
    </xf>
    <xf numFmtId="0" fontId="8" fillId="7" borderId="18" xfId="0" applyFont="1" applyFill="1" applyBorder="1" applyAlignment="1">
      <alignment horizontal="left" indent="3"/>
    </xf>
    <xf numFmtId="0" fontId="11" fillId="8" borderId="17" xfId="0" applyFont="1" applyFill="1" applyBorder="1" applyAlignment="1">
      <alignment horizontal="left" indent="3"/>
    </xf>
    <xf numFmtId="0" fontId="11" fillId="8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'Chris Invest'!$C$35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6E-4221-9C47-02053D13F4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6E-4221-9C47-02053D13F4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6E-4221-9C47-02053D13F4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6E-4221-9C47-02053D13F4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6E-4221-9C47-02053D13F4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6E-4221-9C47-02053D13F4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'Chris Invest'!$B$36:$B$41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DESENVOILVIMENTO</c:v>
                </c:pt>
                <c:pt idx="5">
                  <c:v>HOTELARIAS</c:v>
                </c:pt>
              </c:strCache>
            </c:strRef>
          </c:cat>
          <c:val>
            <c:numRef>
              <c:f>'Chris Invest'!$C$36:$C$41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9-4AD6-ABF4-7F80343B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vert="horz"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1469159</xdr:colOff>
      <xdr:row>42</xdr:row>
      <xdr:rowOff>111991</xdr:rowOff>
    </xdr:from>
    <xdr:to>
      <xdr:col>3</xdr:col>
      <xdr:colOff>412750</xdr:colOff>
      <xdr:row>57</xdr:row>
      <xdr:rowOff>84282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3B423E-CD14-2F09-38DA-E60B14B49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199439</xdr:colOff>
      <xdr:row>0</xdr:row>
      <xdr:rowOff>150092</xdr:rowOff>
    </xdr:from>
    <xdr:to>
      <xdr:col>4</xdr:col>
      <xdr:colOff>80818</xdr:colOff>
      <xdr:row>9</xdr:row>
      <xdr:rowOff>17319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55C3C3E-8185-3E04-2B2E-84179B86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439" y="150092"/>
          <a:ext cx="7351288" cy="1529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0:H66"/>
  <sheetViews>
    <sheetView showGridLines="0" showRowColHeaders="0" tabSelected="1" topLeftCell="A16" zoomScale="110" zoomScaleNormal="110" workbookViewId="0">
      <selection activeCell="D21" sqref="D21"/>
    </sheetView>
  </sheetViews>
  <sheetFormatPr defaultColWidth="0" defaultRowHeight="14.5" x14ac:dyDescent="0.35"/>
  <cols>
    <col min="1" max="1" width="3.453125" customWidth="1"/>
    <col min="2" max="2" width="49.81640625" customWidth="1"/>
    <col min="3" max="3" width="30.7265625" customWidth="1"/>
    <col min="4" max="4" width="22.90625" customWidth="1"/>
    <col min="5" max="5" width="3.54296875" customWidth="1"/>
    <col min="6" max="6" width="4.6328125" hidden="1" customWidth="1"/>
    <col min="7" max="7" width="2.7265625" hidden="1" customWidth="1"/>
    <col min="8" max="8" width="4.26953125" hidden="1" customWidth="1"/>
    <col min="9" max="9" width="8.7265625" hidden="1" customWidth="1"/>
    <col min="10" max="16384" width="8.7265625" hidden="1"/>
  </cols>
  <sheetData>
    <row r="10" spans="2:4" ht="13.5" customHeight="1" thickBot="1" x14ac:dyDescent="0.4"/>
    <row r="11" spans="2:4" ht="31" customHeight="1" x14ac:dyDescent="0.35">
      <c r="B11" s="57" t="s">
        <v>13</v>
      </c>
      <c r="C11" s="58"/>
      <c r="D11" s="59"/>
    </row>
    <row r="12" spans="2:4" ht="17.5" customHeight="1" x14ac:dyDescent="0.45">
      <c r="B12" s="55" t="s">
        <v>12</v>
      </c>
      <c r="C12" s="56"/>
      <c r="D12" s="5">
        <v>1000</v>
      </c>
    </row>
    <row r="13" spans="2:4" ht="17.5" customHeight="1" x14ac:dyDescent="0.45">
      <c r="B13" s="53" t="s">
        <v>11</v>
      </c>
      <c r="C13" s="54"/>
      <c r="D13" s="6">
        <v>6.0000000000000001E-3</v>
      </c>
    </row>
    <row r="14" spans="2:4" ht="17.5" customHeight="1" thickBot="1" x14ac:dyDescent="0.5">
      <c r="B14" s="51" t="s">
        <v>33</v>
      </c>
      <c r="C14" s="52"/>
      <c r="D14" s="21">
        <f>D12*30%</f>
        <v>300</v>
      </c>
    </row>
    <row r="15" spans="2:4" ht="17.5" customHeight="1" thickBot="1" x14ac:dyDescent="0.4"/>
    <row r="16" spans="2:4" ht="29" x14ac:dyDescent="0.35">
      <c r="B16" s="46" t="s">
        <v>4</v>
      </c>
      <c r="C16" s="47"/>
      <c r="D16" s="50"/>
    </row>
    <row r="17" spans="1:4" ht="17.5" x14ac:dyDescent="0.45">
      <c r="B17" s="60" t="s">
        <v>0</v>
      </c>
      <c r="C17" s="61"/>
      <c r="D17" s="7">
        <v>300</v>
      </c>
    </row>
    <row r="18" spans="1:4" ht="17.5" x14ac:dyDescent="0.45">
      <c r="B18" s="62" t="s">
        <v>1</v>
      </c>
      <c r="C18" s="63"/>
      <c r="D18" s="8">
        <v>5</v>
      </c>
    </row>
    <row r="19" spans="1:4" ht="17.5" x14ac:dyDescent="0.45">
      <c r="B19" s="62" t="s">
        <v>2</v>
      </c>
      <c r="C19" s="63"/>
      <c r="D19" s="9">
        <v>1.0789999999999999E-2</v>
      </c>
    </row>
    <row r="20" spans="1:4" ht="17.5" x14ac:dyDescent="0.45">
      <c r="B20" s="64" t="s">
        <v>5</v>
      </c>
      <c r="C20" s="65"/>
      <c r="D20" s="10">
        <f>FV(taxa_mensal,qtd_anos*12,APORTE*-1)</f>
        <v>25133.074199546292</v>
      </c>
    </row>
    <row r="21" spans="1:4" ht="18" thickBot="1" x14ac:dyDescent="0.5">
      <c r="B21" s="48" t="s">
        <v>3</v>
      </c>
      <c r="C21" s="49"/>
      <c r="D21" s="11">
        <f>patrimonio*rendimento_carteira</f>
        <v>150.79844519727774</v>
      </c>
    </row>
    <row r="22" spans="1:4" ht="15" thickBot="1" x14ac:dyDescent="0.4"/>
    <row r="23" spans="1:4" ht="29" x14ac:dyDescent="0.35">
      <c r="B23" s="46" t="s">
        <v>14</v>
      </c>
      <c r="C23" s="47"/>
      <c r="D23" s="3" t="s">
        <v>15</v>
      </c>
    </row>
    <row r="24" spans="1:4" ht="17.5" x14ac:dyDescent="0.45">
      <c r="A24" s="2">
        <v>2</v>
      </c>
      <c r="B24" s="12" t="s">
        <v>6</v>
      </c>
      <c r="C24" s="13">
        <f>FV($D$19,$A24*12,$D$17*-1)</f>
        <v>8168.2881892935648</v>
      </c>
      <c r="D24" s="14">
        <f>C24*rendimento_carteira</f>
        <v>49.00972913576139</v>
      </c>
    </row>
    <row r="25" spans="1:4" ht="17.5" x14ac:dyDescent="0.45">
      <c r="A25" s="2">
        <v>5</v>
      </c>
      <c r="B25" s="15" t="s">
        <v>7</v>
      </c>
      <c r="C25" s="16">
        <f>FV($D$19,$A25*12,$D$17*-1)</f>
        <v>25133.074199546292</v>
      </c>
      <c r="D25" s="17">
        <f>C25*rendimento_carteira</f>
        <v>150.79844519727774</v>
      </c>
    </row>
    <row r="26" spans="1:4" ht="17.5" x14ac:dyDescent="0.45">
      <c r="A26" s="2">
        <v>10</v>
      </c>
      <c r="B26" s="15" t="s">
        <v>8</v>
      </c>
      <c r="C26" s="16">
        <f>FV($D$19,$A26*12,$D$17*-1)</f>
        <v>72985.263759051653</v>
      </c>
      <c r="D26" s="17">
        <f>C26*rendimento_carteira</f>
        <v>437.91158255430992</v>
      </c>
    </row>
    <row r="27" spans="1:4" ht="17.5" x14ac:dyDescent="0.45">
      <c r="A27" s="2">
        <v>20</v>
      </c>
      <c r="B27" s="15" t="s">
        <v>9</v>
      </c>
      <c r="C27" s="16">
        <f>FV($D$19,$A27*12,$D$17*-1)</f>
        <v>337559.52002912416</v>
      </c>
      <c r="D27" s="17">
        <f>C27*rendimento_carteira</f>
        <v>2025.357120174745</v>
      </c>
    </row>
    <row r="28" spans="1:4" ht="18" thickBot="1" x14ac:dyDescent="0.5">
      <c r="A28" s="2">
        <v>30</v>
      </c>
      <c r="B28" s="18" t="s">
        <v>10</v>
      </c>
      <c r="C28" s="19">
        <f>FV($D$19,$A28*12,$D$17*-1)</f>
        <v>1296650.8965014142</v>
      </c>
      <c r="D28" s="20">
        <f>C28*rendimento_carteira</f>
        <v>7779.9053790084854</v>
      </c>
    </row>
    <row r="32" spans="1:4" x14ac:dyDescent="0.35">
      <c r="B32" s="23" t="s">
        <v>20</v>
      </c>
      <c r="C32" s="24" t="s">
        <v>18</v>
      </c>
      <c r="D32" s="23"/>
    </row>
    <row r="33" spans="2:4" x14ac:dyDescent="0.35">
      <c r="B33" s="25" t="s">
        <v>19</v>
      </c>
      <c r="C33" s="26">
        <f>APORTE</f>
        <v>300</v>
      </c>
      <c r="D33" s="25"/>
    </row>
    <row r="34" spans="2:4" x14ac:dyDescent="0.35">
      <c r="B34" s="4"/>
      <c r="C34" s="4"/>
      <c r="D34" s="4"/>
    </row>
    <row r="35" spans="2:4" x14ac:dyDescent="0.35">
      <c r="B35" s="30" t="s">
        <v>21</v>
      </c>
      <c r="C35" s="30" t="s">
        <v>22</v>
      </c>
      <c r="D35" s="30" t="s">
        <v>23</v>
      </c>
    </row>
    <row r="36" spans="2:4" x14ac:dyDescent="0.35">
      <c r="B36" s="27" t="s">
        <v>24</v>
      </c>
      <c r="C36" s="28">
        <f>VLOOKUP($C$32&amp;"-"&amp;B36,Planilha1!$A:$D,4,FALSE)</f>
        <v>0.3</v>
      </c>
      <c r="D36" s="29">
        <f>C36*$C$33</f>
        <v>90</v>
      </c>
    </row>
    <row r="37" spans="2:4" x14ac:dyDescent="0.35">
      <c r="B37" s="27" t="s">
        <v>25</v>
      </c>
      <c r="C37" s="28">
        <f>VLOOKUP($C$32&amp;"-"&amp;B37,Planilha1!$A:$D,4,FALSE)</f>
        <v>0.5</v>
      </c>
      <c r="D37" s="29">
        <f t="shared" ref="D37:D41" si="0">C37*$C$33</f>
        <v>150</v>
      </c>
    </row>
    <row r="38" spans="2:4" x14ac:dyDescent="0.35">
      <c r="B38" s="27" t="s">
        <v>26</v>
      </c>
      <c r="C38" s="28">
        <f>VLOOKUP($C$32&amp;"-"&amp;B38,Planilha1!$A:$D,4,FALSE)</f>
        <v>0.1</v>
      </c>
      <c r="D38" s="29">
        <f t="shared" si="0"/>
        <v>30</v>
      </c>
    </row>
    <row r="39" spans="2:4" x14ac:dyDescent="0.35">
      <c r="B39" s="27" t="s">
        <v>27</v>
      </c>
      <c r="C39" s="28">
        <f>VLOOKUP($C$32&amp;"-"&amp;B39,Planilha1!$A:$D,4,FALSE)</f>
        <v>0.1</v>
      </c>
      <c r="D39" s="29">
        <f t="shared" si="0"/>
        <v>30</v>
      </c>
    </row>
    <row r="40" spans="2:4" x14ac:dyDescent="0.35">
      <c r="B40" s="27" t="s">
        <v>28</v>
      </c>
      <c r="C40" s="28">
        <f>VLOOKUP($C$32&amp;"-"&amp;B40,Planilha1!$A:$D,4,FALSE)</f>
        <v>0</v>
      </c>
      <c r="D40" s="29">
        <f t="shared" si="0"/>
        <v>0</v>
      </c>
    </row>
    <row r="41" spans="2:4" x14ac:dyDescent="0.35">
      <c r="B41" s="27" t="s">
        <v>29</v>
      </c>
      <c r="C41" s="28">
        <f>VLOOKUP($C$32&amp;"-"&amp;B41,Planilha1!$A:$D,4,FALSE)</f>
        <v>0</v>
      </c>
      <c r="D41" s="29">
        <f t="shared" si="0"/>
        <v>0</v>
      </c>
    </row>
    <row r="42" spans="2:4" x14ac:dyDescent="0.35">
      <c r="B42" s="31"/>
      <c r="C42" s="32"/>
      <c r="D42" s="33">
        <f>SUM(D36:D41)</f>
        <v>300</v>
      </c>
    </row>
    <row r="43" spans="2:4" x14ac:dyDescent="0.35">
      <c r="B43" s="27"/>
      <c r="C43" s="4"/>
      <c r="D43" s="4"/>
    </row>
    <row r="44" spans="2:4" x14ac:dyDescent="0.35">
      <c r="B44" s="27"/>
      <c r="C44" s="4"/>
      <c r="D44" s="4"/>
    </row>
    <row r="45" spans="2:4" x14ac:dyDescent="0.35">
      <c r="B45" s="4"/>
      <c r="C45" s="4"/>
      <c r="D45" s="4"/>
    </row>
    <row r="46" spans="2:4" x14ac:dyDescent="0.35">
      <c r="B46" s="4"/>
      <c r="C46" s="4"/>
      <c r="D46" s="4"/>
    </row>
    <row r="47" spans="2:4" x14ac:dyDescent="0.35">
      <c r="B47" s="4"/>
      <c r="C47" s="4"/>
      <c r="D47" s="4"/>
    </row>
    <row r="48" spans="2:4" x14ac:dyDescent="0.35">
      <c r="B48" s="4"/>
      <c r="C48" s="4"/>
      <c r="D48" s="4"/>
    </row>
    <row r="49" spans="2:4" x14ac:dyDescent="0.35">
      <c r="B49" s="4"/>
      <c r="C49" s="4"/>
      <c r="D49" s="4"/>
    </row>
    <row r="50" spans="2:4" x14ac:dyDescent="0.35">
      <c r="B50" s="4"/>
      <c r="C50" s="4"/>
      <c r="D50" s="4"/>
    </row>
    <row r="51" spans="2:4" x14ac:dyDescent="0.35">
      <c r="B51" s="4"/>
      <c r="C51" s="4"/>
      <c r="D51" s="4"/>
    </row>
    <row r="52" spans="2:4" x14ac:dyDescent="0.35">
      <c r="B52" s="4"/>
      <c r="C52" s="4"/>
      <c r="D52" s="4"/>
    </row>
    <row r="53" spans="2:4" x14ac:dyDescent="0.35">
      <c r="B53" s="4"/>
      <c r="C53" s="4"/>
      <c r="D53" s="4"/>
    </row>
    <row r="54" spans="2:4" x14ac:dyDescent="0.35">
      <c r="B54" s="4"/>
      <c r="C54" s="4"/>
      <c r="D54" s="4"/>
    </row>
    <row r="55" spans="2:4" x14ac:dyDescent="0.35">
      <c r="B55" s="4"/>
      <c r="C55" s="4"/>
      <c r="D55" s="4"/>
    </row>
    <row r="56" spans="2:4" x14ac:dyDescent="0.35">
      <c r="B56" s="4"/>
      <c r="C56" s="4"/>
      <c r="D56" s="4"/>
    </row>
    <row r="57" spans="2:4" x14ac:dyDescent="0.35">
      <c r="B57" s="4"/>
      <c r="C57" s="4"/>
      <c r="D57" s="4"/>
    </row>
    <row r="58" spans="2:4" x14ac:dyDescent="0.35">
      <c r="B58" s="4"/>
      <c r="C58" s="4"/>
      <c r="D58" s="4"/>
    </row>
    <row r="59" spans="2:4" x14ac:dyDescent="0.35">
      <c r="B59" s="4"/>
      <c r="C59" s="4"/>
      <c r="D59" s="4"/>
    </row>
    <row r="60" spans="2:4" x14ac:dyDescent="0.35">
      <c r="C60" s="4"/>
      <c r="D60" s="4"/>
    </row>
    <row r="61" spans="2:4" x14ac:dyDescent="0.35">
      <c r="B61" s="4"/>
      <c r="C61" s="4"/>
      <c r="D61" s="4"/>
    </row>
    <row r="62" spans="2:4" x14ac:dyDescent="0.35">
      <c r="D62" s="4"/>
    </row>
    <row r="63" spans="2:4" x14ac:dyDescent="0.35">
      <c r="B63" s="4"/>
      <c r="C63" s="4"/>
      <c r="D63" s="4"/>
    </row>
    <row r="64" spans="2:4" x14ac:dyDescent="0.35">
      <c r="C64" s="4"/>
      <c r="D64" s="4"/>
    </row>
    <row r="65" spans="2:4" x14ac:dyDescent="0.35">
      <c r="B65" s="4"/>
      <c r="C65" s="4"/>
      <c r="D65" s="4"/>
    </row>
    <row r="66" spans="2:4" x14ac:dyDescent="0.35">
      <c r="B66" s="4"/>
      <c r="C66" s="4"/>
      <c r="D66" s="4"/>
    </row>
  </sheetData>
  <mergeCells count="11">
    <mergeCell ref="B12:C12"/>
    <mergeCell ref="B11:D11"/>
    <mergeCell ref="B17:C17"/>
    <mergeCell ref="B18:C18"/>
    <mergeCell ref="B19:C19"/>
    <mergeCell ref="B23:C23"/>
    <mergeCell ref="B21:C21"/>
    <mergeCell ref="B16:D16"/>
    <mergeCell ref="B14:C14"/>
    <mergeCell ref="B13:C13"/>
    <mergeCell ref="B20:C20"/>
  </mergeCells>
  <dataValidations count="1">
    <dataValidation type="list" allowBlank="1" showInputMessage="1" showErrorMessage="1" sqref="C32" xr:uid="{1E8E3860-D31E-42C9-BFDD-D3C344AAA575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D403-4ABC-40D6-A9A1-BFD5FC95F1DA}">
  <sheetPr codeName="Planilha2"/>
  <dimension ref="A2:H21"/>
  <sheetViews>
    <sheetView workbookViewId="0">
      <selection activeCell="A2" sqref="A2:D2"/>
    </sheetView>
  </sheetViews>
  <sheetFormatPr defaultRowHeight="14.5" x14ac:dyDescent="0.35"/>
  <cols>
    <col min="1" max="1" width="31.7265625" customWidth="1"/>
    <col min="2" max="2" width="13.81640625" customWidth="1"/>
    <col min="3" max="3" width="17.90625" bestFit="1" customWidth="1"/>
    <col min="7" max="7" width="16.08984375" bestFit="1" customWidth="1"/>
    <col min="8" max="8" width="15" customWidth="1"/>
  </cols>
  <sheetData>
    <row r="2" spans="1:8" x14ac:dyDescent="0.35">
      <c r="A2" s="44" t="s">
        <v>31</v>
      </c>
      <c r="B2" s="45" t="s">
        <v>20</v>
      </c>
      <c r="C2" s="45" t="s">
        <v>21</v>
      </c>
      <c r="D2" s="45" t="s">
        <v>30</v>
      </c>
    </row>
    <row r="3" spans="1:8" x14ac:dyDescent="0.35">
      <c r="A3" t="str">
        <f>B3&amp;"-"&amp;C3</f>
        <v>Conservador-PAPEL</v>
      </c>
      <c r="B3" s="34" t="s">
        <v>18</v>
      </c>
      <c r="C3" s="35" t="s">
        <v>24</v>
      </c>
      <c r="D3" s="36">
        <v>0.3</v>
      </c>
      <c r="H3" t="s">
        <v>30</v>
      </c>
    </row>
    <row r="4" spans="1:8" x14ac:dyDescent="0.35">
      <c r="A4" t="str">
        <f t="shared" ref="A4:A20" si="0">B4&amp;"-"&amp;C4</f>
        <v>Conservador-TIJOLO</v>
      </c>
      <c r="B4" s="34" t="s">
        <v>18</v>
      </c>
      <c r="C4" s="35" t="s">
        <v>25</v>
      </c>
      <c r="D4" s="36">
        <v>0.5</v>
      </c>
      <c r="G4" s="22" t="s">
        <v>32</v>
      </c>
      <c r="H4" s="43">
        <f>VLOOKUP(G4,$A:$D,4,FALSE)</f>
        <v>0.35</v>
      </c>
    </row>
    <row r="5" spans="1:8" x14ac:dyDescent="0.35">
      <c r="A5" t="str">
        <f t="shared" si="0"/>
        <v>Conservador-HÍBRIDOS</v>
      </c>
      <c r="B5" s="34" t="s">
        <v>18</v>
      </c>
      <c r="C5" s="35" t="s">
        <v>26</v>
      </c>
      <c r="D5" s="36">
        <v>0.1</v>
      </c>
    </row>
    <row r="6" spans="1:8" x14ac:dyDescent="0.35">
      <c r="A6" t="str">
        <f t="shared" si="0"/>
        <v>Conservador-FOFs</v>
      </c>
      <c r="B6" s="34" t="s">
        <v>18</v>
      </c>
      <c r="C6" s="35" t="s">
        <v>27</v>
      </c>
      <c r="D6" s="36">
        <v>0.1</v>
      </c>
    </row>
    <row r="7" spans="1:8" x14ac:dyDescent="0.35">
      <c r="A7" t="str">
        <f t="shared" si="0"/>
        <v>Conservador-DESENVOILVIMENTO</v>
      </c>
      <c r="B7" s="34" t="s">
        <v>18</v>
      </c>
      <c r="C7" s="35" t="s">
        <v>28</v>
      </c>
      <c r="D7" s="36">
        <v>0</v>
      </c>
    </row>
    <row r="8" spans="1:8" ht="15" thickBot="1" x14ac:dyDescent="0.4">
      <c r="A8" s="37" t="str">
        <f t="shared" si="0"/>
        <v>Conservador-HOTELARIAS</v>
      </c>
      <c r="B8" s="38" t="s">
        <v>18</v>
      </c>
      <c r="C8" s="39" t="s">
        <v>29</v>
      </c>
      <c r="D8" s="40">
        <v>0</v>
      </c>
    </row>
    <row r="9" spans="1:8" x14ac:dyDescent="0.35">
      <c r="A9" t="str">
        <f t="shared" si="0"/>
        <v>Moderado-PAPEL</v>
      </c>
      <c r="B9" s="34" t="s">
        <v>17</v>
      </c>
      <c r="C9" s="35" t="s">
        <v>24</v>
      </c>
      <c r="D9" s="41">
        <v>0.32</v>
      </c>
    </row>
    <row r="10" spans="1:8" x14ac:dyDescent="0.35">
      <c r="A10" t="str">
        <f t="shared" si="0"/>
        <v>Moderado-TIJOLO</v>
      </c>
      <c r="B10" s="34" t="s">
        <v>17</v>
      </c>
      <c r="C10" s="35" t="s">
        <v>25</v>
      </c>
      <c r="D10" s="41">
        <v>0.35</v>
      </c>
    </row>
    <row r="11" spans="1:8" x14ac:dyDescent="0.35">
      <c r="A11" t="str">
        <f t="shared" si="0"/>
        <v>Moderado-HÍBRIDOS</v>
      </c>
      <c r="B11" s="34" t="s">
        <v>17</v>
      </c>
      <c r="C11" s="35" t="s">
        <v>26</v>
      </c>
      <c r="D11" s="41">
        <v>0.08</v>
      </c>
    </row>
    <row r="12" spans="1:8" x14ac:dyDescent="0.35">
      <c r="A12" t="str">
        <f t="shared" si="0"/>
        <v>Moderado-FOFs</v>
      </c>
      <c r="B12" s="34" t="s">
        <v>17</v>
      </c>
      <c r="C12" s="35" t="s">
        <v>27</v>
      </c>
      <c r="D12" s="41">
        <v>0.05</v>
      </c>
    </row>
    <row r="13" spans="1:8" x14ac:dyDescent="0.35">
      <c r="A13" t="str">
        <f t="shared" si="0"/>
        <v>Moderado-DESENVOILVIMENTO</v>
      </c>
      <c r="B13" s="34" t="s">
        <v>17</v>
      </c>
      <c r="C13" s="35" t="s">
        <v>28</v>
      </c>
      <c r="D13" s="41">
        <v>0.1</v>
      </c>
    </row>
    <row r="14" spans="1:8" ht="15" thickBot="1" x14ac:dyDescent="0.4">
      <c r="A14" s="37" t="str">
        <f t="shared" si="0"/>
        <v>Moderado-HOTELARIAS</v>
      </c>
      <c r="B14" s="38" t="s">
        <v>17</v>
      </c>
      <c r="C14" s="39" t="s">
        <v>29</v>
      </c>
      <c r="D14" s="42">
        <v>0.1</v>
      </c>
    </row>
    <row r="15" spans="1:8" x14ac:dyDescent="0.35">
      <c r="A15" t="str">
        <f t="shared" si="0"/>
        <v>Agressivo-PAPEL</v>
      </c>
      <c r="B15" s="34" t="s">
        <v>16</v>
      </c>
      <c r="C15" s="35" t="s">
        <v>24</v>
      </c>
      <c r="D15" s="41">
        <v>0.5</v>
      </c>
    </row>
    <row r="16" spans="1:8" x14ac:dyDescent="0.35">
      <c r="A16" t="str">
        <f t="shared" si="0"/>
        <v>Agressivo-TIJOLO</v>
      </c>
      <c r="B16" s="34" t="s">
        <v>16</v>
      </c>
      <c r="C16" s="35" t="s">
        <v>25</v>
      </c>
      <c r="D16" s="41">
        <v>0.1</v>
      </c>
    </row>
    <row r="17" spans="1:4" x14ac:dyDescent="0.35">
      <c r="A17" t="str">
        <f t="shared" si="0"/>
        <v>Agressivo-HÍBRIDOS</v>
      </c>
      <c r="B17" s="34" t="s">
        <v>16</v>
      </c>
      <c r="C17" s="35" t="s">
        <v>26</v>
      </c>
      <c r="D17" s="41">
        <v>0.05</v>
      </c>
    </row>
    <row r="18" spans="1:4" x14ac:dyDescent="0.35">
      <c r="A18" t="str">
        <f t="shared" si="0"/>
        <v>Agressivo-FOFs</v>
      </c>
      <c r="B18" s="34" t="s">
        <v>16</v>
      </c>
      <c r="C18" s="35" t="s">
        <v>27</v>
      </c>
      <c r="D18" s="41">
        <v>0.05</v>
      </c>
    </row>
    <row r="19" spans="1:4" x14ac:dyDescent="0.35">
      <c r="A19" t="str">
        <f t="shared" si="0"/>
        <v>Agressivo-DESENVOILVIMENTO</v>
      </c>
      <c r="B19" s="34" t="s">
        <v>16</v>
      </c>
      <c r="C19" s="35" t="s">
        <v>28</v>
      </c>
      <c r="D19" s="41">
        <v>0.2</v>
      </c>
    </row>
    <row r="20" spans="1:4" x14ac:dyDescent="0.35">
      <c r="A20" t="str">
        <f t="shared" si="0"/>
        <v>Agressivo-HOTELARIAS</v>
      </c>
      <c r="B20" s="34" t="s">
        <v>16</v>
      </c>
      <c r="C20" s="35" t="s">
        <v>29</v>
      </c>
      <c r="D20" s="41">
        <v>0.1</v>
      </c>
    </row>
    <row r="21" spans="1:4" x14ac:dyDescent="0.35">
      <c r="D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Chris Invest</vt:lpstr>
      <vt:lpstr>Planilha1</vt:lpstr>
      <vt:lpstr>APORTE</vt:lpstr>
      <vt:lpstr>dividendos</vt:lpstr>
      <vt:lpstr>dividendos_mensais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madruga farias</dc:creator>
  <cp:lastModifiedBy>christian madruga farias</cp:lastModifiedBy>
  <dcterms:created xsi:type="dcterms:W3CDTF">2015-06-05T18:19:34Z</dcterms:created>
  <dcterms:modified xsi:type="dcterms:W3CDTF">2025-06-13T18:32:05Z</dcterms:modified>
</cp:coreProperties>
</file>