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CCB68654-71D4-704B-AEF7-69929C20AC27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01_TestCenterReport" sheetId="1" r:id="rId2"/>
    <sheet name="02_CombineReport" sheetId="6" r:id="rId3"/>
    <sheet name="03_TestCenterReport 58m" sheetId="7" r:id="rId4"/>
    <sheet name="04_TestCenterReport 58m" sheetId="8" r:id="rId5"/>
    <sheet name="05_TestCenterReport 58m" sheetId="9" r:id="rId6"/>
    <sheet name="06_TestCenterReport 58m" sheetId="10" r:id="rId7"/>
    <sheet name="07_TestCenterReport 13m" sheetId="11" r:id="rId8"/>
    <sheet name="08_TestCenterReport 25m" sheetId="13" r:id="rId9"/>
    <sheet name="09_TestCenterReport 25m" sheetId="14" r:id="rId10"/>
  </sheets>
  <definedNames>
    <definedName name="_xlchart.v1.3" hidden="1">'From Pin absolute penalty point'!$A$165:$A$183</definedName>
    <definedName name="_xlchart.v1.4" hidden="1">'From Pin absolute penalty point'!$J$165:$J$183</definedName>
    <definedName name="_xlchart.v1.5" hidden="1">'From Pin absolute penalty point'!$L$165:$L$183</definedName>
    <definedName name="_xlchart.v2.0" hidden="1">'From Pin absolute penalty point'!$A$165:$A$183</definedName>
    <definedName name="_xlchart.v2.1" hidden="1">'From Pin absolute penalty point'!$J$165:$J$183</definedName>
    <definedName name="_xlchart.v2.2" hidden="1">'From Pin absolute penalty point'!$L$165:$L$183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4" i="5" l="1"/>
  <c r="U184" i="5"/>
  <c r="V184" i="5" s="1"/>
  <c r="T185" i="5"/>
  <c r="U185" i="5" s="1"/>
  <c r="V185" i="5" s="1"/>
  <c r="T186" i="5"/>
  <c r="U186" i="5" s="1"/>
  <c r="V186" i="5" s="1"/>
  <c r="T187" i="5"/>
  <c r="U187" i="5" s="1"/>
  <c r="V187" i="5" s="1"/>
  <c r="T188" i="5"/>
  <c r="U188" i="5"/>
  <c r="V188" i="5" s="1"/>
  <c r="T189" i="5"/>
  <c r="U189" i="5" s="1"/>
  <c r="V189" i="5" s="1"/>
  <c r="T190" i="5"/>
  <c r="U190" i="5"/>
  <c r="V190" i="5" s="1"/>
  <c r="T191" i="5"/>
  <c r="U191" i="5" s="1"/>
  <c r="V191" i="5" s="1"/>
  <c r="T192" i="5"/>
  <c r="U192" i="5" s="1"/>
  <c r="V192" i="5" s="1"/>
  <c r="T193" i="5"/>
  <c r="U193" i="5"/>
  <c r="V193" i="5"/>
  <c r="T194" i="5"/>
  <c r="U194" i="5"/>
  <c r="V194" i="5" s="1"/>
  <c r="T195" i="5"/>
  <c r="U195" i="5" s="1"/>
  <c r="V195" i="5" s="1"/>
  <c r="T196" i="5"/>
  <c r="U196" i="5" s="1"/>
  <c r="V196" i="5" s="1"/>
  <c r="T197" i="5"/>
  <c r="U197" i="5" s="1"/>
  <c r="V197" i="5" s="1"/>
  <c r="T198" i="5"/>
  <c r="U198" i="5"/>
  <c r="V198" i="5" s="1"/>
  <c r="T199" i="5"/>
  <c r="U199" i="5" s="1"/>
  <c r="V199" i="5" s="1"/>
  <c r="T200" i="5"/>
  <c r="U200" i="5"/>
  <c r="V200" i="5" s="1"/>
  <c r="A184" i="5"/>
  <c r="R184" i="5" s="1"/>
  <c r="A185" i="5"/>
  <c r="R185" i="5" s="1"/>
  <c r="A186" i="5"/>
  <c r="R186" i="5" s="1"/>
  <c r="A187" i="5"/>
  <c r="R187" i="5" s="1"/>
  <c r="A188" i="5"/>
  <c r="R188" i="5" s="1"/>
  <c r="A189" i="5"/>
  <c r="R189" i="5" s="1"/>
  <c r="A190" i="5"/>
  <c r="R190" i="5" s="1"/>
  <c r="A191" i="5"/>
  <c r="R191" i="5" s="1"/>
  <c r="A192" i="5"/>
  <c r="R192" i="5" s="1"/>
  <c r="A193" i="5"/>
  <c r="R193" i="5" s="1"/>
  <c r="A194" i="5"/>
  <c r="R194" i="5" s="1"/>
  <c r="A195" i="5"/>
  <c r="R195" i="5" s="1"/>
  <c r="A196" i="5"/>
  <c r="R196" i="5" s="1"/>
  <c r="A197" i="5"/>
  <c r="R197" i="5" s="1"/>
  <c r="A198" i="5"/>
  <c r="R198" i="5" s="1"/>
  <c r="A199" i="5"/>
  <c r="R199" i="5" s="1"/>
  <c r="A200" i="5"/>
  <c r="R200" i="5" s="1"/>
  <c r="T165" i="5"/>
  <c r="U165" i="5" s="1"/>
  <c r="T166" i="5"/>
  <c r="U166" i="5" s="1"/>
  <c r="T167" i="5"/>
  <c r="U167" i="5" s="1"/>
  <c r="T168" i="5"/>
  <c r="U168" i="5" s="1"/>
  <c r="T169" i="5"/>
  <c r="U169" i="5" s="1"/>
  <c r="T170" i="5"/>
  <c r="U170" i="5" s="1"/>
  <c r="T171" i="5"/>
  <c r="U171" i="5" s="1"/>
  <c r="T172" i="5"/>
  <c r="U172" i="5" s="1"/>
  <c r="T173" i="5"/>
  <c r="U173" i="5" s="1"/>
  <c r="T174" i="5"/>
  <c r="U174" i="5" s="1"/>
  <c r="V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3" i="5"/>
  <c r="U183" i="5" s="1"/>
  <c r="R177" i="5"/>
  <c r="O179" i="5"/>
  <c r="A165" i="5"/>
  <c r="R165" i="5" s="1"/>
  <c r="A166" i="5"/>
  <c r="R166" i="5" s="1"/>
  <c r="A167" i="5"/>
  <c r="R167" i="5" s="1"/>
  <c r="A168" i="5"/>
  <c r="R168" i="5" s="1"/>
  <c r="A169" i="5"/>
  <c r="R169" i="5" s="1"/>
  <c r="A170" i="5"/>
  <c r="R170" i="5" s="1"/>
  <c r="A171" i="5"/>
  <c r="R171" i="5" s="1"/>
  <c r="A172" i="5"/>
  <c r="R172" i="5" s="1"/>
  <c r="A173" i="5"/>
  <c r="R173" i="5" s="1"/>
  <c r="A174" i="5"/>
  <c r="R174" i="5" s="1"/>
  <c r="A175" i="5"/>
  <c r="R175" i="5" s="1"/>
  <c r="A176" i="5"/>
  <c r="R176" i="5" s="1"/>
  <c r="A177" i="5"/>
  <c r="A178" i="5"/>
  <c r="R178" i="5" s="1"/>
  <c r="A179" i="5"/>
  <c r="R179" i="5" s="1"/>
  <c r="A180" i="5"/>
  <c r="R180" i="5" s="1"/>
  <c r="A181" i="5"/>
  <c r="R181" i="5" s="1"/>
  <c r="A182" i="5"/>
  <c r="R182" i="5" s="1"/>
  <c r="A183" i="5"/>
  <c r="R183" i="5" s="1"/>
  <c r="AQ18" i="5"/>
  <c r="Y18" i="5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4" i="5"/>
  <c r="U164" i="5" s="1"/>
  <c r="T152" i="5"/>
  <c r="U152" i="5" s="1"/>
  <c r="O162" i="5"/>
  <c r="A152" i="5"/>
  <c r="R152" i="5" s="1"/>
  <c r="A153" i="5"/>
  <c r="R153" i="5" s="1"/>
  <c r="A154" i="5"/>
  <c r="R154" i="5" s="1"/>
  <c r="A155" i="5"/>
  <c r="R155" i="5" s="1"/>
  <c r="A156" i="5"/>
  <c r="R156" i="5" s="1"/>
  <c r="A157" i="5"/>
  <c r="R157" i="5" s="1"/>
  <c r="A158" i="5"/>
  <c r="R158" i="5" s="1"/>
  <c r="A159" i="5"/>
  <c r="R159" i="5" s="1"/>
  <c r="A160" i="5"/>
  <c r="R160" i="5" s="1"/>
  <c r="A161" i="5"/>
  <c r="R161" i="5" s="1"/>
  <c r="A162" i="5"/>
  <c r="A163" i="5"/>
  <c r="R163" i="5" s="1"/>
  <c r="A164" i="5"/>
  <c r="R164" i="5" s="1"/>
  <c r="AU24" i="5"/>
  <c r="AQ6" i="5"/>
  <c r="AQ17" i="5"/>
  <c r="AQ16" i="5"/>
  <c r="AQ15" i="5"/>
  <c r="AQ14" i="5"/>
  <c r="AQ13" i="5"/>
  <c r="AQ12" i="5"/>
  <c r="AQ11" i="5"/>
  <c r="AQ10" i="5"/>
  <c r="AQ9" i="5"/>
  <c r="AQ8" i="5"/>
  <c r="AQ7" i="5"/>
  <c r="AQ5" i="5"/>
  <c r="AQ4" i="5"/>
  <c r="AQ3" i="5"/>
  <c r="Y16" i="5"/>
  <c r="Y15" i="5"/>
  <c r="Y14" i="5"/>
  <c r="Y13" i="5"/>
  <c r="Y12" i="5"/>
  <c r="Y11" i="5"/>
  <c r="Y10" i="5"/>
  <c r="Y9" i="5"/>
  <c r="Y17" i="5"/>
  <c r="Y8" i="5"/>
  <c r="Y7" i="5"/>
  <c r="Y6" i="5"/>
  <c r="Y5" i="5"/>
  <c r="Y4" i="5"/>
  <c r="Y3" i="5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139" i="5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84" i="5"/>
  <c r="U84" i="5" s="1"/>
  <c r="T79" i="5"/>
  <c r="U79" i="5" s="1"/>
  <c r="T80" i="5"/>
  <c r="U80" i="5" s="1"/>
  <c r="T81" i="5"/>
  <c r="U81" i="5" s="1"/>
  <c r="T82" i="5"/>
  <c r="U82" i="5" s="1"/>
  <c r="T83" i="5"/>
  <c r="U83" i="5" s="1"/>
  <c r="T78" i="5"/>
  <c r="U78" i="5" s="1"/>
  <c r="O81" i="5"/>
  <c r="T74" i="5"/>
  <c r="U74" i="5" s="1"/>
  <c r="T75" i="5"/>
  <c r="U75" i="5" s="1"/>
  <c r="T76" i="5"/>
  <c r="U76" i="5" s="1"/>
  <c r="T77" i="5"/>
  <c r="U77" i="5" s="1"/>
  <c r="T73" i="5"/>
  <c r="U73" i="5" s="1"/>
  <c r="T68" i="5"/>
  <c r="U68" i="5" s="1"/>
  <c r="T69" i="5"/>
  <c r="U69" i="5" s="1"/>
  <c r="T70" i="5"/>
  <c r="U70" i="5" s="1"/>
  <c r="T71" i="5"/>
  <c r="U71" i="5" s="1"/>
  <c r="T72" i="5"/>
  <c r="U72" i="5" s="1"/>
  <c r="T67" i="5"/>
  <c r="U67" i="5" s="1"/>
  <c r="T62" i="5"/>
  <c r="U62" i="5" s="1"/>
  <c r="T63" i="5"/>
  <c r="U63" i="5" s="1"/>
  <c r="T64" i="5"/>
  <c r="U64" i="5" s="1"/>
  <c r="T65" i="5"/>
  <c r="U65" i="5" s="1"/>
  <c r="T66" i="5"/>
  <c r="U66" i="5" s="1"/>
  <c r="T61" i="5"/>
  <c r="U61" i="5" s="1"/>
  <c r="T56" i="5"/>
  <c r="U56" i="5" s="1"/>
  <c r="T57" i="5"/>
  <c r="U57" i="5" s="1"/>
  <c r="T58" i="5"/>
  <c r="U58" i="5" s="1"/>
  <c r="T59" i="5"/>
  <c r="U59" i="5" s="1"/>
  <c r="T60" i="5"/>
  <c r="U60" i="5" s="1"/>
  <c r="T55" i="5"/>
  <c r="U55" i="5" s="1"/>
  <c r="O58" i="5"/>
  <c r="T50" i="5"/>
  <c r="U50" i="5" s="1"/>
  <c r="T51" i="5"/>
  <c r="U51" i="5" s="1"/>
  <c r="T52" i="5"/>
  <c r="U52" i="5" s="1"/>
  <c r="T53" i="5"/>
  <c r="U53" i="5" s="1"/>
  <c r="T54" i="5"/>
  <c r="U54" i="5" s="1"/>
  <c r="T49" i="5"/>
  <c r="U49" i="5" s="1"/>
  <c r="O52" i="5"/>
  <c r="T44" i="5"/>
  <c r="U44" i="5" s="1"/>
  <c r="T45" i="5"/>
  <c r="U45" i="5" s="1"/>
  <c r="T46" i="5"/>
  <c r="U46" i="5" s="1"/>
  <c r="T47" i="5"/>
  <c r="U47" i="5" s="1"/>
  <c r="T48" i="5"/>
  <c r="U48" i="5" s="1"/>
  <c r="T43" i="5"/>
  <c r="U43" i="5" s="1"/>
  <c r="T39" i="5"/>
  <c r="U39" i="5" s="1"/>
  <c r="T40" i="5"/>
  <c r="U40" i="5" s="1"/>
  <c r="T41" i="5"/>
  <c r="U41" i="5" s="1"/>
  <c r="T42" i="5"/>
  <c r="U42" i="5" s="1"/>
  <c r="T38" i="5"/>
  <c r="U38" i="5" s="1"/>
  <c r="O39" i="5"/>
  <c r="O37" i="5"/>
  <c r="O11" i="5"/>
  <c r="O13" i="5"/>
  <c r="O5" i="5"/>
  <c r="T4" i="5"/>
  <c r="T5" i="5"/>
  <c r="T6" i="5"/>
  <c r="T7" i="5"/>
  <c r="T8" i="5"/>
  <c r="T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3" i="5"/>
  <c r="O132" i="5"/>
  <c r="O83" i="5"/>
  <c r="O77" i="5"/>
  <c r="O70" i="5"/>
  <c r="O65" i="5"/>
  <c r="O60" i="5"/>
  <c r="O51" i="5"/>
  <c r="O46" i="5"/>
  <c r="O31" i="5"/>
  <c r="O21" i="5"/>
  <c r="O19" i="5"/>
  <c r="O6" i="5"/>
  <c r="A99" i="5"/>
  <c r="R99" i="5" s="1"/>
  <c r="A100" i="5"/>
  <c r="R100" i="5" s="1"/>
  <c r="A101" i="5"/>
  <c r="R101" i="5" s="1"/>
  <c r="A102" i="5"/>
  <c r="A103" i="5"/>
  <c r="R103" i="5" s="1"/>
  <c r="A104" i="5"/>
  <c r="R104" i="5" s="1"/>
  <c r="A105" i="5"/>
  <c r="R105" i="5" s="1"/>
  <c r="A106" i="5"/>
  <c r="R106" i="5" s="1"/>
  <c r="A107" i="5"/>
  <c r="R107" i="5" s="1"/>
  <c r="A108" i="5"/>
  <c r="R108" i="5" s="1"/>
  <c r="A109" i="5"/>
  <c r="R109" i="5" s="1"/>
  <c r="A110" i="5"/>
  <c r="R110" i="5" s="1"/>
  <c r="A111" i="5"/>
  <c r="R111" i="5" s="1"/>
  <c r="A112" i="5"/>
  <c r="A113" i="5"/>
  <c r="R113" i="5" s="1"/>
  <c r="A114" i="5"/>
  <c r="R114" i="5" s="1"/>
  <c r="A115" i="5"/>
  <c r="R115" i="5" s="1"/>
  <c r="A116" i="5"/>
  <c r="R116" i="5" s="1"/>
  <c r="A117" i="5"/>
  <c r="R117" i="5" s="1"/>
  <c r="A118" i="5"/>
  <c r="R118" i="5" s="1"/>
  <c r="A119" i="5"/>
  <c r="R119" i="5" s="1"/>
  <c r="A120" i="5"/>
  <c r="R120" i="5" s="1"/>
  <c r="A121" i="5"/>
  <c r="R121" i="5" s="1"/>
  <c r="A122" i="5"/>
  <c r="A123" i="5"/>
  <c r="R123" i="5" s="1"/>
  <c r="A124" i="5"/>
  <c r="A125" i="5"/>
  <c r="R125" i="5" s="1"/>
  <c r="A126" i="5"/>
  <c r="R126" i="5" s="1"/>
  <c r="A127" i="5"/>
  <c r="R127" i="5" s="1"/>
  <c r="A128" i="5"/>
  <c r="R128" i="5" s="1"/>
  <c r="A129" i="5"/>
  <c r="R129" i="5" s="1"/>
  <c r="A130" i="5"/>
  <c r="R130" i="5" s="1"/>
  <c r="A131" i="5"/>
  <c r="R131" i="5" s="1"/>
  <c r="A132" i="5"/>
  <c r="A133" i="5"/>
  <c r="R133" i="5" s="1"/>
  <c r="A134" i="5"/>
  <c r="A135" i="5"/>
  <c r="R135" i="5" s="1"/>
  <c r="A136" i="5"/>
  <c r="R136" i="5" s="1"/>
  <c r="A137" i="5"/>
  <c r="R137" i="5" s="1"/>
  <c r="A138" i="5"/>
  <c r="R138" i="5" s="1"/>
  <c r="A139" i="5"/>
  <c r="R139" i="5" s="1"/>
  <c r="A140" i="5"/>
  <c r="R140" i="5" s="1"/>
  <c r="A141" i="5"/>
  <c r="R141" i="5" s="1"/>
  <c r="A142" i="5"/>
  <c r="A143" i="5"/>
  <c r="R143" i="5" s="1"/>
  <c r="A144" i="5"/>
  <c r="R144" i="5" s="1"/>
  <c r="A145" i="5"/>
  <c r="A146" i="5"/>
  <c r="R146" i="5" s="1"/>
  <c r="A147" i="5"/>
  <c r="R147" i="5" s="1"/>
  <c r="A148" i="5"/>
  <c r="R148" i="5" s="1"/>
  <c r="A149" i="5"/>
  <c r="R149" i="5" s="1"/>
  <c r="A150" i="5"/>
  <c r="R150" i="5" s="1"/>
  <c r="A151" i="5"/>
  <c r="R151" i="5" s="1"/>
  <c r="AK84" i="5"/>
  <c r="AL84" i="5" s="1"/>
  <c r="BC84" i="5"/>
  <c r="BH84" i="5"/>
  <c r="BI84" i="5" s="1"/>
  <c r="A84" i="5"/>
  <c r="R84" i="5" s="1"/>
  <c r="A85" i="5"/>
  <c r="R85" i="5" s="1"/>
  <c r="A86" i="5"/>
  <c r="R86" i="5" s="1"/>
  <c r="A87" i="5"/>
  <c r="R87" i="5" s="1"/>
  <c r="A88" i="5"/>
  <c r="R88" i="5" s="1"/>
  <c r="A89" i="5"/>
  <c r="R89" i="5" s="1"/>
  <c r="A90" i="5"/>
  <c r="R90" i="5" s="1"/>
  <c r="A91" i="5"/>
  <c r="R91" i="5" s="1"/>
  <c r="A92" i="5"/>
  <c r="A93" i="5"/>
  <c r="R93" i="5" s="1"/>
  <c r="A94" i="5"/>
  <c r="R94" i="5" s="1"/>
  <c r="A95" i="5"/>
  <c r="R95" i="5" s="1"/>
  <c r="A96" i="5"/>
  <c r="R96" i="5" s="1"/>
  <c r="A97" i="5"/>
  <c r="R97" i="5" s="1"/>
  <c r="A98" i="5"/>
  <c r="R98" i="5" s="1"/>
  <c r="AD26" i="5"/>
  <c r="AD25" i="5"/>
  <c r="BC60" i="5"/>
  <c r="BH60" i="5"/>
  <c r="BI60" i="5" s="1"/>
  <c r="BC61" i="5"/>
  <c r="BH61" i="5"/>
  <c r="BI61" i="5" s="1"/>
  <c r="BC62" i="5"/>
  <c r="BH62" i="5"/>
  <c r="BI62" i="5" s="1"/>
  <c r="BC63" i="5"/>
  <c r="BH63" i="5"/>
  <c r="BI63" i="5" s="1"/>
  <c r="BC64" i="5"/>
  <c r="BH64" i="5"/>
  <c r="BI64" i="5" s="1"/>
  <c r="BC65" i="5"/>
  <c r="BH65" i="5"/>
  <c r="BI65" i="5" s="1"/>
  <c r="BC66" i="5"/>
  <c r="BH66" i="5"/>
  <c r="BI66" i="5" s="1"/>
  <c r="BC67" i="5"/>
  <c r="BH67" i="5"/>
  <c r="BI67" i="5" s="1"/>
  <c r="BC68" i="5"/>
  <c r="BH68" i="5"/>
  <c r="BI68" i="5" s="1"/>
  <c r="BC69" i="5"/>
  <c r="BH69" i="5"/>
  <c r="BI69" i="5" s="1"/>
  <c r="BC70" i="5"/>
  <c r="BH70" i="5"/>
  <c r="BI70" i="5" s="1"/>
  <c r="BC71" i="5"/>
  <c r="BH71" i="5"/>
  <c r="BI71" i="5" s="1"/>
  <c r="BC72" i="5"/>
  <c r="BH72" i="5"/>
  <c r="BI72" i="5" s="1"/>
  <c r="BC73" i="5"/>
  <c r="BH73" i="5"/>
  <c r="BI73" i="5" s="1"/>
  <c r="BC74" i="5"/>
  <c r="BH74" i="5"/>
  <c r="BI74" i="5" s="1"/>
  <c r="BC75" i="5"/>
  <c r="BH75" i="5"/>
  <c r="BI75" i="5" s="1"/>
  <c r="BC76" i="5"/>
  <c r="BH76" i="5"/>
  <c r="BI76" i="5" s="1"/>
  <c r="BC77" i="5"/>
  <c r="BH77" i="5"/>
  <c r="BI77" i="5" s="1"/>
  <c r="BC78" i="5"/>
  <c r="BH78" i="5"/>
  <c r="BI78" i="5" s="1"/>
  <c r="BC79" i="5"/>
  <c r="BH79" i="5"/>
  <c r="BI79" i="5" s="1"/>
  <c r="BC80" i="5"/>
  <c r="BH80" i="5"/>
  <c r="BI80" i="5" s="1"/>
  <c r="BC81" i="5"/>
  <c r="BH81" i="5"/>
  <c r="BI81" i="5" s="1"/>
  <c r="BC82" i="5"/>
  <c r="BH82" i="5"/>
  <c r="BI82" i="5" s="1"/>
  <c r="BC83" i="5"/>
  <c r="BH83" i="5"/>
  <c r="BI83" i="5" s="1"/>
  <c r="AK61" i="5"/>
  <c r="AL61" i="5" s="1"/>
  <c r="AK62" i="5"/>
  <c r="AL62" i="5" s="1"/>
  <c r="AK63" i="5"/>
  <c r="AL63" i="5" s="1"/>
  <c r="AK64" i="5"/>
  <c r="AL64" i="5" s="1"/>
  <c r="AK65" i="5"/>
  <c r="AL65" i="5" s="1"/>
  <c r="AK66" i="5"/>
  <c r="AL66" i="5" s="1"/>
  <c r="AK67" i="5"/>
  <c r="AL67" i="5" s="1"/>
  <c r="AK68" i="5"/>
  <c r="AL68" i="5" s="1"/>
  <c r="AK69" i="5"/>
  <c r="AL69" i="5" s="1"/>
  <c r="AK70" i="5"/>
  <c r="AL70" i="5" s="1"/>
  <c r="AK71" i="5"/>
  <c r="AL71" i="5" s="1"/>
  <c r="AK72" i="5"/>
  <c r="AL72" i="5" s="1"/>
  <c r="AK73" i="5"/>
  <c r="AL73" i="5" s="1"/>
  <c r="AK74" i="5"/>
  <c r="AL74" i="5" s="1"/>
  <c r="AK75" i="5"/>
  <c r="AL75" i="5" s="1"/>
  <c r="AK76" i="5"/>
  <c r="AL76" i="5" s="1"/>
  <c r="AK77" i="5"/>
  <c r="AL77" i="5" s="1"/>
  <c r="AK78" i="5"/>
  <c r="AL78" i="5" s="1"/>
  <c r="AK79" i="5"/>
  <c r="AL79" i="5" s="1"/>
  <c r="AK80" i="5"/>
  <c r="AL80" i="5" s="1"/>
  <c r="AK81" i="5"/>
  <c r="AL81" i="5" s="1"/>
  <c r="AK82" i="5"/>
  <c r="AL82" i="5" s="1"/>
  <c r="AK83" i="5"/>
  <c r="AL83" i="5" s="1"/>
  <c r="AK32" i="5"/>
  <c r="AL32" i="5" s="1"/>
  <c r="AK33" i="5"/>
  <c r="AL33" i="5" s="1"/>
  <c r="AK34" i="5"/>
  <c r="AL34" i="5" s="1"/>
  <c r="AK35" i="5"/>
  <c r="AL35" i="5" s="1"/>
  <c r="AK36" i="5"/>
  <c r="AL36" i="5" s="1"/>
  <c r="AK37" i="5"/>
  <c r="AL37" i="5" s="1"/>
  <c r="AK38" i="5"/>
  <c r="AL38" i="5" s="1"/>
  <c r="AK39" i="5"/>
  <c r="AL39" i="5" s="1"/>
  <c r="AK40" i="5"/>
  <c r="AL40" i="5" s="1"/>
  <c r="AK41" i="5"/>
  <c r="AL41" i="5" s="1"/>
  <c r="AK42" i="5"/>
  <c r="AL42" i="5" s="1"/>
  <c r="AK43" i="5"/>
  <c r="AL43" i="5" s="1"/>
  <c r="AK44" i="5"/>
  <c r="AL44" i="5" s="1"/>
  <c r="AK45" i="5"/>
  <c r="AL45" i="5" s="1"/>
  <c r="AK46" i="5"/>
  <c r="AL46" i="5" s="1"/>
  <c r="AK47" i="5"/>
  <c r="AL47" i="5" s="1"/>
  <c r="AK48" i="5"/>
  <c r="AL48" i="5" s="1"/>
  <c r="AK49" i="5"/>
  <c r="AL49" i="5" s="1"/>
  <c r="AK50" i="5"/>
  <c r="AL50" i="5" s="1"/>
  <c r="AK51" i="5"/>
  <c r="AL51" i="5" s="1"/>
  <c r="AK52" i="5"/>
  <c r="AL52" i="5" s="1"/>
  <c r="AK53" i="5"/>
  <c r="AL53" i="5" s="1"/>
  <c r="AK54" i="5"/>
  <c r="AL54" i="5" s="1"/>
  <c r="AK55" i="5"/>
  <c r="AL55" i="5" s="1"/>
  <c r="AK56" i="5"/>
  <c r="AL56" i="5" s="1"/>
  <c r="AK57" i="5"/>
  <c r="AL57" i="5" s="1"/>
  <c r="AK58" i="5"/>
  <c r="AL58" i="5" s="1"/>
  <c r="AK59" i="5"/>
  <c r="AL59" i="5" s="1"/>
  <c r="AK60" i="5"/>
  <c r="AL60" i="5" s="1"/>
  <c r="BH32" i="5"/>
  <c r="BI32" i="5" s="1"/>
  <c r="BH33" i="5"/>
  <c r="BI33" i="5" s="1"/>
  <c r="BH34" i="5"/>
  <c r="BI34" i="5" s="1"/>
  <c r="BH35" i="5"/>
  <c r="BI35" i="5" s="1"/>
  <c r="BH36" i="5"/>
  <c r="BI36" i="5" s="1"/>
  <c r="BH37" i="5"/>
  <c r="BI37" i="5" s="1"/>
  <c r="BH38" i="5"/>
  <c r="BI38" i="5" s="1"/>
  <c r="BH39" i="5"/>
  <c r="BI39" i="5" s="1"/>
  <c r="BH40" i="5"/>
  <c r="BI40" i="5" s="1"/>
  <c r="BH41" i="5"/>
  <c r="BI41" i="5" s="1"/>
  <c r="BH42" i="5"/>
  <c r="BI42" i="5" s="1"/>
  <c r="BH43" i="5"/>
  <c r="BI43" i="5" s="1"/>
  <c r="BH44" i="5"/>
  <c r="BI44" i="5" s="1"/>
  <c r="BH45" i="5"/>
  <c r="BI45" i="5" s="1"/>
  <c r="BH46" i="5"/>
  <c r="BI46" i="5" s="1"/>
  <c r="BH47" i="5"/>
  <c r="BI47" i="5" s="1"/>
  <c r="BH48" i="5"/>
  <c r="BI48" i="5" s="1"/>
  <c r="BH49" i="5"/>
  <c r="BI49" i="5" s="1"/>
  <c r="BH50" i="5"/>
  <c r="BI50" i="5" s="1"/>
  <c r="BH51" i="5"/>
  <c r="BI51" i="5" s="1"/>
  <c r="BH52" i="5"/>
  <c r="BI52" i="5" s="1"/>
  <c r="BH53" i="5"/>
  <c r="BI53" i="5" s="1"/>
  <c r="BH54" i="5"/>
  <c r="BI54" i="5" s="1"/>
  <c r="BH55" i="5"/>
  <c r="BI55" i="5" s="1"/>
  <c r="BH56" i="5"/>
  <c r="BI56" i="5" s="1"/>
  <c r="BH57" i="5"/>
  <c r="BI57" i="5" s="1"/>
  <c r="BH58" i="5"/>
  <c r="BI58" i="5" s="1"/>
  <c r="BH59" i="5"/>
  <c r="BI59" i="5" s="1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H31" i="5"/>
  <c r="BI31" i="5" s="1"/>
  <c r="BH30" i="5"/>
  <c r="BI30" i="5" s="1"/>
  <c r="BH29" i="5"/>
  <c r="BI29" i="5" s="1"/>
  <c r="BH28" i="5"/>
  <c r="BI28" i="5" s="1"/>
  <c r="BH27" i="5"/>
  <c r="BI27" i="5" s="1"/>
  <c r="BH26" i="5"/>
  <c r="BI26" i="5" s="1"/>
  <c r="BH25" i="5"/>
  <c r="BI25" i="5" s="1"/>
  <c r="BH24" i="5"/>
  <c r="BI24" i="5" s="1"/>
  <c r="BH23" i="5"/>
  <c r="BI23" i="5" s="1"/>
  <c r="BH22" i="5"/>
  <c r="BI22" i="5" s="1"/>
  <c r="BH21" i="5"/>
  <c r="BI21" i="5" s="1"/>
  <c r="BH20" i="5"/>
  <c r="BI20" i="5" s="1"/>
  <c r="BH19" i="5"/>
  <c r="BI19" i="5" s="1"/>
  <c r="BH18" i="5"/>
  <c r="BI18" i="5" s="1"/>
  <c r="BH17" i="5"/>
  <c r="BI17" i="5" s="1"/>
  <c r="BH16" i="5"/>
  <c r="BI16" i="5" s="1"/>
  <c r="BH15" i="5"/>
  <c r="BI15" i="5" s="1"/>
  <c r="BH14" i="5"/>
  <c r="BI14" i="5" s="1"/>
  <c r="BH13" i="5"/>
  <c r="BI13" i="5" s="1"/>
  <c r="BH12" i="5"/>
  <c r="BI12" i="5" s="1"/>
  <c r="BH11" i="5"/>
  <c r="BI11" i="5" s="1"/>
  <c r="BH10" i="5"/>
  <c r="BI10" i="5" s="1"/>
  <c r="BH9" i="5"/>
  <c r="BI9" i="5" s="1"/>
  <c r="BH8" i="5"/>
  <c r="BI8" i="5" s="1"/>
  <c r="BH7" i="5"/>
  <c r="BI7" i="5" s="1"/>
  <c r="BH6" i="5"/>
  <c r="BI6" i="5" s="1"/>
  <c r="BH5" i="5"/>
  <c r="BI5" i="5" s="1"/>
  <c r="BH4" i="5"/>
  <c r="BI4" i="5" s="1"/>
  <c r="BH3" i="5"/>
  <c r="BI3" i="5" s="1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AK10" i="5"/>
  <c r="AL10" i="5" s="1"/>
  <c r="AK11" i="5"/>
  <c r="AL11" i="5" s="1"/>
  <c r="AK12" i="5"/>
  <c r="AL12" i="5" s="1"/>
  <c r="AK13" i="5"/>
  <c r="AL13" i="5" s="1"/>
  <c r="AK27" i="5"/>
  <c r="AL27" i="5" s="1"/>
  <c r="AK28" i="5"/>
  <c r="AL28" i="5" s="1"/>
  <c r="AK29" i="5"/>
  <c r="AL29" i="5" s="1"/>
  <c r="AK30" i="5"/>
  <c r="AL30" i="5" s="1"/>
  <c r="AK31" i="5"/>
  <c r="AL31" i="5" s="1"/>
  <c r="AK26" i="5"/>
  <c r="AL26" i="5" s="1"/>
  <c r="AK21" i="5"/>
  <c r="AL21" i="5" s="1"/>
  <c r="AK22" i="5"/>
  <c r="AL22" i="5" s="1"/>
  <c r="AK23" i="5"/>
  <c r="AL23" i="5" s="1"/>
  <c r="AK24" i="5"/>
  <c r="AL24" i="5" s="1"/>
  <c r="AK25" i="5"/>
  <c r="AL25" i="5" s="1"/>
  <c r="AK20" i="5"/>
  <c r="AL20" i="5" s="1"/>
  <c r="AK15" i="5"/>
  <c r="AL15" i="5" s="1"/>
  <c r="AK16" i="5"/>
  <c r="AL16" i="5" s="1"/>
  <c r="AK17" i="5"/>
  <c r="AL17" i="5" s="1"/>
  <c r="AK18" i="5"/>
  <c r="AL18" i="5" s="1"/>
  <c r="AK19" i="5"/>
  <c r="AL19" i="5" s="1"/>
  <c r="AK14" i="5"/>
  <c r="AL14" i="5" s="1"/>
  <c r="AK9" i="5"/>
  <c r="AL9" i="5" s="1"/>
  <c r="AK4" i="5"/>
  <c r="AL4" i="5" s="1"/>
  <c r="AK5" i="5"/>
  <c r="AL5" i="5" s="1"/>
  <c r="AK6" i="5"/>
  <c r="AL6" i="5" s="1"/>
  <c r="AK7" i="5"/>
  <c r="AL7" i="5" s="1"/>
  <c r="AK8" i="5"/>
  <c r="AL8" i="5" s="1"/>
  <c r="AK3" i="5"/>
  <c r="AL3" i="5" s="1"/>
  <c r="A32" i="5"/>
  <c r="BN32" i="5" s="1"/>
  <c r="A33" i="5"/>
  <c r="BN33" i="5" s="1"/>
  <c r="A34" i="5"/>
  <c r="BN34" i="5" s="1"/>
  <c r="A35" i="5"/>
  <c r="BN35" i="5" s="1"/>
  <c r="A36" i="5"/>
  <c r="BN36" i="5" s="1"/>
  <c r="A37" i="5"/>
  <c r="BN37" i="5" s="1"/>
  <c r="A38" i="5"/>
  <c r="BN38" i="5" s="1"/>
  <c r="A39" i="5"/>
  <c r="BN39" i="5" s="1"/>
  <c r="A40" i="5"/>
  <c r="BN40" i="5" s="1"/>
  <c r="A41" i="5"/>
  <c r="BN41" i="5" s="1"/>
  <c r="A42" i="5"/>
  <c r="BN42" i="5" s="1"/>
  <c r="A43" i="5"/>
  <c r="BN43" i="5" s="1"/>
  <c r="A44" i="5"/>
  <c r="BN44" i="5" s="1"/>
  <c r="A45" i="5"/>
  <c r="R45" i="5" s="1"/>
  <c r="A46" i="5"/>
  <c r="BN46" i="5" s="1"/>
  <c r="A47" i="5"/>
  <c r="BN47" i="5" s="1"/>
  <c r="A48" i="5"/>
  <c r="BN48" i="5" s="1"/>
  <c r="A49" i="5"/>
  <c r="BN49" i="5" s="1"/>
  <c r="A50" i="5"/>
  <c r="BN50" i="5" s="1"/>
  <c r="A51" i="5"/>
  <c r="R51" i="5" s="1"/>
  <c r="A52" i="5"/>
  <c r="BN52" i="5" s="1"/>
  <c r="A53" i="5"/>
  <c r="BN53" i="5" s="1"/>
  <c r="A54" i="5"/>
  <c r="BN54" i="5" s="1"/>
  <c r="A55" i="5"/>
  <c r="BN55" i="5" s="1"/>
  <c r="A56" i="5"/>
  <c r="BN56" i="5" s="1"/>
  <c r="A57" i="5"/>
  <c r="BN57" i="5" s="1"/>
  <c r="A58" i="5"/>
  <c r="BN58" i="5" s="1"/>
  <c r="A59" i="5"/>
  <c r="BN59" i="5" s="1"/>
  <c r="A60" i="5"/>
  <c r="BN60" i="5" s="1"/>
  <c r="A61" i="5"/>
  <c r="BN61" i="5" s="1"/>
  <c r="A62" i="5"/>
  <c r="BN62" i="5" s="1"/>
  <c r="A63" i="5"/>
  <c r="BN63" i="5" s="1"/>
  <c r="A64" i="5"/>
  <c r="BN64" i="5" s="1"/>
  <c r="A65" i="5"/>
  <c r="BN65" i="5" s="1"/>
  <c r="A66" i="5"/>
  <c r="BN66" i="5" s="1"/>
  <c r="A67" i="5"/>
  <c r="BN67" i="5" s="1"/>
  <c r="A68" i="5"/>
  <c r="BN68" i="5" s="1"/>
  <c r="A69" i="5"/>
  <c r="BN69" i="5" s="1"/>
  <c r="A70" i="5"/>
  <c r="BN70" i="5" s="1"/>
  <c r="A71" i="5"/>
  <c r="BN71" i="5" s="1"/>
  <c r="A72" i="5"/>
  <c r="BN72" i="5" s="1"/>
  <c r="A73" i="5"/>
  <c r="BN73" i="5" s="1"/>
  <c r="A74" i="5"/>
  <c r="BN74" i="5" s="1"/>
  <c r="A75" i="5"/>
  <c r="BN75" i="5" s="1"/>
  <c r="A76" i="5"/>
  <c r="BN76" i="5" s="1"/>
  <c r="A77" i="5"/>
  <c r="BN77" i="5" s="1"/>
  <c r="A78" i="5"/>
  <c r="BN78" i="5" s="1"/>
  <c r="A79" i="5"/>
  <c r="BN79" i="5" s="1"/>
  <c r="A80" i="5"/>
  <c r="BN80" i="5" s="1"/>
  <c r="A81" i="5"/>
  <c r="BN81" i="5" s="1"/>
  <c r="A82" i="5"/>
  <c r="BN82" i="5" s="1"/>
  <c r="A83" i="5"/>
  <c r="BN83" i="5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 s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P7" i="5"/>
  <c r="AS15" i="5" s="1"/>
  <c r="AP6" i="5"/>
  <c r="AP5" i="5"/>
  <c r="AP4" i="5"/>
  <c r="AP3" i="5"/>
  <c r="X7" i="5"/>
  <c r="AA15" i="5" s="1"/>
  <c r="X6" i="5"/>
  <c r="X5" i="5"/>
  <c r="X3" i="5"/>
  <c r="X4" i="5"/>
  <c r="A4" i="5"/>
  <c r="BN4" i="5" s="1"/>
  <c r="A5" i="5"/>
  <c r="BN5" i="5" s="1"/>
  <c r="A6" i="5"/>
  <c r="BN6" i="5" s="1"/>
  <c r="A7" i="5"/>
  <c r="BN7" i="5" s="1"/>
  <c r="A8" i="5"/>
  <c r="BN8" i="5" s="1"/>
  <c r="A9" i="5"/>
  <c r="BN9" i="5" s="1"/>
  <c r="A10" i="5"/>
  <c r="BN10" i="5" s="1"/>
  <c r="A11" i="5"/>
  <c r="BN11" i="5" s="1"/>
  <c r="A12" i="5"/>
  <c r="BN12" i="5" s="1"/>
  <c r="A13" i="5"/>
  <c r="BN13" i="5" s="1"/>
  <c r="A14" i="5"/>
  <c r="BN14" i="5" s="1"/>
  <c r="A15" i="5"/>
  <c r="BN15" i="5" s="1"/>
  <c r="A16" i="5"/>
  <c r="BN16" i="5" s="1"/>
  <c r="A17" i="5"/>
  <c r="BN17" i="5" s="1"/>
  <c r="A18" i="5"/>
  <c r="BN18" i="5" s="1"/>
  <c r="A19" i="5"/>
  <c r="R19" i="5" s="1"/>
  <c r="A20" i="5"/>
  <c r="BN20" i="5" s="1"/>
  <c r="A21" i="5"/>
  <c r="BN21" i="5" s="1"/>
  <c r="A22" i="5"/>
  <c r="BN22" i="5" s="1"/>
  <c r="A23" i="5"/>
  <c r="BN23" i="5" s="1"/>
  <c r="A24" i="5"/>
  <c r="BN24" i="5" s="1"/>
  <c r="A25" i="5"/>
  <c r="BN25" i="5" s="1"/>
  <c r="A26" i="5"/>
  <c r="BN26" i="5" s="1"/>
  <c r="A27" i="5"/>
  <c r="BN27" i="5" s="1"/>
  <c r="A28" i="5"/>
  <c r="BN28" i="5" s="1"/>
  <c r="A29" i="5"/>
  <c r="BN29" i="5" s="1"/>
  <c r="A30" i="5"/>
  <c r="BN30" i="5" s="1"/>
  <c r="A31" i="5"/>
  <c r="BN31" i="5" s="1"/>
  <c r="A3" i="5"/>
  <c r="BN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Q3" i="1"/>
  <c r="V182" i="5" l="1"/>
  <c r="V172" i="5"/>
  <c r="V181" i="5"/>
  <c r="V171" i="5"/>
  <c r="V180" i="5"/>
  <c r="V170" i="5"/>
  <c r="N179" i="5"/>
  <c r="P179" i="5" s="1"/>
  <c r="V179" i="5"/>
  <c r="V169" i="5"/>
  <c r="V176" i="5"/>
  <c r="V166" i="5"/>
  <c r="V175" i="5"/>
  <c r="V165" i="5"/>
  <c r="V183" i="5"/>
  <c r="V173" i="5"/>
  <c r="V178" i="5"/>
  <c r="V168" i="5"/>
  <c r="V177" i="5"/>
  <c r="V167" i="5"/>
  <c r="V159" i="5"/>
  <c r="V158" i="5"/>
  <c r="V156" i="5"/>
  <c r="N162" i="5"/>
  <c r="P162" i="5" s="1"/>
  <c r="V157" i="5"/>
  <c r="R162" i="5"/>
  <c r="V164" i="5"/>
  <c r="V155" i="5"/>
  <c r="V163" i="5"/>
  <c r="V154" i="5"/>
  <c r="V162" i="5"/>
  <c r="V153" i="5"/>
  <c r="V161" i="5"/>
  <c r="V160" i="5"/>
  <c r="V152" i="5"/>
  <c r="N132" i="5"/>
  <c r="P132" i="5" s="1"/>
  <c r="AS6" i="5"/>
  <c r="V92" i="5"/>
  <c r="AT6" i="5"/>
  <c r="V122" i="5"/>
  <c r="V112" i="5"/>
  <c r="V54" i="5"/>
  <c r="V118" i="5"/>
  <c r="V123" i="5"/>
  <c r="V145" i="5"/>
  <c r="V134" i="5"/>
  <c r="V142" i="5"/>
  <c r="V102" i="5"/>
  <c r="V149" i="5"/>
  <c r="V141" i="5"/>
  <c r="V117" i="5"/>
  <c r="V139" i="5"/>
  <c r="V140" i="5"/>
  <c r="V129" i="5"/>
  <c r="V91" i="5"/>
  <c r="V128" i="5"/>
  <c r="V107" i="5"/>
  <c r="V120" i="5"/>
  <c r="V106" i="5"/>
  <c r="V99" i="5"/>
  <c r="V150" i="5"/>
  <c r="V133" i="5"/>
  <c r="V119" i="5"/>
  <c r="AB16" i="5"/>
  <c r="V124" i="5"/>
  <c r="V59" i="5"/>
  <c r="V84" i="5"/>
  <c r="R142" i="5"/>
  <c r="R132" i="5"/>
  <c r="R122" i="5"/>
  <c r="R112" i="5"/>
  <c r="R102" i="5"/>
  <c r="R92" i="5"/>
  <c r="V144" i="5"/>
  <c r="V113" i="5"/>
  <c r="V108" i="5"/>
  <c r="V97" i="5"/>
  <c r="V85" i="5"/>
  <c r="V96" i="5"/>
  <c r="V95" i="5"/>
  <c r="V143" i="5"/>
  <c r="V138" i="5"/>
  <c r="V132" i="5"/>
  <c r="V127" i="5"/>
  <c r="V116" i="5"/>
  <c r="V105" i="5"/>
  <c r="V101" i="5"/>
  <c r="V48" i="5"/>
  <c r="V52" i="5"/>
  <c r="V148" i="5"/>
  <c r="V137" i="5"/>
  <c r="V126" i="5"/>
  <c r="V115" i="5"/>
  <c r="V111" i="5"/>
  <c r="V90" i="5"/>
  <c r="V83" i="5"/>
  <c r="V147" i="5"/>
  <c r="V136" i="5"/>
  <c r="V125" i="5"/>
  <c r="V121" i="5"/>
  <c r="V100" i="5"/>
  <c r="V94" i="5"/>
  <c r="V89" i="5"/>
  <c r="V146" i="5"/>
  <c r="V135" i="5"/>
  <c r="V131" i="5"/>
  <c r="V110" i="5"/>
  <c r="V104" i="5"/>
  <c r="V38" i="5"/>
  <c r="R145" i="5"/>
  <c r="V114" i="5"/>
  <c r="V88" i="5"/>
  <c r="R134" i="5"/>
  <c r="R124" i="5"/>
  <c r="V151" i="5"/>
  <c r="V130" i="5"/>
  <c r="V109" i="5"/>
  <c r="V93" i="5"/>
  <c r="V87" i="5"/>
  <c r="AA16" i="5"/>
  <c r="V103" i="5"/>
  <c r="V98" i="5"/>
  <c r="V86" i="5"/>
  <c r="V43" i="5"/>
  <c r="N58" i="5"/>
  <c r="P58" i="5" s="1"/>
  <c r="V63" i="5"/>
  <c r="V62" i="5"/>
  <c r="V78" i="5"/>
  <c r="V53" i="5"/>
  <c r="V55" i="5"/>
  <c r="V47" i="5"/>
  <c r="V60" i="5"/>
  <c r="V67" i="5"/>
  <c r="V42" i="5"/>
  <c r="V46" i="5"/>
  <c r="V61" i="5"/>
  <c r="V72" i="5"/>
  <c r="V73" i="5"/>
  <c r="V82" i="5"/>
  <c r="V41" i="5"/>
  <c r="V45" i="5"/>
  <c r="V51" i="5"/>
  <c r="V58" i="5"/>
  <c r="V66" i="5"/>
  <c r="V71" i="5"/>
  <c r="V77" i="5"/>
  <c r="V81" i="5"/>
  <c r="V44" i="5"/>
  <c r="V50" i="5"/>
  <c r="V57" i="5"/>
  <c r="V65" i="5"/>
  <c r="V70" i="5"/>
  <c r="V76" i="5"/>
  <c r="N52" i="5"/>
  <c r="P52" i="5" s="1"/>
  <c r="V56" i="5"/>
  <c r="V64" i="5"/>
  <c r="V69" i="5"/>
  <c r="V75" i="5"/>
  <c r="V80" i="5"/>
  <c r="V40" i="5"/>
  <c r="V68" i="5"/>
  <c r="V74" i="5"/>
  <c r="V79" i="5"/>
  <c r="N39" i="5"/>
  <c r="P39" i="5" s="1"/>
  <c r="V39" i="5"/>
  <c r="V49" i="5"/>
  <c r="N81" i="5"/>
  <c r="P81" i="5" s="1"/>
  <c r="N5" i="5"/>
  <c r="P5" i="5" s="1"/>
  <c r="N13" i="5"/>
  <c r="P13" i="5" s="1"/>
  <c r="N11" i="5"/>
  <c r="N37" i="5"/>
  <c r="P37" i="5" s="1"/>
  <c r="R67" i="5"/>
  <c r="R61" i="5"/>
  <c r="R58" i="5"/>
  <c r="R57" i="5"/>
  <c r="R81" i="5"/>
  <c r="R48" i="5"/>
  <c r="R78" i="5"/>
  <c r="R47" i="5"/>
  <c r="R77" i="5"/>
  <c r="R41" i="5"/>
  <c r="R71" i="5"/>
  <c r="R38" i="5"/>
  <c r="R68" i="5"/>
  <c r="R37" i="5"/>
  <c r="R83" i="5"/>
  <c r="R73" i="5"/>
  <c r="R63" i="5"/>
  <c r="R53" i="5"/>
  <c r="R43" i="5"/>
  <c r="R33" i="5"/>
  <c r="R23" i="5"/>
  <c r="R13" i="5"/>
  <c r="R82" i="5"/>
  <c r="R72" i="5"/>
  <c r="R62" i="5"/>
  <c r="R52" i="5"/>
  <c r="R42" i="5"/>
  <c r="R32" i="5"/>
  <c r="R22" i="5"/>
  <c r="R12" i="5"/>
  <c r="R80" i="5"/>
  <c r="R70" i="5"/>
  <c r="R60" i="5"/>
  <c r="R50" i="5"/>
  <c r="R40" i="5"/>
  <c r="R30" i="5"/>
  <c r="R20" i="5"/>
  <c r="R10" i="5"/>
  <c r="R79" i="5"/>
  <c r="R69" i="5"/>
  <c r="R59" i="5"/>
  <c r="R49" i="5"/>
  <c r="R39" i="5"/>
  <c r="R29" i="5"/>
  <c r="R9" i="5"/>
  <c r="R28" i="5"/>
  <c r="R18" i="5"/>
  <c r="R8" i="5"/>
  <c r="R27" i="5"/>
  <c r="R17" i="5"/>
  <c r="R7" i="5"/>
  <c r="R21" i="5"/>
  <c r="R76" i="5"/>
  <c r="R66" i="5"/>
  <c r="R56" i="5"/>
  <c r="R46" i="5"/>
  <c r="R36" i="5"/>
  <c r="R26" i="5"/>
  <c r="R16" i="5"/>
  <c r="R6" i="5"/>
  <c r="R11" i="5"/>
  <c r="U8" i="5"/>
  <c r="V8" i="5" s="1"/>
  <c r="R75" i="5"/>
  <c r="R65" i="5"/>
  <c r="R55" i="5"/>
  <c r="R35" i="5"/>
  <c r="R25" i="5"/>
  <c r="R15" i="5"/>
  <c r="R5" i="5"/>
  <c r="R31" i="5"/>
  <c r="R74" i="5"/>
  <c r="R64" i="5"/>
  <c r="R54" i="5"/>
  <c r="R44" i="5"/>
  <c r="R34" i="5"/>
  <c r="R24" i="5"/>
  <c r="R14" i="5"/>
  <c r="R4" i="5"/>
  <c r="U6" i="5"/>
  <c r="V6" i="5" s="1"/>
  <c r="U5" i="5"/>
  <c r="V5" i="5" s="1"/>
  <c r="U4" i="5"/>
  <c r="V4" i="5" s="1"/>
  <c r="U7" i="5"/>
  <c r="V7" i="5" s="1"/>
  <c r="R3" i="5"/>
  <c r="AT15" i="5"/>
  <c r="AU15" i="5" s="1"/>
  <c r="N51" i="5"/>
  <c r="N46" i="5"/>
  <c r="N77" i="5"/>
  <c r="N83" i="5"/>
  <c r="N70" i="5"/>
  <c r="BN45" i="5"/>
  <c r="BN51" i="5"/>
  <c r="N65" i="5"/>
  <c r="AA10" i="5"/>
  <c r="N60" i="5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7" i="6"/>
  <c r="R6" i="6"/>
  <c r="R8" i="6"/>
  <c r="R9" i="6"/>
  <c r="R10" i="6"/>
  <c r="N19" i="5"/>
  <c r="BN19" i="5"/>
  <c r="N21" i="5"/>
  <c r="N31" i="5"/>
  <c r="N6" i="5"/>
  <c r="Q185" i="5" l="1"/>
  <c r="Q194" i="5"/>
  <c r="Q169" i="5"/>
  <c r="Q179" i="5"/>
  <c r="Q188" i="5"/>
  <c r="Q182" i="5"/>
  <c r="Q173" i="5"/>
  <c r="Q200" i="5"/>
  <c r="Q166" i="5"/>
  <c r="Q186" i="5"/>
  <c r="Q170" i="5"/>
  <c r="Q180" i="5"/>
  <c r="Q183" i="5"/>
  <c r="Q176" i="5"/>
  <c r="Q187" i="5"/>
  <c r="Q195" i="5"/>
  <c r="Q171" i="5"/>
  <c r="Q181" i="5"/>
  <c r="Q196" i="5"/>
  <c r="Q192" i="5"/>
  <c r="Q172" i="5"/>
  <c r="Q189" i="5"/>
  <c r="Q197" i="5"/>
  <c r="Q190" i="5"/>
  <c r="Q198" i="5"/>
  <c r="Q174" i="5"/>
  <c r="Q165" i="5"/>
  <c r="Q191" i="5"/>
  <c r="Q199" i="5"/>
  <c r="Q175" i="5"/>
  <c r="Q193" i="5"/>
  <c r="Q167" i="5"/>
  <c r="Q177" i="5"/>
  <c r="Q184" i="5"/>
  <c r="Q168" i="5"/>
  <c r="Q178" i="5"/>
  <c r="Q164" i="5"/>
  <c r="Q153" i="5"/>
  <c r="Q152" i="5"/>
  <c r="Q154" i="5"/>
  <c r="Q155" i="5"/>
  <c r="Q156" i="5"/>
  <c r="Q157" i="5"/>
  <c r="Q158" i="5"/>
  <c r="Q159" i="5"/>
  <c r="Q162" i="5"/>
  <c r="Q160" i="5"/>
  <c r="Q163" i="5"/>
  <c r="Q161" i="5"/>
  <c r="AC16" i="5"/>
  <c r="Q85" i="5"/>
  <c r="Q95" i="5"/>
  <c r="Q105" i="5"/>
  <c r="Q115" i="5"/>
  <c r="Q125" i="5"/>
  <c r="Q135" i="5"/>
  <c r="Q145" i="5"/>
  <c r="Q86" i="5"/>
  <c r="Q96" i="5"/>
  <c r="Q106" i="5"/>
  <c r="Q116" i="5"/>
  <c r="Q126" i="5"/>
  <c r="Q136" i="5"/>
  <c r="Q146" i="5"/>
  <c r="Q87" i="5"/>
  <c r="Q97" i="5"/>
  <c r="Q107" i="5"/>
  <c r="Q117" i="5"/>
  <c r="Q127" i="5"/>
  <c r="Q137" i="5"/>
  <c r="Q147" i="5"/>
  <c r="Q88" i="5"/>
  <c r="Q98" i="5"/>
  <c r="Q108" i="5"/>
  <c r="Q118" i="5"/>
  <c r="Q128" i="5"/>
  <c r="Q138" i="5"/>
  <c r="Q148" i="5"/>
  <c r="Q92" i="5"/>
  <c r="Q132" i="5"/>
  <c r="Q89" i="5"/>
  <c r="Q99" i="5"/>
  <c r="Q109" i="5"/>
  <c r="Q119" i="5"/>
  <c r="Q129" i="5"/>
  <c r="Q139" i="5"/>
  <c r="Q149" i="5"/>
  <c r="Q112" i="5"/>
  <c r="Q84" i="5"/>
  <c r="Q90" i="5"/>
  <c r="Q100" i="5"/>
  <c r="Q110" i="5"/>
  <c r="Q120" i="5"/>
  <c r="Q130" i="5"/>
  <c r="Q140" i="5"/>
  <c r="Q150" i="5"/>
  <c r="Q102" i="5"/>
  <c r="Q142" i="5"/>
  <c r="Q91" i="5"/>
  <c r="Q101" i="5"/>
  <c r="Q111" i="5"/>
  <c r="Q121" i="5"/>
  <c r="Q131" i="5"/>
  <c r="Q141" i="5"/>
  <c r="Q151" i="5"/>
  <c r="Q122" i="5"/>
  <c r="Q93" i="5"/>
  <c r="Q103" i="5"/>
  <c r="Q113" i="5"/>
  <c r="Q123" i="5"/>
  <c r="Q133" i="5"/>
  <c r="Q143" i="5"/>
  <c r="Q94" i="5"/>
  <c r="Q104" i="5"/>
  <c r="Q114" i="5"/>
  <c r="Q124" i="5"/>
  <c r="Q134" i="5"/>
  <c r="Q144" i="5"/>
  <c r="Q39" i="5"/>
  <c r="Q40" i="5"/>
  <c r="Q41" i="5"/>
  <c r="Q42" i="5"/>
  <c r="Q38" i="5"/>
  <c r="Q4" i="5"/>
  <c r="Q5" i="5"/>
  <c r="Q6" i="5"/>
  <c r="Q7" i="5"/>
  <c r="Q8" i="5"/>
  <c r="Q3" i="5"/>
  <c r="Q53" i="5"/>
  <c r="Q54" i="5"/>
  <c r="Q49" i="5"/>
  <c r="Q50" i="5"/>
  <c r="Q51" i="5"/>
  <c r="Q52" i="5"/>
  <c r="Q37" i="5"/>
  <c r="Q32" i="5"/>
  <c r="Q33" i="5"/>
  <c r="Q34" i="5"/>
  <c r="Q35" i="5"/>
  <c r="Q36" i="5"/>
  <c r="Q60" i="5"/>
  <c r="Q55" i="5"/>
  <c r="Q56" i="5"/>
  <c r="Q57" i="5"/>
  <c r="Q58" i="5"/>
  <c r="Q59" i="5"/>
  <c r="U3" i="5"/>
  <c r="V3" i="5" s="1"/>
  <c r="BD84" i="5"/>
  <c r="BJ84" i="5"/>
  <c r="BJ3" i="5"/>
  <c r="BD8" i="5"/>
  <c r="BE8" i="5" s="1"/>
  <c r="BD18" i="5"/>
  <c r="BE18" i="5" s="1"/>
  <c r="BD28" i="5"/>
  <c r="BE28" i="5" s="1"/>
  <c r="BD38" i="5"/>
  <c r="BE38" i="5" s="1"/>
  <c r="BD48" i="5"/>
  <c r="BE48" i="5" s="1"/>
  <c r="BD58" i="5"/>
  <c r="BE58" i="5" s="1"/>
  <c r="BD68" i="5"/>
  <c r="BE68" i="5" s="1"/>
  <c r="BD78" i="5"/>
  <c r="BE78" i="5" s="1"/>
  <c r="BJ27" i="5"/>
  <c r="BD55" i="5"/>
  <c r="BE55" i="5" s="1"/>
  <c r="BD6" i="5"/>
  <c r="BE6" i="5" s="1"/>
  <c r="BD36" i="5"/>
  <c r="BE36" i="5" s="1"/>
  <c r="BD66" i="5"/>
  <c r="BE66" i="5" s="1"/>
  <c r="BJ8" i="5"/>
  <c r="BJ33" i="5"/>
  <c r="BJ48" i="5"/>
  <c r="BJ58" i="5"/>
  <c r="BJ73" i="5"/>
  <c r="BD17" i="5"/>
  <c r="BE17" i="5" s="1"/>
  <c r="BD67" i="5"/>
  <c r="BE67" i="5" s="1"/>
  <c r="BJ4" i="5"/>
  <c r="BJ9" i="5"/>
  <c r="BJ14" i="5"/>
  <c r="BJ19" i="5"/>
  <c r="BJ24" i="5"/>
  <c r="BJ29" i="5"/>
  <c r="BJ34" i="5"/>
  <c r="BJ39" i="5"/>
  <c r="BJ44" i="5"/>
  <c r="BJ49" i="5"/>
  <c r="BJ54" i="5"/>
  <c r="BJ59" i="5"/>
  <c r="BJ64" i="5"/>
  <c r="BJ69" i="5"/>
  <c r="BJ74" i="5"/>
  <c r="BJ79" i="5"/>
  <c r="BD9" i="5"/>
  <c r="BE9" i="5" s="1"/>
  <c r="BD19" i="5"/>
  <c r="BE19" i="5" s="1"/>
  <c r="BD29" i="5"/>
  <c r="BE29" i="5" s="1"/>
  <c r="BD39" i="5"/>
  <c r="BE39" i="5" s="1"/>
  <c r="BD49" i="5"/>
  <c r="BE49" i="5" s="1"/>
  <c r="BD59" i="5"/>
  <c r="BE59" i="5" s="1"/>
  <c r="BD69" i="5"/>
  <c r="BE69" i="5" s="1"/>
  <c r="BD79" i="5"/>
  <c r="BE79" i="5" s="1"/>
  <c r="BD20" i="5"/>
  <c r="BE20" i="5" s="1"/>
  <c r="BJ17" i="5"/>
  <c r="BD65" i="5"/>
  <c r="BE65" i="5" s="1"/>
  <c r="BD26" i="5"/>
  <c r="BE26" i="5" s="1"/>
  <c r="BD46" i="5"/>
  <c r="BE46" i="5" s="1"/>
  <c r="BD76" i="5"/>
  <c r="BE76" i="5" s="1"/>
  <c r="BJ18" i="5"/>
  <c r="BJ28" i="5"/>
  <c r="BJ43" i="5"/>
  <c r="BJ63" i="5"/>
  <c r="BJ78" i="5"/>
  <c r="BD7" i="5"/>
  <c r="BE7" i="5" s="1"/>
  <c r="BD27" i="5"/>
  <c r="BE27" i="5" s="1"/>
  <c r="BD47" i="5"/>
  <c r="BE47" i="5" s="1"/>
  <c r="BD77" i="5"/>
  <c r="BE77" i="5" s="1"/>
  <c r="BD10" i="5"/>
  <c r="BE10" i="5" s="1"/>
  <c r="BD30" i="5"/>
  <c r="BE30" i="5" s="1"/>
  <c r="BD40" i="5"/>
  <c r="BE40" i="5" s="1"/>
  <c r="BD50" i="5"/>
  <c r="BE50" i="5" s="1"/>
  <c r="BD60" i="5"/>
  <c r="BE60" i="5" s="1"/>
  <c r="BD70" i="5"/>
  <c r="BE70" i="5" s="1"/>
  <c r="BD80" i="5"/>
  <c r="BE80" i="5" s="1"/>
  <c r="BJ5" i="5"/>
  <c r="BJ10" i="5"/>
  <c r="BJ15" i="5"/>
  <c r="BJ20" i="5"/>
  <c r="BJ25" i="5"/>
  <c r="BJ30" i="5"/>
  <c r="BJ35" i="5"/>
  <c r="BJ40" i="5"/>
  <c r="BJ45" i="5"/>
  <c r="BJ50" i="5"/>
  <c r="BJ55" i="5"/>
  <c r="BJ60" i="5"/>
  <c r="BJ65" i="5"/>
  <c r="BJ70" i="5"/>
  <c r="BJ75" i="5"/>
  <c r="BJ80" i="5"/>
  <c r="BD11" i="5"/>
  <c r="BE11" i="5" s="1"/>
  <c r="BD21" i="5"/>
  <c r="BE21" i="5" s="1"/>
  <c r="BD31" i="5"/>
  <c r="BE31" i="5" s="1"/>
  <c r="BD41" i="5"/>
  <c r="BE41" i="5" s="1"/>
  <c r="BD51" i="5"/>
  <c r="BE51" i="5" s="1"/>
  <c r="BD61" i="5"/>
  <c r="BE61" i="5" s="1"/>
  <c r="BD71" i="5"/>
  <c r="BE71" i="5" s="1"/>
  <c r="BD81" i="5"/>
  <c r="BE81" i="5" s="1"/>
  <c r="AV26" i="5"/>
  <c r="BD12" i="5"/>
  <c r="BE12" i="5" s="1"/>
  <c r="BD22" i="5"/>
  <c r="BE22" i="5" s="1"/>
  <c r="BD32" i="5"/>
  <c r="BE32" i="5" s="1"/>
  <c r="BD42" i="5"/>
  <c r="BE42" i="5" s="1"/>
  <c r="BD52" i="5"/>
  <c r="BE52" i="5" s="1"/>
  <c r="BD62" i="5"/>
  <c r="BE62" i="5" s="1"/>
  <c r="BD72" i="5"/>
  <c r="BE72" i="5" s="1"/>
  <c r="BD82" i="5"/>
  <c r="BE82" i="5" s="1"/>
  <c r="BJ6" i="5"/>
  <c r="BJ11" i="5"/>
  <c r="BJ16" i="5"/>
  <c r="BJ21" i="5"/>
  <c r="BJ26" i="5"/>
  <c r="BJ31" i="5"/>
  <c r="BJ36" i="5"/>
  <c r="BJ41" i="5"/>
  <c r="BJ46" i="5"/>
  <c r="BJ51" i="5"/>
  <c r="BJ56" i="5"/>
  <c r="BJ61" i="5"/>
  <c r="BJ66" i="5"/>
  <c r="BJ71" i="5"/>
  <c r="BJ76" i="5"/>
  <c r="BJ81" i="5"/>
  <c r="AV25" i="5"/>
  <c r="BD13" i="5"/>
  <c r="BE13" i="5" s="1"/>
  <c r="BD23" i="5"/>
  <c r="BE23" i="5" s="1"/>
  <c r="BD33" i="5"/>
  <c r="BE33" i="5" s="1"/>
  <c r="BD43" i="5"/>
  <c r="BE43" i="5" s="1"/>
  <c r="BD53" i="5"/>
  <c r="BE53" i="5" s="1"/>
  <c r="BD63" i="5"/>
  <c r="BE63" i="5" s="1"/>
  <c r="BD73" i="5"/>
  <c r="BE73" i="5" s="1"/>
  <c r="BD83" i="5"/>
  <c r="BE83" i="5" s="1"/>
  <c r="BJ7" i="5"/>
  <c r="BJ12" i="5"/>
  <c r="BJ22" i="5"/>
  <c r="BJ32" i="5"/>
  <c r="BJ37" i="5"/>
  <c r="BJ42" i="5"/>
  <c r="BJ47" i="5"/>
  <c r="BJ52" i="5"/>
  <c r="BJ57" i="5"/>
  <c r="BJ62" i="5"/>
  <c r="BJ67" i="5"/>
  <c r="BJ72" i="5"/>
  <c r="BJ77" i="5"/>
  <c r="BJ82" i="5"/>
  <c r="BD5" i="5"/>
  <c r="BE5" i="5" s="1"/>
  <c r="BD15" i="5"/>
  <c r="BE15" i="5" s="1"/>
  <c r="BD25" i="5"/>
  <c r="BE25" i="5" s="1"/>
  <c r="BD35" i="5"/>
  <c r="BE35" i="5" s="1"/>
  <c r="BD45" i="5"/>
  <c r="BE45" i="5" s="1"/>
  <c r="BD75" i="5"/>
  <c r="BE75" i="5" s="1"/>
  <c r="BD16" i="5"/>
  <c r="BE16" i="5" s="1"/>
  <c r="BD56" i="5"/>
  <c r="BE56" i="5" s="1"/>
  <c r="BJ13" i="5"/>
  <c r="BJ23" i="5"/>
  <c r="BJ38" i="5"/>
  <c r="BJ53" i="5"/>
  <c r="BJ68" i="5"/>
  <c r="BJ83" i="5"/>
  <c r="BD37" i="5"/>
  <c r="BE37" i="5" s="1"/>
  <c r="BD57" i="5"/>
  <c r="BE57" i="5" s="1"/>
  <c r="BD4" i="5"/>
  <c r="BE4" i="5" s="1"/>
  <c r="BD14" i="5"/>
  <c r="BE14" i="5" s="1"/>
  <c r="BD24" i="5"/>
  <c r="BE24" i="5" s="1"/>
  <c r="BD34" i="5"/>
  <c r="BE34" i="5" s="1"/>
  <c r="BD44" i="5"/>
  <c r="BE44" i="5" s="1"/>
  <c r="BD54" i="5"/>
  <c r="BE54" i="5" s="1"/>
  <c r="BD64" i="5"/>
  <c r="BE64" i="5" s="1"/>
  <c r="BD74" i="5"/>
  <c r="BE74" i="5" s="1"/>
  <c r="BD3" i="5"/>
  <c r="BE3" i="5" s="1"/>
  <c r="AU6" i="5"/>
  <c r="AZ7" i="5" s="1"/>
  <c r="P83" i="5"/>
  <c r="Q83" i="5" s="1"/>
  <c r="P77" i="5"/>
  <c r="P70" i="5"/>
  <c r="P46" i="5"/>
  <c r="P21" i="5"/>
  <c r="P19" i="5"/>
  <c r="P65" i="5"/>
  <c r="P60" i="5"/>
  <c r="P51" i="5"/>
  <c r="P6" i="5"/>
  <c r="P31" i="5"/>
  <c r="P11" i="5"/>
  <c r="Q73" i="5" l="1"/>
  <c r="Q74" i="5"/>
  <c r="Q75" i="5"/>
  <c r="Q76" i="5"/>
  <c r="Q77" i="5"/>
  <c r="Q23" i="5"/>
  <c r="Q24" i="5"/>
  <c r="Q25" i="5"/>
  <c r="Q20" i="5"/>
  <c r="Q21" i="5"/>
  <c r="Q22" i="5"/>
  <c r="Q26" i="5"/>
  <c r="Q27" i="5"/>
  <c r="Q28" i="5"/>
  <c r="Q29" i="5"/>
  <c r="Q30" i="5"/>
  <c r="Q31" i="5"/>
  <c r="Q79" i="5"/>
  <c r="Q80" i="5"/>
  <c r="Q81" i="5"/>
  <c r="Q82" i="5"/>
  <c r="Q78" i="5"/>
  <c r="Q18" i="5"/>
  <c r="Q15" i="5"/>
  <c r="Q16" i="5"/>
  <c r="Q17" i="5"/>
  <c r="Q19" i="5"/>
  <c r="Q14" i="5"/>
  <c r="Q43" i="5"/>
  <c r="Q46" i="5"/>
  <c r="Q44" i="5"/>
  <c r="Q45" i="5"/>
  <c r="Q47" i="5"/>
  <c r="Q48" i="5"/>
  <c r="Q68" i="5"/>
  <c r="Q69" i="5"/>
  <c r="Q70" i="5"/>
  <c r="Q71" i="5"/>
  <c r="Q72" i="5"/>
  <c r="Q67" i="5"/>
  <c r="Q10" i="5"/>
  <c r="Q13" i="5"/>
  <c r="Q11" i="5"/>
  <c r="Q12" i="5"/>
  <c r="Q9" i="5"/>
  <c r="Q64" i="5"/>
  <c r="Q65" i="5"/>
  <c r="Q66" i="5"/>
  <c r="Q61" i="5"/>
  <c r="Q62" i="5"/>
  <c r="Q63" i="5"/>
  <c r="AZ5" i="5"/>
  <c r="AZ16" i="5"/>
  <c r="AZ19" i="5"/>
  <c r="AZ17" i="5"/>
  <c r="AZ12" i="5"/>
  <c r="AZ13" i="5"/>
  <c r="AZ10" i="5"/>
  <c r="AZ15" i="5"/>
  <c r="AZ20" i="5"/>
  <c r="AZ6" i="5"/>
  <c r="AZ3" i="5"/>
  <c r="AZ18" i="5"/>
  <c r="AZ11" i="5"/>
  <c r="AZ14" i="5"/>
  <c r="AZ9" i="5"/>
  <c r="AZ8" i="5"/>
  <c r="AZ4" i="5"/>
  <c r="T21" i="5" l="1"/>
  <c r="U21" i="5" s="1"/>
  <c r="V21" i="5" s="1"/>
  <c r="T17" i="5"/>
  <c r="U17" i="5" s="1"/>
  <c r="V17" i="5" s="1"/>
  <c r="T29" i="5"/>
  <c r="U29" i="5" s="1"/>
  <c r="V29" i="5" s="1"/>
  <c r="T22" i="5"/>
  <c r="U22" i="5" s="1"/>
  <c r="V22" i="5" s="1"/>
  <c r="T14" i="5"/>
  <c r="U14" i="5" s="1"/>
  <c r="V14" i="5" s="1"/>
  <c r="T28" i="5"/>
  <c r="U28" i="5" s="1"/>
  <c r="V28" i="5" s="1"/>
  <c r="T20" i="5"/>
  <c r="U20" i="5" s="1"/>
  <c r="V20" i="5" s="1"/>
  <c r="T35" i="5"/>
  <c r="U35" i="5" s="1"/>
  <c r="V35" i="5" s="1"/>
  <c r="T30" i="5"/>
  <c r="U30" i="5" s="1"/>
  <c r="V30" i="5" s="1"/>
  <c r="T27" i="5"/>
  <c r="U27" i="5" s="1"/>
  <c r="V27" i="5" s="1"/>
  <c r="T25" i="5"/>
  <c r="U25" i="5" s="1"/>
  <c r="V25" i="5" s="1"/>
  <c r="T37" i="5"/>
  <c r="U37" i="5" s="1"/>
  <c r="V37" i="5" s="1"/>
  <c r="T26" i="5"/>
  <c r="U26" i="5" s="1"/>
  <c r="V26" i="5" s="1"/>
  <c r="T24" i="5"/>
  <c r="U24" i="5" s="1"/>
  <c r="V24" i="5" s="1"/>
  <c r="T34" i="5"/>
  <c r="U34" i="5" s="1"/>
  <c r="V34" i="5" s="1"/>
  <c r="T9" i="5"/>
  <c r="U9" i="5" s="1"/>
  <c r="V9" i="5" s="1"/>
  <c r="T13" i="5"/>
  <c r="U13" i="5" s="1"/>
  <c r="V13" i="5" s="1"/>
  <c r="T19" i="5"/>
  <c r="U19" i="5" s="1"/>
  <c r="V19" i="5" s="1"/>
  <c r="T36" i="5"/>
  <c r="U36" i="5" s="1"/>
  <c r="V36" i="5" s="1"/>
  <c r="T18" i="5"/>
  <c r="U18" i="5" s="1"/>
  <c r="V18" i="5" s="1"/>
  <c r="T32" i="5"/>
  <c r="U32" i="5" s="1"/>
  <c r="V32" i="5" s="1"/>
  <c r="T11" i="5"/>
  <c r="U11" i="5" s="1"/>
  <c r="V11" i="5" s="1"/>
  <c r="T15" i="5"/>
  <c r="U15" i="5" s="1"/>
  <c r="V15" i="5" s="1"/>
  <c r="T23" i="5"/>
  <c r="U23" i="5" s="1"/>
  <c r="V23" i="5" s="1"/>
  <c r="T33" i="5"/>
  <c r="U33" i="5" s="1"/>
  <c r="V33" i="5" s="1"/>
  <c r="T12" i="5"/>
  <c r="U12" i="5" s="1"/>
  <c r="V12" i="5" s="1"/>
  <c r="T16" i="5"/>
  <c r="U16" i="5" s="1"/>
  <c r="V16" i="5" s="1"/>
  <c r="T31" i="5"/>
  <c r="U31" i="5" s="1"/>
  <c r="V31" i="5" s="1"/>
  <c r="T10" i="5"/>
  <c r="U10" i="5" s="1"/>
  <c r="V10" i="5" s="1"/>
  <c r="AB15" i="5"/>
  <c r="AC15" i="5" s="1"/>
  <c r="AB10" i="5"/>
  <c r="AC10" i="5" s="1"/>
  <c r="BL4" i="5" l="1"/>
  <c r="BM4" i="5" s="1"/>
  <c r="BO4" i="5" s="1"/>
  <c r="BL14" i="5"/>
  <c r="BM14" i="5" s="1"/>
  <c r="BO14" i="5" s="1"/>
  <c r="BL24" i="5"/>
  <c r="BM24" i="5" s="1"/>
  <c r="BO24" i="5" s="1"/>
  <c r="BL34" i="5"/>
  <c r="BM34" i="5" s="1"/>
  <c r="BO34" i="5" s="1"/>
  <c r="BL44" i="5"/>
  <c r="BM44" i="5" s="1"/>
  <c r="BO44" i="5" s="1"/>
  <c r="BL54" i="5"/>
  <c r="BM54" i="5" s="1"/>
  <c r="BO54" i="5" s="1"/>
  <c r="BL64" i="5"/>
  <c r="BM64" i="5" s="1"/>
  <c r="BO64" i="5" s="1"/>
  <c r="BL74" i="5"/>
  <c r="BM74" i="5" s="1"/>
  <c r="BO74" i="5" s="1"/>
  <c r="BL83" i="5"/>
  <c r="BM83" i="5" s="1"/>
  <c r="BO83" i="5" s="1"/>
  <c r="BL41" i="5"/>
  <c r="BM41" i="5" s="1"/>
  <c r="BO41" i="5" s="1"/>
  <c r="BL5" i="5"/>
  <c r="BM5" i="5" s="1"/>
  <c r="BO5" i="5" s="1"/>
  <c r="BL15" i="5"/>
  <c r="BM15" i="5" s="1"/>
  <c r="BO15" i="5" s="1"/>
  <c r="BL25" i="5"/>
  <c r="BM25" i="5" s="1"/>
  <c r="BO25" i="5" s="1"/>
  <c r="BL35" i="5"/>
  <c r="BM35" i="5" s="1"/>
  <c r="BO35" i="5" s="1"/>
  <c r="BL45" i="5"/>
  <c r="BM45" i="5" s="1"/>
  <c r="BO45" i="5" s="1"/>
  <c r="BL55" i="5"/>
  <c r="BM55" i="5" s="1"/>
  <c r="BO55" i="5" s="1"/>
  <c r="BL65" i="5"/>
  <c r="BM65" i="5" s="1"/>
  <c r="BO65" i="5" s="1"/>
  <c r="BL75" i="5"/>
  <c r="BM75" i="5" s="1"/>
  <c r="BO75" i="5" s="1"/>
  <c r="BL3" i="5"/>
  <c r="BM3" i="5" s="1"/>
  <c r="BO3" i="5" s="1"/>
  <c r="BL11" i="5"/>
  <c r="BM11" i="5" s="1"/>
  <c r="BO11" i="5" s="1"/>
  <c r="BL6" i="5"/>
  <c r="BM6" i="5" s="1"/>
  <c r="BO6" i="5" s="1"/>
  <c r="BL16" i="5"/>
  <c r="BM16" i="5" s="1"/>
  <c r="BO16" i="5" s="1"/>
  <c r="BL26" i="5"/>
  <c r="BM26" i="5" s="1"/>
  <c r="BO26" i="5" s="1"/>
  <c r="BL36" i="5"/>
  <c r="BM36" i="5" s="1"/>
  <c r="BO36" i="5" s="1"/>
  <c r="BL46" i="5"/>
  <c r="BM46" i="5" s="1"/>
  <c r="BO46" i="5" s="1"/>
  <c r="BL56" i="5"/>
  <c r="BM56" i="5" s="1"/>
  <c r="BO56" i="5" s="1"/>
  <c r="BL66" i="5"/>
  <c r="BM66" i="5" s="1"/>
  <c r="BO66" i="5" s="1"/>
  <c r="BL31" i="5"/>
  <c r="BM31" i="5" s="1"/>
  <c r="BO31" i="5" s="1"/>
  <c r="BL7" i="5"/>
  <c r="BM7" i="5" s="1"/>
  <c r="BO7" i="5" s="1"/>
  <c r="BL17" i="5"/>
  <c r="BM17" i="5" s="1"/>
  <c r="BO17" i="5" s="1"/>
  <c r="BL27" i="5"/>
  <c r="BM27" i="5" s="1"/>
  <c r="BO27" i="5" s="1"/>
  <c r="BL37" i="5"/>
  <c r="BM37" i="5" s="1"/>
  <c r="BO37" i="5" s="1"/>
  <c r="BL47" i="5"/>
  <c r="BM47" i="5" s="1"/>
  <c r="BO47" i="5" s="1"/>
  <c r="BL57" i="5"/>
  <c r="BM57" i="5" s="1"/>
  <c r="BO57" i="5" s="1"/>
  <c r="BL67" i="5"/>
  <c r="BM67" i="5" s="1"/>
  <c r="BO67" i="5" s="1"/>
  <c r="BL76" i="5"/>
  <c r="BM76" i="5" s="1"/>
  <c r="BO76" i="5" s="1"/>
  <c r="BL80" i="5"/>
  <c r="BM80" i="5" s="1"/>
  <c r="BO80" i="5" s="1"/>
  <c r="BL8" i="5"/>
  <c r="BM8" i="5" s="1"/>
  <c r="BO8" i="5" s="1"/>
  <c r="BL18" i="5"/>
  <c r="BM18" i="5" s="1"/>
  <c r="BO18" i="5" s="1"/>
  <c r="BL28" i="5"/>
  <c r="BM28" i="5" s="1"/>
  <c r="BO28" i="5" s="1"/>
  <c r="BL38" i="5"/>
  <c r="BM38" i="5" s="1"/>
  <c r="BO38" i="5" s="1"/>
  <c r="BL48" i="5"/>
  <c r="BM48" i="5" s="1"/>
  <c r="BO48" i="5" s="1"/>
  <c r="BL58" i="5"/>
  <c r="BM58" i="5" s="1"/>
  <c r="BO58" i="5" s="1"/>
  <c r="BL68" i="5"/>
  <c r="BM68" i="5" s="1"/>
  <c r="BO68" i="5" s="1"/>
  <c r="BL77" i="5"/>
  <c r="BM77" i="5" s="1"/>
  <c r="BO77" i="5" s="1"/>
  <c r="BL71" i="5"/>
  <c r="BM71" i="5" s="1"/>
  <c r="BO71" i="5" s="1"/>
  <c r="BL9" i="5"/>
  <c r="BM9" i="5" s="1"/>
  <c r="BO9" i="5" s="1"/>
  <c r="BL19" i="5"/>
  <c r="BM19" i="5" s="1"/>
  <c r="BO19" i="5" s="1"/>
  <c r="BL29" i="5"/>
  <c r="BM29" i="5" s="1"/>
  <c r="BO29" i="5" s="1"/>
  <c r="BL39" i="5"/>
  <c r="BM39" i="5" s="1"/>
  <c r="BO39" i="5" s="1"/>
  <c r="BL49" i="5"/>
  <c r="BM49" i="5" s="1"/>
  <c r="BO49" i="5" s="1"/>
  <c r="BL59" i="5"/>
  <c r="BM59" i="5" s="1"/>
  <c r="BO59" i="5" s="1"/>
  <c r="BL69" i="5"/>
  <c r="BM69" i="5" s="1"/>
  <c r="BO69" i="5" s="1"/>
  <c r="BL78" i="5"/>
  <c r="BM78" i="5" s="1"/>
  <c r="BO78" i="5" s="1"/>
  <c r="BL51" i="5"/>
  <c r="BM51" i="5" s="1"/>
  <c r="BO51" i="5" s="1"/>
  <c r="BL10" i="5"/>
  <c r="BM10" i="5" s="1"/>
  <c r="BO10" i="5" s="1"/>
  <c r="BL20" i="5"/>
  <c r="BM20" i="5" s="1"/>
  <c r="BO20" i="5" s="1"/>
  <c r="BL30" i="5"/>
  <c r="BM30" i="5" s="1"/>
  <c r="BO30" i="5" s="1"/>
  <c r="BL40" i="5"/>
  <c r="BM40" i="5" s="1"/>
  <c r="BO40" i="5" s="1"/>
  <c r="BL50" i="5"/>
  <c r="BM50" i="5" s="1"/>
  <c r="BO50" i="5" s="1"/>
  <c r="BL60" i="5"/>
  <c r="BM60" i="5" s="1"/>
  <c r="BO60" i="5" s="1"/>
  <c r="BL70" i="5"/>
  <c r="BM70" i="5" s="1"/>
  <c r="BO70" i="5" s="1"/>
  <c r="BL79" i="5"/>
  <c r="BM79" i="5" s="1"/>
  <c r="BO79" i="5" s="1"/>
  <c r="BL61" i="5"/>
  <c r="BM61" i="5" s="1"/>
  <c r="BO61" i="5" s="1"/>
  <c r="BL12" i="5"/>
  <c r="BM12" i="5" s="1"/>
  <c r="BO12" i="5" s="1"/>
  <c r="BL22" i="5"/>
  <c r="BM22" i="5" s="1"/>
  <c r="BO22" i="5" s="1"/>
  <c r="BL32" i="5"/>
  <c r="BM32" i="5" s="1"/>
  <c r="BO32" i="5" s="1"/>
  <c r="BL42" i="5"/>
  <c r="BM42" i="5" s="1"/>
  <c r="BO42" i="5" s="1"/>
  <c r="BL52" i="5"/>
  <c r="BM52" i="5" s="1"/>
  <c r="BO52" i="5" s="1"/>
  <c r="BL62" i="5"/>
  <c r="BM62" i="5" s="1"/>
  <c r="BO62" i="5" s="1"/>
  <c r="BL72" i="5"/>
  <c r="BM72" i="5" s="1"/>
  <c r="BO72" i="5" s="1"/>
  <c r="BL81" i="5"/>
  <c r="BM81" i="5" s="1"/>
  <c r="BO81" i="5" s="1"/>
  <c r="BL13" i="5"/>
  <c r="BM13" i="5" s="1"/>
  <c r="BO13" i="5" s="1"/>
  <c r="BL23" i="5"/>
  <c r="BM23" i="5" s="1"/>
  <c r="BO23" i="5" s="1"/>
  <c r="BL33" i="5"/>
  <c r="BM33" i="5" s="1"/>
  <c r="BO33" i="5" s="1"/>
  <c r="BL43" i="5"/>
  <c r="BM43" i="5" s="1"/>
  <c r="BO43" i="5" s="1"/>
  <c r="BL53" i="5"/>
  <c r="BM53" i="5" s="1"/>
  <c r="BO53" i="5" s="1"/>
  <c r="BL63" i="5"/>
  <c r="BM63" i="5" s="1"/>
  <c r="BO63" i="5" s="1"/>
  <c r="BL73" i="5"/>
  <c r="BM73" i="5" s="1"/>
  <c r="BO73" i="5" s="1"/>
  <c r="BL82" i="5"/>
  <c r="BM82" i="5" s="1"/>
  <c r="BO82" i="5" s="1"/>
  <c r="BL21" i="5"/>
  <c r="BM21" i="5" s="1"/>
  <c r="BO21" i="5" s="1"/>
  <c r="AM24" i="5"/>
  <c r="AM17" i="5"/>
  <c r="AM68" i="5"/>
  <c r="AM25" i="5"/>
  <c r="AM58" i="5"/>
  <c r="AM26" i="5"/>
  <c r="AM12" i="5"/>
  <c r="AM59" i="5"/>
  <c r="AH5" i="5"/>
  <c r="AH17" i="5"/>
  <c r="AM34" i="5"/>
  <c r="AH13" i="5"/>
  <c r="AM77" i="5"/>
  <c r="AM81" i="5"/>
  <c r="AH15" i="5"/>
  <c r="AM78" i="5"/>
  <c r="AM27" i="5"/>
  <c r="AM35" i="5"/>
  <c r="AM36" i="5"/>
  <c r="AM69" i="5"/>
  <c r="AM33" i="5"/>
  <c r="AM48" i="5"/>
  <c r="AM62" i="5"/>
  <c r="AM44" i="5"/>
  <c r="AM37" i="5"/>
  <c r="AH4" i="5"/>
  <c r="AM45" i="5"/>
  <c r="AH14" i="5"/>
  <c r="AM46" i="5"/>
  <c r="AM43" i="5"/>
  <c r="AM10" i="5"/>
  <c r="AM21" i="5"/>
  <c r="AM53" i="5"/>
  <c r="AM7" i="5"/>
  <c r="AM49" i="5"/>
  <c r="AM54" i="5"/>
  <c r="AM47" i="5"/>
  <c r="AM22" i="5"/>
  <c r="AM55" i="5"/>
  <c r="AM42" i="5"/>
  <c r="AM56" i="5"/>
  <c r="AH8" i="5"/>
  <c r="AM20" i="5"/>
  <c r="AM31" i="5"/>
  <c r="AM82" i="5"/>
  <c r="AM4" i="5"/>
  <c r="AM6" i="5"/>
  <c r="AM32" i="5"/>
  <c r="AM16" i="5"/>
  <c r="AM64" i="5"/>
  <c r="AM57" i="5"/>
  <c r="AM72" i="5"/>
  <c r="AM65" i="5"/>
  <c r="AM52" i="5"/>
  <c r="AM66" i="5"/>
  <c r="AM8" i="5"/>
  <c r="AM30" i="5"/>
  <c r="AM51" i="5"/>
  <c r="AM11" i="5"/>
  <c r="AM38" i="5"/>
  <c r="AM18" i="5"/>
  <c r="AM14" i="5"/>
  <c r="AM74" i="5"/>
  <c r="AM67" i="5"/>
  <c r="AM13" i="5"/>
  <c r="AM75" i="5"/>
  <c r="AH7" i="5"/>
  <c r="AM9" i="5"/>
  <c r="AM40" i="5"/>
  <c r="AM61" i="5"/>
  <c r="AM41" i="5"/>
  <c r="AM5" i="5"/>
  <c r="AM39" i="5"/>
  <c r="AM28" i="5"/>
  <c r="AM83" i="5"/>
  <c r="AM76" i="5"/>
  <c r="AM63" i="5"/>
  <c r="AM3" i="5"/>
  <c r="AM23" i="5"/>
  <c r="AH11" i="5"/>
  <c r="AM19" i="5"/>
  <c r="AM50" i="5"/>
  <c r="AM71" i="5"/>
  <c r="AM80" i="5"/>
  <c r="AH19" i="5"/>
  <c r="AH20" i="5"/>
  <c r="AM70" i="5"/>
  <c r="AM79" i="5"/>
  <c r="AH9" i="5"/>
  <c r="AH12" i="5"/>
  <c r="AH18" i="5"/>
  <c r="AH10" i="5"/>
  <c r="AM73" i="5"/>
  <c r="AH3" i="5"/>
  <c r="AM29" i="5"/>
  <c r="AM60" i="5"/>
  <c r="AH6" i="5"/>
  <c r="AH16" i="5"/>
  <c r="AM15" i="5"/>
</calcChain>
</file>

<file path=xl/sharedStrings.xml><?xml version="1.0" encoding="utf-8"?>
<sst xmlns="http://schemas.openxmlformats.org/spreadsheetml/2006/main" count="1228" uniqueCount="155">
  <si>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</si>
  <si>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</si>
  <si>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</si>
  <si>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</si>
  <si>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</si>
  <si>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</si>
  <si>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</si>
  <si>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</si>
  <si>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</si>
  <si>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</si>
  <si>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</si>
  <si>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</si>
  <si>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</si>
  <si>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</si>
  <si>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</si>
  <si>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</si>
  <si>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</si>
  <si>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</si>
  <si>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</si>
  <si>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</si>
  <si>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</si>
  <si>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</si>
  <si>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</si>
  <si>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</si>
  <si>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</si>
  <si>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</si>
  <si>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</si>
  <si>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</si>
  <si>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</si>
  <si>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</si>
  <si>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</si>
  <si>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</si>
  <si>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</si>
  <si>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</si>
  <si>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</si>
  <si>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</si>
  <si>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</si>
  <si>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</si>
  <si>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</si>
  <si>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</si>
  <si>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</si>
  <si>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</si>
  <si>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</si>
  <si>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</si>
  <si>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</si>
  <si>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</si>
  <si>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</si>
  <si>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</si>
  <si>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</si>
  <si>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</si>
  <si>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</si>
  <si>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</si>
  <si>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</si>
  <si>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</si>
  <si>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</si>
  <si>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</si>
  <si>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</si>
  <si>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</si>
  <si>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</si>
  <si>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</si>
  <si>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</si>
  <si>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</si>
  <si>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</si>
  <si>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Target Distance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</si>
  <si>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</si>
  <si>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</si>
  <si>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</si>
  <si>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</si>
  <si>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</si>
  <si>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</si>
  <si>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</si>
  <si>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</si>
  <si>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</si>
  <si>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</si>
  <si>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</si>
  <si>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</si>
  <si>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</si>
  <si>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</si>
  <si>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</si>
  <si>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</si>
  <si>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</si>
  <si>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</si>
  <si>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</si>
  <si>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</si>
  <si>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</si>
  <si>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</si>
  <si>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</si>
  <si>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</si>
  <si>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</si>
  <si>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</si>
  <si>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</si>
  <si>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</si>
  <si>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</si>
  <si>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</si>
  <si>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</si>
  <si>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</si>
  <si>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</si>
  <si>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</si>
  <si>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</si>
  <si>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</si>
  <si>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</si>
  <si>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</si>
  <si>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</si>
  <si>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</si>
  <si>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</si>
  <si>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</si>
  <si>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</si>
  <si>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</si>
  <si>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</si>
  <si>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</si>
  <si>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</si>
  <si>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</si>
  <si>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</si>
  <si>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</si>
  <si>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</si>
  <si>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</si>
  <si>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</si>
  <si>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</si>
  <si>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</si>
  <si>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</si>
  <si>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</si>
  <si>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</si>
  <si>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</si>
  <si>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</si>
  <si>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</si>
  <si>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</si>
  <si>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</si>
  <si>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</si>
  <si>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</si>
  <si>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</si>
  <si>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</si>
  <si>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</si>
  <si>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</si>
  <si>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</si>
  <si>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</si>
  <si>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</si>
  <si>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</si>
  <si>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</si>
  <si>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</si>
  <si>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</si>
  <si>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</si>
  <si>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</si>
  <si>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</si>
  <si>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</si>
  <si>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</si>
  <si>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</si>
  <si>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</si>
  <si>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</si>
  <si>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</si>
  <si>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</si>
  <si>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</si>
  <si>
    <t>0.0L</t>
  </si>
  <si>
    <t>Manuell Festgelegtes t</t>
  </si>
  <si>
    <t>1.7R</t>
  </si>
  <si>
    <t>1.1L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</si>
</sst>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49" borderId="0" xfId="0" applyFill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0" borderId="0" xfId="0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18" fillId="60" borderId="11" xfId="0" applyFont="1" applyFill="1" applyBorder="1" applyAlignment="1">
      <alignment wrapText="1"/>
    </xf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18" fillId="57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point'!$L$3:$L$8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point'!$U$3:$U$8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point'!$L$43:$L$48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point'!$L$49:$L$54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point'!$L$55:$L$60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point'!$L$61:$L$66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point'!$L$67:$L$72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point'!$L$73:$L$77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point'!$L$78:$L$83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4</c:v>
                </c:pt>
                <c:pt idx="1">
                  <c:v>9.1999999999999993</c:v>
                </c:pt>
                <c:pt idx="2">
                  <c:v>13.4</c:v>
                </c:pt>
                <c:pt idx="3">
                  <c:v>14</c:v>
                </c:pt>
                <c:pt idx="4">
                  <c:v>5.6</c:v>
                </c:pt>
                <c:pt idx="5">
                  <c:v>2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4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13.6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8.6999999999999993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2.2999999999999998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point'!$L$84:$L$151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point'!$J$152:$J$164</c:f>
              <c:numCache>
                <c:formatCode>General</c:formatCode>
                <c:ptCount val="13"/>
                <c:pt idx="0">
                  <c:v>0.4</c:v>
                </c:pt>
                <c:pt idx="1">
                  <c:v>3.4</c:v>
                </c:pt>
                <c:pt idx="2">
                  <c:v>4.8</c:v>
                </c:pt>
                <c:pt idx="3">
                  <c:v>2.15</c:v>
                </c:pt>
                <c:pt idx="4">
                  <c:v>0.7</c:v>
                </c:pt>
                <c:pt idx="5">
                  <c:v>0.4</c:v>
                </c:pt>
                <c:pt idx="6">
                  <c:v>0.9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4.2</c:v>
                </c:pt>
                <c:pt idx="11">
                  <c:v>2.34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8-7049-8F74-E0E561A9E6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point'!$L$152:$L$164</c:f>
              <c:numCache>
                <c:formatCode>General</c:formatCode>
                <c:ptCount val="1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8-7049-8F74-E0E561A9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9520"/>
        <c:axId val="2019012448"/>
      </c:scatterChart>
      <c:valAx>
        <c:axId val="62868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9012448"/>
        <c:crosses val="autoZero"/>
        <c:crossBetween val="midCat"/>
        <c:majorUnit val="2"/>
      </c:valAx>
      <c:valAx>
        <c:axId val="20190124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6895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FromPin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point'!$J$165:$J$200</c:f>
              <c:numCache>
                <c:formatCode>General</c:formatCode>
                <c:ptCount val="36"/>
                <c:pt idx="0">
                  <c:v>1.7</c:v>
                </c:pt>
                <c:pt idx="1">
                  <c:v>3.7</c:v>
                </c:pt>
                <c:pt idx="2">
                  <c:v>1.1000000000000001</c:v>
                </c:pt>
                <c:pt idx="3">
                  <c:v>1.3</c:v>
                </c:pt>
                <c:pt idx="4">
                  <c:v>3.9</c:v>
                </c:pt>
                <c:pt idx="5">
                  <c:v>2.2999999999999998</c:v>
                </c:pt>
                <c:pt idx="6">
                  <c:v>2.4</c:v>
                </c:pt>
                <c:pt idx="7">
                  <c:v>3.5</c:v>
                </c:pt>
                <c:pt idx="8">
                  <c:v>3.5</c:v>
                </c:pt>
                <c:pt idx="9">
                  <c:v>1.8</c:v>
                </c:pt>
                <c:pt idx="10">
                  <c:v>1.44</c:v>
                </c:pt>
                <c:pt idx="11">
                  <c:v>3.5</c:v>
                </c:pt>
                <c:pt idx="12">
                  <c:v>3.8</c:v>
                </c:pt>
                <c:pt idx="13">
                  <c:v>4.0999999999999996</c:v>
                </c:pt>
                <c:pt idx="14">
                  <c:v>0.6</c:v>
                </c:pt>
                <c:pt idx="15">
                  <c:v>0.9</c:v>
                </c:pt>
                <c:pt idx="16">
                  <c:v>1.6</c:v>
                </c:pt>
                <c:pt idx="17">
                  <c:v>2.5</c:v>
                </c:pt>
                <c:pt idx="18">
                  <c:v>6.9</c:v>
                </c:pt>
                <c:pt idx="19">
                  <c:v>3.9</c:v>
                </c:pt>
                <c:pt idx="20">
                  <c:v>2.4</c:v>
                </c:pt>
                <c:pt idx="21">
                  <c:v>1.6</c:v>
                </c:pt>
                <c:pt idx="22">
                  <c:v>1.8</c:v>
                </c:pt>
                <c:pt idx="23">
                  <c:v>0.7</c:v>
                </c:pt>
                <c:pt idx="24">
                  <c:v>1.4</c:v>
                </c:pt>
                <c:pt idx="25">
                  <c:v>2.8</c:v>
                </c:pt>
                <c:pt idx="26">
                  <c:v>1.85</c:v>
                </c:pt>
                <c:pt idx="27">
                  <c:v>0.74</c:v>
                </c:pt>
                <c:pt idx="28">
                  <c:v>2.7</c:v>
                </c:pt>
                <c:pt idx="29">
                  <c:v>2.7</c:v>
                </c:pt>
                <c:pt idx="30">
                  <c:v>2.1</c:v>
                </c:pt>
                <c:pt idx="31">
                  <c:v>3.9</c:v>
                </c:pt>
                <c:pt idx="32">
                  <c:v>1.8</c:v>
                </c:pt>
                <c:pt idx="33">
                  <c:v>2.5</c:v>
                </c:pt>
                <c:pt idx="34">
                  <c:v>2.1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B-B54E-8789-30BD4A3904D6}"/>
            </c:ext>
          </c:extLst>
        </c:ser>
        <c:ser>
          <c:idx val="1"/>
          <c:order val="1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point'!$L$165:$L$200</c:f>
              <c:numCache>
                <c:formatCode>General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B-B54E-8789-30BD4A39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55120"/>
        <c:axId val="846860815"/>
      </c:scatterChart>
      <c:valAx>
        <c:axId val="20188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6860815"/>
        <c:crosses val="autoZero"/>
        <c:crossBetween val="midCat"/>
        <c:majorUnit val="2"/>
      </c:valAx>
      <c:valAx>
        <c:axId val="8468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855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point'!$L$9:$L$13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point'!$U$9:$U$13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point'!$L$14:$L$19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point'!$L$20:$L$25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point'!$L$26:$L$31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point'!$X$3:$X$18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point'!$Y$3:$Y$18</c:f>
              <c:numCache>
                <c:formatCode>General</c:formatCode>
                <c:ptCount val="16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point'!$X$3:$X$18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point'!$AD$3:$AD$18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point'!$AC$25:$AC$26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point'!$AD$25:$AD$26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point'!$AP$3:$AP$18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point'!$AQ$3:$AQ$18</c:f>
              <c:numCache>
                <c:formatCode>General</c:formatCode>
                <c:ptCount val="16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  <c:pt idx="14">
                  <c:v>0.7</c:v>
                </c:pt>
                <c:pt idx="1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point'!$AP$3:$AP$18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point'!$AV$3:$AV$18</c:f>
              <c:numCache>
                <c:formatCode>General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point'!$AU$25:$AU$26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point'!$AV$25:$AV$26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point'!$L$32:$L$37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point'!$L$38:$L$42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131233</xdr:colOff>
      <xdr:row>130</xdr:row>
      <xdr:rowOff>48846</xdr:rowOff>
    </xdr:from>
    <xdr:to>
      <xdr:col>52</xdr:col>
      <xdr:colOff>711200</xdr:colOff>
      <xdr:row>162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223064</xdr:colOff>
      <xdr:row>17</xdr:row>
      <xdr:rowOff>169008</xdr:rowOff>
    </xdr:from>
    <xdr:to>
      <xdr:col>68</xdr:col>
      <xdr:colOff>760791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680489</xdr:colOff>
      <xdr:row>232</xdr:row>
      <xdr:rowOff>187156</xdr:rowOff>
    </xdr:from>
    <xdr:to>
      <xdr:col>36</xdr:col>
      <xdr:colOff>390769</xdr:colOff>
      <xdr:row>273</xdr:row>
      <xdr:rowOff>32564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604062</xdr:colOff>
      <xdr:row>195</xdr:row>
      <xdr:rowOff>167221</xdr:rowOff>
    </xdr:from>
    <xdr:to>
      <xdr:col>36</xdr:col>
      <xdr:colOff>521025</xdr:colOff>
      <xdr:row>230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598049</xdr:colOff>
      <xdr:row>129</xdr:row>
      <xdr:rowOff>198315</xdr:rowOff>
    </xdr:from>
    <xdr:to>
      <xdr:col>36</xdr:col>
      <xdr:colOff>368300</xdr:colOff>
      <xdr:row>163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468922</xdr:colOff>
      <xdr:row>31</xdr:row>
      <xdr:rowOff>194981</xdr:rowOff>
    </xdr:from>
    <xdr:to>
      <xdr:col>35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117229</xdr:colOff>
      <xdr:row>31</xdr:row>
      <xdr:rowOff>87923</xdr:rowOff>
    </xdr:from>
    <xdr:to>
      <xdr:col>53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577948</xdr:colOff>
      <xdr:row>164</xdr:row>
      <xdr:rowOff>194231</xdr:rowOff>
    </xdr:from>
    <xdr:to>
      <xdr:col>36</xdr:col>
      <xdr:colOff>508000</xdr:colOff>
      <xdr:row>194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188097</xdr:colOff>
      <xdr:row>233</xdr:row>
      <xdr:rowOff>17414</xdr:rowOff>
    </xdr:from>
    <xdr:to>
      <xdr:col>62</xdr:col>
      <xdr:colOff>102036</xdr:colOff>
      <xdr:row>273</xdr:row>
      <xdr:rowOff>32564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774248</xdr:colOff>
      <xdr:row>276</xdr:row>
      <xdr:rowOff>65482</xdr:rowOff>
    </xdr:from>
    <xdr:to>
      <xdr:col>36</xdr:col>
      <xdr:colOff>748974</xdr:colOff>
      <xdr:row>329</xdr:row>
      <xdr:rowOff>125605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35352</xdr:colOff>
      <xdr:row>333</xdr:row>
      <xdr:rowOff>105025</xdr:rowOff>
    </xdr:from>
    <xdr:to>
      <xdr:col>36</xdr:col>
      <xdr:colOff>781537</xdr:colOff>
      <xdr:row>385</xdr:row>
      <xdr:rowOff>30237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12873</xdr:colOff>
      <xdr:row>389</xdr:row>
      <xdr:rowOff>153098</xdr:rowOff>
    </xdr:from>
    <xdr:to>
      <xdr:col>35</xdr:col>
      <xdr:colOff>424108</xdr:colOff>
      <xdr:row>418</xdr:row>
      <xdr:rowOff>193058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51172</xdr:colOff>
      <xdr:row>420</xdr:row>
      <xdr:rowOff>11989</xdr:rowOff>
    </xdr:from>
    <xdr:to>
      <xdr:col>35</xdr:col>
      <xdr:colOff>474505</xdr:colOff>
      <xdr:row>455</xdr:row>
      <xdr:rowOff>182977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33029</xdr:colOff>
      <xdr:row>457</xdr:row>
      <xdr:rowOff>92619</xdr:rowOff>
    </xdr:from>
    <xdr:to>
      <xdr:col>35</xdr:col>
      <xdr:colOff>524903</xdr:colOff>
      <xdr:row>480</xdr:row>
      <xdr:rowOff>68227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25976</xdr:colOff>
      <xdr:row>481</xdr:row>
      <xdr:rowOff>163178</xdr:rowOff>
    </xdr:from>
    <xdr:to>
      <xdr:col>35</xdr:col>
      <xdr:colOff>545062</xdr:colOff>
      <xdr:row>510</xdr:row>
      <xdr:rowOff>148863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10856</xdr:colOff>
      <xdr:row>511</xdr:row>
      <xdr:rowOff>177135</xdr:rowOff>
    </xdr:from>
    <xdr:to>
      <xdr:col>35</xdr:col>
      <xdr:colOff>575300</xdr:colOff>
      <xdr:row>539</xdr:row>
      <xdr:rowOff>182977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26459</xdr:colOff>
      <xdr:row>164</xdr:row>
      <xdr:rowOff>130705</xdr:rowOff>
    </xdr:from>
    <xdr:to>
      <xdr:col>52</xdr:col>
      <xdr:colOff>749300</xdr:colOff>
      <xdr:row>194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548051</xdr:colOff>
      <xdr:row>74</xdr:row>
      <xdr:rowOff>110068</xdr:rowOff>
    </xdr:from>
    <xdr:to>
      <xdr:col>35</xdr:col>
      <xdr:colOff>232508</xdr:colOff>
      <xdr:row>100</xdr:row>
      <xdr:rowOff>203200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6C1610-800C-244D-93BA-DD16A67D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571499</xdr:colOff>
      <xdr:row>102</xdr:row>
      <xdr:rowOff>63500</xdr:rowOff>
    </xdr:from>
    <xdr:to>
      <xdr:col>36</xdr:col>
      <xdr:colOff>427566</xdr:colOff>
      <xdr:row>127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FD2882-A9B6-F94D-ABC2-1B2E2BC1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O200"/>
  <sheetViews>
    <sheetView showGridLines="0" tabSelected="1" zoomScale="126" zoomScaleNormal="126" workbookViewId="0">
      <pane ySplit="2" topLeftCell="A100" activePane="bottomLeft" state="frozen"/>
      <selection pane="bottomLeft" activeCell="K192" sqref="K192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2" max="12" width="17.83203125" customWidth="1"/>
    <col min="14" max="14" width="5.6640625" bestFit="1" customWidth="1"/>
    <col min="15" max="15" width="5.83203125" bestFit="1" customWidth="1"/>
    <col min="20" max="20" width="11.6640625" customWidth="1"/>
    <col min="38" max="38" width="12" bestFit="1" customWidth="1"/>
    <col min="39" max="39" width="12" customWidth="1"/>
    <col min="56" max="56" width="12" bestFit="1" customWidth="1"/>
  </cols>
  <sheetData>
    <row r="1" spans="1:67">
      <c r="A1" s="110" t="s">
        <v>53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89"/>
      <c r="S1" s="89"/>
      <c r="X1" s="112" t="s">
        <v>54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P1" s="111" t="s">
        <v>62</v>
      </c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</row>
    <row r="2" spans="1:67" ht="103" thickBot="1">
      <c r="A2" s="2" t="s">
        <v>49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70</v>
      </c>
      <c r="L2" s="2" t="s">
        <v>56</v>
      </c>
      <c r="M2" s="2" t="s">
        <v>58</v>
      </c>
      <c r="N2" s="2" t="s">
        <v>46</v>
      </c>
      <c r="O2" s="2" t="s">
        <v>47</v>
      </c>
      <c r="P2" s="2" t="s">
        <v>57</v>
      </c>
      <c r="Q2" s="2" t="s">
        <v>55</v>
      </c>
      <c r="R2" s="37" t="s">
        <v>126</v>
      </c>
      <c r="S2" s="37" t="s">
        <v>148</v>
      </c>
      <c r="T2" s="90" t="s">
        <v>127</v>
      </c>
      <c r="U2" s="90" t="s">
        <v>128</v>
      </c>
      <c r="V2" s="90" t="s">
        <v>46</v>
      </c>
      <c r="X2" t="s">
        <v>24</v>
      </c>
      <c r="Y2" s="1" t="s">
        <v>148</v>
      </c>
      <c r="Z2" s="1" t="s">
        <v>50</v>
      </c>
      <c r="AA2" t="s">
        <v>46</v>
      </c>
      <c r="AB2" t="s">
        <v>47</v>
      </c>
      <c r="AC2" t="s">
        <v>51</v>
      </c>
      <c r="AD2" s="1" t="s">
        <v>67</v>
      </c>
      <c r="AG2" s="1" t="s">
        <v>60</v>
      </c>
      <c r="AH2" s="1" t="s">
        <v>61</v>
      </c>
      <c r="AK2" s="1" t="s">
        <v>24</v>
      </c>
      <c r="AL2" s="1" t="s">
        <v>59</v>
      </c>
      <c r="AM2" s="1" t="s">
        <v>52</v>
      </c>
      <c r="AP2" s="1" t="s">
        <v>63</v>
      </c>
      <c r="AQ2" s="96" t="s">
        <v>152</v>
      </c>
      <c r="AR2" s="1" t="s">
        <v>64</v>
      </c>
      <c r="AS2" t="s">
        <v>46</v>
      </c>
      <c r="AT2" t="s">
        <v>47</v>
      </c>
      <c r="AU2" t="s">
        <v>65</v>
      </c>
      <c r="AV2" s="1" t="s">
        <v>66</v>
      </c>
      <c r="AY2" s="1" t="s">
        <v>60</v>
      </c>
      <c r="AZ2" s="1" t="s">
        <v>61</v>
      </c>
      <c r="BC2" s="1" t="s">
        <v>63</v>
      </c>
      <c r="BD2" s="1" t="s">
        <v>68</v>
      </c>
      <c r="BE2" s="1" t="s">
        <v>69</v>
      </c>
      <c r="BH2" s="1" t="s">
        <v>70</v>
      </c>
      <c r="BI2" s="1" t="s">
        <v>13</v>
      </c>
      <c r="BJ2" s="1" t="s">
        <v>48</v>
      </c>
      <c r="BK2" s="1" t="s">
        <v>71</v>
      </c>
      <c r="BL2" s="1" t="s">
        <v>72</v>
      </c>
      <c r="BM2" s="37" t="s">
        <v>74</v>
      </c>
      <c r="BN2" s="37" t="s">
        <v>73</v>
      </c>
      <c r="BO2" s="36" t="s">
        <v>75</v>
      </c>
    </row>
    <row r="3" spans="1:67" s="3" customFormat="1" ht="17" thickBot="1">
      <c r="A3" s="15">
        <f t="shared" ref="A3:A31" si="0">100-B3</f>
        <v>43</v>
      </c>
      <c r="B3" s="15">
        <v>57</v>
      </c>
      <c r="C3" s="15">
        <v>40.700000000000003</v>
      </c>
      <c r="D3" s="15">
        <v>43.6</v>
      </c>
      <c r="E3" s="15">
        <v>5680</v>
      </c>
      <c r="F3" s="15">
        <v>-8.3000000000000007</v>
      </c>
      <c r="G3" s="15">
        <v>32.5</v>
      </c>
      <c r="H3" s="15">
        <v>39.6</v>
      </c>
      <c r="I3" s="15" t="s">
        <v>14</v>
      </c>
      <c r="J3" s="15">
        <v>5.5</v>
      </c>
      <c r="K3" s="16">
        <v>38</v>
      </c>
      <c r="L3" s="17">
        <v>0.5</v>
      </c>
      <c r="M3" s="3" t="s">
        <v>71</v>
      </c>
      <c r="Q3" s="29">
        <f>J3-($P$5*A3)</f>
        <v>0.48333333333333339</v>
      </c>
      <c r="R3" s="29">
        <f>(J3-L3)/A3</f>
        <v>0.11627906976744186</v>
      </c>
      <c r="S3" s="29">
        <v>0.11600000000000001</v>
      </c>
      <c r="T3" s="3">
        <f>(J3-L3)/S3</f>
        <v>43.103448275862064</v>
      </c>
      <c r="U3" s="3">
        <f>ROUND(T3,0)</f>
        <v>43</v>
      </c>
      <c r="V3" s="3">
        <f>A3-U3</f>
        <v>0</v>
      </c>
      <c r="X3" s="17">
        <f>$K$6</f>
        <v>38</v>
      </c>
      <c r="Y3" s="3">
        <f>S3</f>
        <v>0.11600000000000001</v>
      </c>
      <c r="AD3" s="3">
        <v>0.02</v>
      </c>
      <c r="AG3" s="3">
        <v>10</v>
      </c>
      <c r="AH3" s="3">
        <f t="shared" ref="AH3:AH20" si="1">$AC$10*AG3+$AD$9</f>
        <v>3.85E-2</v>
      </c>
      <c r="AK3" s="16">
        <f>$K3</f>
        <v>38</v>
      </c>
      <c r="AL3" s="16">
        <f>$AC$24*AK3+$AD$24</f>
        <v>0.1055</v>
      </c>
      <c r="AM3" s="16">
        <f t="shared" ref="AM3:AM34" si="2">AL3-P3</f>
        <v>0.1055</v>
      </c>
      <c r="AP3" s="17">
        <f>$K$6</f>
        <v>38</v>
      </c>
      <c r="AQ3" s="3">
        <f>L3</f>
        <v>0.5</v>
      </c>
      <c r="AR3" s="3" t="s">
        <v>45</v>
      </c>
      <c r="AV3" s="3">
        <v>0.09</v>
      </c>
      <c r="AY3" s="3">
        <v>10</v>
      </c>
      <c r="AZ3" s="3">
        <f t="shared" ref="AZ3:AZ20" si="3">$AU$6*AY3+$AV$5</f>
        <v>0.19833333333333333</v>
      </c>
      <c r="BC3" s="16">
        <f>$K3</f>
        <v>38</v>
      </c>
      <c r="BD3" s="16">
        <f>$AU$24*BC3+$AV$24</f>
        <v>0.49659999999999993</v>
      </c>
      <c r="BE3" s="16">
        <f>BD3-L3</f>
        <v>-3.4000000000000696E-3</v>
      </c>
      <c r="BH3" s="16">
        <f>$K3</f>
        <v>38</v>
      </c>
      <c r="BI3" s="3">
        <f>$AC$24*BH3+$AD$24</f>
        <v>0.1055</v>
      </c>
      <c r="BJ3" s="3">
        <f>$AU$24*BH3+$AV$24</f>
        <v>0.49659999999999993</v>
      </c>
      <c r="BK3" s="3">
        <f t="shared" ref="BK3:BK34" si="4">J3</f>
        <v>5.5</v>
      </c>
      <c r="BL3" s="3">
        <f>(BK3-BJ3)/BI3</f>
        <v>47.425592417061615</v>
      </c>
      <c r="BM3" s="34">
        <f>ROUND(BL3,0)</f>
        <v>47</v>
      </c>
      <c r="BN3" s="34">
        <f t="shared" ref="BN3:BN34" si="5">A3</f>
        <v>43</v>
      </c>
      <c r="BO3" s="88">
        <f>BN3-BM3</f>
        <v>-4</v>
      </c>
    </row>
    <row r="4" spans="1:67" s="3" customFormat="1" ht="17" thickBot="1">
      <c r="A4" s="28">
        <f t="shared" si="0"/>
        <v>26</v>
      </c>
      <c r="B4" s="15">
        <v>74</v>
      </c>
      <c r="C4" s="15">
        <v>42.4</v>
      </c>
      <c r="D4" s="15">
        <v>48.4</v>
      </c>
      <c r="E4" s="15">
        <v>5430</v>
      </c>
      <c r="F4" s="15">
        <v>-2.9</v>
      </c>
      <c r="G4" s="15">
        <v>39.9</v>
      </c>
      <c r="H4" s="15">
        <v>47.4</v>
      </c>
      <c r="I4" s="15" t="s">
        <v>15</v>
      </c>
      <c r="J4" s="15">
        <v>3.5</v>
      </c>
      <c r="K4" s="16">
        <v>38</v>
      </c>
      <c r="L4" s="17">
        <v>0.5</v>
      </c>
      <c r="M4" s="3" t="s">
        <v>45</v>
      </c>
      <c r="Q4" s="29">
        <f>J4-($P$5*A4)</f>
        <v>0.46666666666666679</v>
      </c>
      <c r="R4" s="29">
        <f>(J4-L4)/A4</f>
        <v>0.11538461538461539</v>
      </c>
      <c r="S4" s="29">
        <v>0.11600000000000001</v>
      </c>
      <c r="T4" s="3">
        <f>(J4-L4)/S4</f>
        <v>25.862068965517238</v>
      </c>
      <c r="U4" s="3">
        <f t="shared" ref="U4:U20" si="6">ROUND(T4,0)</f>
        <v>26</v>
      </c>
      <c r="V4" s="3">
        <f>A4-U4</f>
        <v>0</v>
      </c>
      <c r="X4" s="10">
        <f>$K$11</f>
        <v>29</v>
      </c>
      <c r="Y4" s="3">
        <f>S9</f>
        <v>0.10299999999999999</v>
      </c>
      <c r="AD4" s="3">
        <v>0.02</v>
      </c>
      <c r="AG4" s="3">
        <v>20</v>
      </c>
      <c r="AH4" s="3">
        <f t="shared" si="1"/>
        <v>5.6999999999999995E-2</v>
      </c>
      <c r="AK4" s="16">
        <f t="shared" ref="AK4:AK8" si="7">$K4</f>
        <v>38</v>
      </c>
      <c r="AL4" s="16">
        <f>$AC$24*AK4+$AD$24</f>
        <v>0.1055</v>
      </c>
      <c r="AM4" s="16">
        <f t="shared" si="2"/>
        <v>0.1055</v>
      </c>
      <c r="AP4" s="10">
        <f>$K$11</f>
        <v>29</v>
      </c>
      <c r="AQ4" s="3">
        <f>L9</f>
        <v>0.51</v>
      </c>
      <c r="AV4" s="3">
        <v>0.09</v>
      </c>
      <c r="AY4" s="3">
        <v>20</v>
      </c>
      <c r="AZ4" s="3">
        <f t="shared" si="3"/>
        <v>0.30666666666666664</v>
      </c>
      <c r="BC4" s="16">
        <f t="shared" ref="BC4:BC8" si="8">$K4</f>
        <v>38</v>
      </c>
      <c r="BD4" s="16">
        <f>$AU$24*BC4+$AV$24</f>
        <v>0.49659999999999993</v>
      </c>
      <c r="BE4" s="16">
        <f>BD4-L4</f>
        <v>-3.4000000000000696E-3</v>
      </c>
      <c r="BH4" s="16">
        <f t="shared" ref="BH4:BH8" si="9">$K4</f>
        <v>38</v>
      </c>
      <c r="BI4" s="3">
        <f>$AC$24*BH4+$AD$24</f>
        <v>0.1055</v>
      </c>
      <c r="BJ4" s="3">
        <f>$AU$24*BH4+$AV$24</f>
        <v>0.49659999999999993</v>
      </c>
      <c r="BK4" s="3">
        <f t="shared" si="4"/>
        <v>3.5</v>
      </c>
      <c r="BL4" s="3">
        <f t="shared" ref="BL4:BL59" si="10">(BK4-BJ4)/BI4</f>
        <v>28.468246445497631</v>
      </c>
      <c r="BM4" s="34">
        <f t="shared" ref="BM4:BM31" si="11">ROUND(BL4,0)</f>
        <v>28</v>
      </c>
      <c r="BN4" s="34">
        <f t="shared" si="5"/>
        <v>26</v>
      </c>
      <c r="BO4" s="88">
        <f t="shared" ref="BO4:BO31" si="12">BN4-BM4</f>
        <v>-2</v>
      </c>
    </row>
    <row r="5" spans="1:67" s="3" customFormat="1" ht="17" thickBot="1">
      <c r="A5" s="15">
        <f t="shared" si="0"/>
        <v>25</v>
      </c>
      <c r="B5" s="15">
        <v>75</v>
      </c>
      <c r="C5" s="15">
        <v>41.3</v>
      </c>
      <c r="D5" s="15">
        <v>44.6</v>
      </c>
      <c r="E5" s="15">
        <v>5080</v>
      </c>
      <c r="F5" s="15">
        <v>-1.3</v>
      </c>
      <c r="G5" s="15">
        <v>34.6</v>
      </c>
      <c r="H5" s="15">
        <v>42.1</v>
      </c>
      <c r="I5" s="15" t="s">
        <v>16</v>
      </c>
      <c r="J5" s="15">
        <v>3.4</v>
      </c>
      <c r="K5" s="16">
        <v>38</v>
      </c>
      <c r="L5" s="17">
        <v>0.5</v>
      </c>
      <c r="M5" s="3" t="s">
        <v>71</v>
      </c>
      <c r="N5" s="3">
        <f>A3-A5</f>
        <v>18</v>
      </c>
      <c r="O5" s="3">
        <f>J3-J5</f>
        <v>2.1</v>
      </c>
      <c r="P5" s="29">
        <f>O5/N5</f>
        <v>0.11666666666666667</v>
      </c>
      <c r="Q5" s="29">
        <f>J5-($P$5*A5)</f>
        <v>0.48333333333333339</v>
      </c>
      <c r="R5" s="29">
        <f>(J5-L5)/A5</f>
        <v>0.11599999999999999</v>
      </c>
      <c r="S5" s="29">
        <v>0.11600000000000001</v>
      </c>
      <c r="T5" s="3">
        <f>(J5-L5)/S5</f>
        <v>24.999999999999996</v>
      </c>
      <c r="U5" s="3">
        <f t="shared" si="6"/>
        <v>25</v>
      </c>
      <c r="V5" s="3">
        <f>A5-U5</f>
        <v>0</v>
      </c>
      <c r="X5" s="19">
        <f>$K$19</f>
        <v>68</v>
      </c>
      <c r="Y5" s="3">
        <f>S14</f>
        <v>0.16600000000000001</v>
      </c>
      <c r="AD5" s="3">
        <v>0.02</v>
      </c>
      <c r="AG5" s="3">
        <v>29</v>
      </c>
      <c r="AH5" s="3">
        <f t="shared" si="1"/>
        <v>7.3649999999999993E-2</v>
      </c>
      <c r="AK5" s="16">
        <f t="shared" si="7"/>
        <v>38</v>
      </c>
      <c r="AL5" s="16">
        <f>$AC$24*AK5+$AD$24</f>
        <v>0.1055</v>
      </c>
      <c r="AM5" s="16">
        <f t="shared" si="2"/>
        <v>-1.1166666666666672E-2</v>
      </c>
      <c r="AP5" s="19">
        <f>$K$19</f>
        <v>68</v>
      </c>
      <c r="AQ5" s="3">
        <f>L14</f>
        <v>0.85</v>
      </c>
      <c r="AV5" s="3">
        <v>0.09</v>
      </c>
      <c r="AY5" s="3">
        <v>29</v>
      </c>
      <c r="AZ5" s="3">
        <f t="shared" si="3"/>
        <v>0.40416666666666667</v>
      </c>
      <c r="BC5" s="16">
        <f t="shared" si="8"/>
        <v>38</v>
      </c>
      <c r="BD5" s="16">
        <f>$AU$24*BC5+$AV$24</f>
        <v>0.49659999999999993</v>
      </c>
      <c r="BE5" s="16">
        <f>BD5-L5</f>
        <v>-3.4000000000000696E-3</v>
      </c>
      <c r="BH5" s="16">
        <f t="shared" si="9"/>
        <v>38</v>
      </c>
      <c r="BI5" s="3">
        <f>$AC$24*BH5+$AD$24</f>
        <v>0.1055</v>
      </c>
      <c r="BJ5" s="3">
        <f>$AU$24*BH5+$AV$24</f>
        <v>0.49659999999999993</v>
      </c>
      <c r="BK5" s="3">
        <f t="shared" si="4"/>
        <v>3.4</v>
      </c>
      <c r="BL5" s="3">
        <f t="shared" si="10"/>
        <v>27.520379146919431</v>
      </c>
      <c r="BM5" s="34">
        <f t="shared" si="11"/>
        <v>28</v>
      </c>
      <c r="BN5" s="34">
        <f t="shared" si="5"/>
        <v>25</v>
      </c>
      <c r="BO5" s="88">
        <f t="shared" si="12"/>
        <v>-3</v>
      </c>
    </row>
    <row r="6" spans="1:67" s="3" customFormat="1" ht="17" thickBot="1">
      <c r="A6" s="28">
        <f t="shared" si="0"/>
        <v>11</v>
      </c>
      <c r="B6" s="15">
        <v>89</v>
      </c>
      <c r="C6" s="15">
        <v>42.4</v>
      </c>
      <c r="D6" s="15">
        <v>45.9</v>
      </c>
      <c r="E6" s="15">
        <v>5420</v>
      </c>
      <c r="F6" s="15">
        <v>-2.5</v>
      </c>
      <c r="G6" s="15">
        <v>36.5</v>
      </c>
      <c r="H6" s="15">
        <v>43.6</v>
      </c>
      <c r="I6" s="15" t="s">
        <v>17</v>
      </c>
      <c r="J6" s="15">
        <v>1.8</v>
      </c>
      <c r="K6" s="16">
        <v>38</v>
      </c>
      <c r="L6" s="17">
        <v>0.5</v>
      </c>
      <c r="M6" s="3" t="s">
        <v>45</v>
      </c>
      <c r="N6" s="3">
        <f>A4-A6</f>
        <v>15</v>
      </c>
      <c r="O6" s="3">
        <f>J4-J6</f>
        <v>1.7</v>
      </c>
      <c r="P6" s="29">
        <f>O6/N6</f>
        <v>0.11333333333333333</v>
      </c>
      <c r="Q6" s="29">
        <f>J6-($P$5*A6)</f>
        <v>0.51666666666666661</v>
      </c>
      <c r="R6" s="29">
        <f>(J6-L6)/A6</f>
        <v>0.11818181818181818</v>
      </c>
      <c r="S6" s="29">
        <v>0.11600000000000001</v>
      </c>
      <c r="T6" s="3">
        <f>(J6-L6)/S6</f>
        <v>11.206896551724137</v>
      </c>
      <c r="U6" s="3">
        <f t="shared" si="6"/>
        <v>11</v>
      </c>
      <c r="V6" s="3">
        <f>A6-U6</f>
        <v>0</v>
      </c>
      <c r="X6" s="22">
        <f>$K$21</f>
        <v>50</v>
      </c>
      <c r="Y6" s="3">
        <f>S20</f>
        <v>0.125</v>
      </c>
      <c r="AD6" s="3">
        <v>0.02</v>
      </c>
      <c r="AG6" s="3">
        <v>30</v>
      </c>
      <c r="AH6" s="3">
        <f t="shared" si="1"/>
        <v>7.5499999999999998E-2</v>
      </c>
      <c r="AK6" s="16">
        <f t="shared" si="7"/>
        <v>38</v>
      </c>
      <c r="AL6" s="16">
        <f>$AC$24*AK6+$AD$24</f>
        <v>0.1055</v>
      </c>
      <c r="AM6" s="16">
        <f t="shared" si="2"/>
        <v>-7.833333333333331E-3</v>
      </c>
      <c r="AP6" s="22">
        <f>$K$21</f>
        <v>50</v>
      </c>
      <c r="AQ6" s="3">
        <f>L20</f>
        <v>0.63</v>
      </c>
      <c r="AR6" s="3" t="s">
        <v>45</v>
      </c>
      <c r="AS6" s="3">
        <f>AP6-AP3</f>
        <v>12</v>
      </c>
      <c r="AT6" s="3">
        <f>AQ6-AQ3</f>
        <v>0.13</v>
      </c>
      <c r="AU6" s="3">
        <f>AT6/AS6</f>
        <v>1.0833333333333334E-2</v>
      </c>
      <c r="AV6" s="3">
        <v>0.09</v>
      </c>
      <c r="AY6" s="3">
        <v>30</v>
      </c>
      <c r="AZ6" s="3">
        <f t="shared" si="3"/>
        <v>0.41500000000000004</v>
      </c>
      <c r="BC6" s="16">
        <f t="shared" si="8"/>
        <v>38</v>
      </c>
      <c r="BD6" s="16">
        <f>$AU$24*BC6+$AV$24</f>
        <v>0.49659999999999993</v>
      </c>
      <c r="BE6" s="16">
        <f>BD6-L6</f>
        <v>-3.4000000000000696E-3</v>
      </c>
      <c r="BH6" s="16">
        <f t="shared" si="9"/>
        <v>38</v>
      </c>
      <c r="BI6" s="3">
        <f>$AC$24*BH6+$AD$24</f>
        <v>0.1055</v>
      </c>
      <c r="BJ6" s="3">
        <f>$AU$24*BH6+$AV$24</f>
        <v>0.49659999999999993</v>
      </c>
      <c r="BK6" s="3">
        <f t="shared" si="4"/>
        <v>1.8</v>
      </c>
      <c r="BL6" s="3">
        <f t="shared" si="10"/>
        <v>12.354502369668248</v>
      </c>
      <c r="BM6" s="34">
        <f t="shared" si="11"/>
        <v>12</v>
      </c>
      <c r="BN6" s="34">
        <f t="shared" si="5"/>
        <v>11</v>
      </c>
      <c r="BO6" s="88">
        <f t="shared" si="12"/>
        <v>-1</v>
      </c>
    </row>
    <row r="7" spans="1:67" s="3" customFormat="1" ht="17" thickBot="1">
      <c r="A7" s="15">
        <f t="shared" si="0"/>
        <v>39</v>
      </c>
      <c r="B7" s="15">
        <v>61</v>
      </c>
      <c r="C7" s="15">
        <v>41.8</v>
      </c>
      <c r="D7" s="15">
        <v>43.7</v>
      </c>
      <c r="E7" s="15">
        <v>5330</v>
      </c>
      <c r="F7" s="15">
        <v>-3.3</v>
      </c>
      <c r="G7" s="15">
        <v>33</v>
      </c>
      <c r="H7" s="15">
        <v>40.299999999999997</v>
      </c>
      <c r="I7" s="15" t="s">
        <v>18</v>
      </c>
      <c r="J7" s="15">
        <v>5</v>
      </c>
      <c r="K7" s="16">
        <v>38</v>
      </c>
      <c r="L7" s="17">
        <v>0.5</v>
      </c>
      <c r="Q7" s="29">
        <f>J7-($P$5*A7)</f>
        <v>0.45000000000000018</v>
      </c>
      <c r="R7" s="29">
        <f>(J7-L7)/A7</f>
        <v>0.11538461538461539</v>
      </c>
      <c r="S7" s="29">
        <v>0.11600000000000001</v>
      </c>
      <c r="T7" s="3">
        <f>(J7-L7)/S7</f>
        <v>38.793103448275858</v>
      </c>
      <c r="U7" s="3">
        <f t="shared" si="6"/>
        <v>39</v>
      </c>
      <c r="V7" s="3">
        <f>A7-U7</f>
        <v>0</v>
      </c>
      <c r="X7" s="13">
        <f>$K$31</f>
        <v>35</v>
      </c>
      <c r="Y7" s="3">
        <f>S26</f>
        <v>0.108</v>
      </c>
      <c r="Z7" s="3" t="s">
        <v>149</v>
      </c>
      <c r="AD7" s="3">
        <v>0.02</v>
      </c>
      <c r="AG7" s="3">
        <v>35</v>
      </c>
      <c r="AH7" s="3">
        <f t="shared" si="1"/>
        <v>8.4750000000000006E-2</v>
      </c>
      <c r="AK7" s="16">
        <f t="shared" si="7"/>
        <v>38</v>
      </c>
      <c r="AL7" s="16">
        <f>$AC$24*AK7+$AD$24</f>
        <v>0.1055</v>
      </c>
      <c r="AM7" s="16">
        <f t="shared" si="2"/>
        <v>0.1055</v>
      </c>
      <c r="AP7" s="13">
        <f>$K$31</f>
        <v>35</v>
      </c>
      <c r="AQ7" s="3">
        <f>L26</f>
        <v>0.57999999999999996</v>
      </c>
      <c r="AR7" s="3" t="s">
        <v>71</v>
      </c>
      <c r="AV7" s="3">
        <v>0.09</v>
      </c>
      <c r="AY7" s="3">
        <v>35</v>
      </c>
      <c r="AZ7" s="3">
        <f t="shared" si="3"/>
        <v>0.46916666666666662</v>
      </c>
      <c r="BC7" s="16">
        <f t="shared" si="8"/>
        <v>38</v>
      </c>
      <c r="BD7" s="16">
        <f>$AU$24*BC7+$AV$24</f>
        <v>0.49659999999999993</v>
      </c>
      <c r="BE7" s="16">
        <f>BD7-L7</f>
        <v>-3.4000000000000696E-3</v>
      </c>
      <c r="BH7" s="16">
        <f t="shared" si="9"/>
        <v>38</v>
      </c>
      <c r="BI7" s="3">
        <f>$AC$24*BH7+$AD$24</f>
        <v>0.1055</v>
      </c>
      <c r="BJ7" s="3">
        <f>$AU$24*BH7+$AV$24</f>
        <v>0.49659999999999993</v>
      </c>
      <c r="BK7" s="3">
        <f t="shared" si="4"/>
        <v>5</v>
      </c>
      <c r="BL7" s="3">
        <f t="shared" si="10"/>
        <v>42.686255924170617</v>
      </c>
      <c r="BM7" s="34">
        <f t="shared" si="11"/>
        <v>43</v>
      </c>
      <c r="BN7" s="34">
        <f t="shared" si="5"/>
        <v>39</v>
      </c>
      <c r="BO7" s="88">
        <f t="shared" si="12"/>
        <v>-4</v>
      </c>
    </row>
    <row r="8" spans="1:67" s="3" customFormat="1" ht="17" thickBot="1">
      <c r="A8" s="15">
        <f t="shared" si="0"/>
        <v>22</v>
      </c>
      <c r="B8" s="15">
        <v>78</v>
      </c>
      <c r="C8" s="15" t="s">
        <v>19</v>
      </c>
      <c r="D8" s="15">
        <v>45.2</v>
      </c>
      <c r="E8" s="15">
        <v>5170</v>
      </c>
      <c r="F8" s="15" t="s">
        <v>19</v>
      </c>
      <c r="G8" s="15">
        <v>35</v>
      </c>
      <c r="H8" s="15">
        <v>43</v>
      </c>
      <c r="I8" s="15" t="s">
        <v>20</v>
      </c>
      <c r="J8" s="15">
        <v>3</v>
      </c>
      <c r="K8" s="16">
        <v>38</v>
      </c>
      <c r="L8" s="17">
        <v>0.5</v>
      </c>
      <c r="Q8" s="29">
        <f>J8-($P$5*A8)</f>
        <v>0.43333333333333313</v>
      </c>
      <c r="R8" s="29">
        <f>(J8-L8)/A8</f>
        <v>0.11363636363636363</v>
      </c>
      <c r="S8" s="29">
        <v>0.11600000000000001</v>
      </c>
      <c r="T8" s="3">
        <f>(J8-L8)/S8</f>
        <v>21.551724137931032</v>
      </c>
      <c r="U8" s="3">
        <f t="shared" si="6"/>
        <v>22</v>
      </c>
      <c r="V8" s="3">
        <f>A8-U8</f>
        <v>0</v>
      </c>
      <c r="X8" s="17">
        <v>55</v>
      </c>
      <c r="Y8" s="3">
        <f>S32</f>
        <v>0.13200000000000001</v>
      </c>
      <c r="AD8" s="3">
        <v>0.02</v>
      </c>
      <c r="AG8" s="3">
        <v>38</v>
      </c>
      <c r="AH8" s="3">
        <f t="shared" si="1"/>
        <v>9.0300000000000005E-2</v>
      </c>
      <c r="AK8" s="16">
        <f t="shared" si="7"/>
        <v>38</v>
      </c>
      <c r="AL8" s="16">
        <f>$AC$24*AK8+$AD$24</f>
        <v>0.1055</v>
      </c>
      <c r="AM8" s="16">
        <f t="shared" si="2"/>
        <v>0.1055</v>
      </c>
      <c r="AP8" s="17">
        <v>55</v>
      </c>
      <c r="AQ8" s="3">
        <f>L32</f>
        <v>0.66</v>
      </c>
      <c r="AV8" s="3">
        <v>0.09</v>
      </c>
      <c r="AY8" s="3">
        <v>38</v>
      </c>
      <c r="AZ8" s="3">
        <f t="shared" si="3"/>
        <v>0.50166666666666671</v>
      </c>
      <c r="BC8" s="16">
        <f t="shared" si="8"/>
        <v>38</v>
      </c>
      <c r="BD8" s="16">
        <f>$AU$24*BC8+$AV$24</f>
        <v>0.49659999999999993</v>
      </c>
      <c r="BE8" s="16">
        <f>BD8-L8</f>
        <v>-3.4000000000000696E-3</v>
      </c>
      <c r="BH8" s="16">
        <f t="shared" si="9"/>
        <v>38</v>
      </c>
      <c r="BI8" s="3">
        <f>$AC$24*BH8+$AD$24</f>
        <v>0.1055</v>
      </c>
      <c r="BJ8" s="3">
        <f>$AU$24*BH8+$AV$24</f>
        <v>0.49659999999999993</v>
      </c>
      <c r="BK8" s="3">
        <f t="shared" si="4"/>
        <v>3</v>
      </c>
      <c r="BL8" s="3">
        <f t="shared" si="10"/>
        <v>23.728909952606635</v>
      </c>
      <c r="BM8" s="34">
        <f t="shared" si="11"/>
        <v>24</v>
      </c>
      <c r="BN8" s="34">
        <f t="shared" si="5"/>
        <v>22</v>
      </c>
      <c r="BO8" s="88">
        <f t="shared" si="12"/>
        <v>-2</v>
      </c>
    </row>
    <row r="9" spans="1:67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27</v>
      </c>
      <c r="J9" s="9">
        <v>1.6</v>
      </c>
      <c r="K9" s="10">
        <v>29</v>
      </c>
      <c r="L9" s="11">
        <v>0.51</v>
      </c>
      <c r="M9" s="3" t="s">
        <v>45</v>
      </c>
      <c r="Q9" s="25">
        <f>J9-($P$11*A9)</f>
        <v>0.49999999999999978</v>
      </c>
      <c r="R9" s="25">
        <f>(J9-L9)/A9</f>
        <v>9.9090909090909104E-2</v>
      </c>
      <c r="S9" s="25">
        <v>0.10299999999999999</v>
      </c>
      <c r="T9" s="3">
        <f>(J9-L9)/S9</f>
        <v>10.582524271844662</v>
      </c>
      <c r="U9" s="3">
        <f t="shared" si="6"/>
        <v>11</v>
      </c>
      <c r="V9" s="3">
        <f>A9-U9</f>
        <v>0</v>
      </c>
      <c r="X9" s="10">
        <v>65</v>
      </c>
      <c r="Y9" s="3">
        <f>S38</f>
        <v>0.156</v>
      </c>
      <c r="AD9" s="3">
        <v>0.02</v>
      </c>
      <c r="AG9" s="3">
        <v>40</v>
      </c>
      <c r="AH9" s="3">
        <f t="shared" si="1"/>
        <v>9.4E-2</v>
      </c>
      <c r="AK9" s="10">
        <f>$K9</f>
        <v>29</v>
      </c>
      <c r="AL9" s="10">
        <f>$AC$24*AK9+$AD$24</f>
        <v>8.5249999999999992E-2</v>
      </c>
      <c r="AM9" s="10">
        <f t="shared" si="2"/>
        <v>8.5249999999999992E-2</v>
      </c>
      <c r="AP9" s="10">
        <v>65</v>
      </c>
      <c r="AQ9" s="3">
        <f>L38</f>
        <v>0.73</v>
      </c>
      <c r="AV9" s="3">
        <v>0.09</v>
      </c>
      <c r="AY9" s="3">
        <v>40</v>
      </c>
      <c r="AZ9" s="3">
        <f t="shared" si="3"/>
        <v>0.52333333333333332</v>
      </c>
      <c r="BC9" s="10">
        <f>$K9</f>
        <v>29</v>
      </c>
      <c r="BD9" s="10">
        <f>$AU$24*BC9+$AV$24</f>
        <v>0.40029999999999999</v>
      </c>
      <c r="BE9" s="10">
        <f>BD9-L9</f>
        <v>-0.10970000000000002</v>
      </c>
      <c r="BH9" s="10">
        <f>$K9</f>
        <v>29</v>
      </c>
      <c r="BI9" s="3">
        <f>$AC$24*BH9+$AD$24</f>
        <v>8.5249999999999992E-2</v>
      </c>
      <c r="BJ9" s="3">
        <f>$AU$24*BH9+$AV$24</f>
        <v>0.40029999999999999</v>
      </c>
      <c r="BK9" s="3">
        <f t="shared" si="4"/>
        <v>1.6</v>
      </c>
      <c r="BL9" s="3">
        <f t="shared" si="10"/>
        <v>14.072727272727274</v>
      </c>
      <c r="BM9" s="34">
        <f t="shared" si="11"/>
        <v>14</v>
      </c>
      <c r="BN9" s="34">
        <f t="shared" si="5"/>
        <v>11</v>
      </c>
      <c r="BO9" s="88">
        <f t="shared" si="12"/>
        <v>-3</v>
      </c>
    </row>
    <row r="10" spans="1:67" s="3" customFormat="1" ht="17" thickBot="1">
      <c r="A10" s="24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28</v>
      </c>
      <c r="J10" s="9">
        <v>5.7</v>
      </c>
      <c r="K10" s="10">
        <v>29</v>
      </c>
      <c r="L10" s="11">
        <v>0.51</v>
      </c>
      <c r="Q10" s="25">
        <f>J10-($P$11*A10)</f>
        <v>0.69999999999999929</v>
      </c>
      <c r="R10" s="25">
        <f>(J10-L10)/A10</f>
        <v>0.1038</v>
      </c>
      <c r="S10" s="25">
        <v>0.10299999999999999</v>
      </c>
      <c r="T10" s="3">
        <f>(J10-L10)/S10</f>
        <v>50.38834951456311</v>
      </c>
      <c r="U10" s="3">
        <f t="shared" si="6"/>
        <v>50</v>
      </c>
      <c r="V10" s="3">
        <f>A10-U10</f>
        <v>0</v>
      </c>
      <c r="X10" s="19">
        <v>75</v>
      </c>
      <c r="Y10" s="3">
        <f>S43</f>
        <v>0.182</v>
      </c>
      <c r="Z10" s="3" t="s">
        <v>45</v>
      </c>
      <c r="AA10" s="3">
        <f>X10-X7</f>
        <v>40</v>
      </c>
      <c r="AB10" s="3">
        <f>Y10-Y7</f>
        <v>7.3999999999999996E-2</v>
      </c>
      <c r="AC10" s="3">
        <f>AB10/AA10</f>
        <v>1.8499999999999999E-3</v>
      </c>
      <c r="AD10" s="3">
        <v>0.02</v>
      </c>
      <c r="AG10" s="3">
        <v>50</v>
      </c>
      <c r="AH10" s="3">
        <f t="shared" si="1"/>
        <v>0.1125</v>
      </c>
      <c r="AK10" s="10">
        <f t="shared" ref="AK10:AK13" si="13">$K10</f>
        <v>29</v>
      </c>
      <c r="AL10" s="10">
        <f>$AC$24*AK10+$AD$24</f>
        <v>8.5249999999999992E-2</v>
      </c>
      <c r="AM10" s="10">
        <f t="shared" si="2"/>
        <v>8.5249999999999992E-2</v>
      </c>
      <c r="AP10" s="19">
        <v>75</v>
      </c>
      <c r="AQ10" s="3">
        <f>L43</f>
        <v>0.85</v>
      </c>
      <c r="AV10" s="3">
        <v>0.09</v>
      </c>
      <c r="AY10" s="3">
        <v>50</v>
      </c>
      <c r="AZ10" s="3">
        <f t="shared" si="3"/>
        <v>0.63166666666666671</v>
      </c>
      <c r="BC10" s="10">
        <f t="shared" ref="BC10:BC13" si="14">$K10</f>
        <v>29</v>
      </c>
      <c r="BD10" s="10">
        <f>$AU$24*BC10+$AV$24</f>
        <v>0.40029999999999999</v>
      </c>
      <c r="BE10" s="10">
        <f>BD10-L10</f>
        <v>-0.10970000000000002</v>
      </c>
      <c r="BH10" s="10">
        <f t="shared" ref="BH10:BH13" si="15">$K10</f>
        <v>29</v>
      </c>
      <c r="BI10" s="3">
        <f>$AC$24*BH10+$AD$24</f>
        <v>8.5249999999999992E-2</v>
      </c>
      <c r="BJ10" s="3">
        <f>$AU$24*BH10+$AV$24</f>
        <v>0.40029999999999999</v>
      </c>
      <c r="BK10" s="3">
        <f t="shared" si="4"/>
        <v>5.7</v>
      </c>
      <c r="BL10" s="3">
        <f t="shared" si="10"/>
        <v>62.166568914956024</v>
      </c>
      <c r="BM10" s="34">
        <f t="shared" si="11"/>
        <v>62</v>
      </c>
      <c r="BN10" s="34">
        <f t="shared" si="5"/>
        <v>50</v>
      </c>
      <c r="BO10" s="88">
        <f t="shared" si="12"/>
        <v>-12</v>
      </c>
    </row>
    <row r="11" spans="1:67" s="3" customFormat="1" ht="17" thickBot="1">
      <c r="A11" s="24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29</v>
      </c>
      <c r="J11" s="9">
        <v>1</v>
      </c>
      <c r="K11" s="10">
        <v>29</v>
      </c>
      <c r="L11" s="11">
        <v>0.51</v>
      </c>
      <c r="M11" s="3" t="s">
        <v>45</v>
      </c>
      <c r="N11" s="3">
        <f>A9-A11</f>
        <v>6</v>
      </c>
      <c r="O11" s="3">
        <f>J9-J11</f>
        <v>0.60000000000000009</v>
      </c>
      <c r="P11" s="25">
        <f>O11/N11</f>
        <v>0.10000000000000002</v>
      </c>
      <c r="Q11" s="25">
        <f>J11-($P$11*A11)</f>
        <v>0.49999999999999989</v>
      </c>
      <c r="R11" s="25">
        <f>(J11-L11)/A11</f>
        <v>9.8000000000000004E-2</v>
      </c>
      <c r="S11" s="25">
        <v>0.10299999999999999</v>
      </c>
      <c r="T11" s="3">
        <f>(J11-L11)/S11</f>
        <v>4.7572815533980588</v>
      </c>
      <c r="U11" s="3">
        <f t="shared" si="6"/>
        <v>5</v>
      </c>
      <c r="V11" s="3">
        <f>A11-U11</f>
        <v>0</v>
      </c>
      <c r="X11" s="22">
        <v>85</v>
      </c>
      <c r="Y11" s="3">
        <f>S49</f>
        <v>0.20599999999999999</v>
      </c>
      <c r="AD11" s="3">
        <v>0.02</v>
      </c>
      <c r="AG11" s="3">
        <v>55</v>
      </c>
      <c r="AH11" s="3">
        <f t="shared" si="1"/>
        <v>0.12175</v>
      </c>
      <c r="AK11" s="10">
        <f t="shared" si="13"/>
        <v>29</v>
      </c>
      <c r="AL11" s="10">
        <f>$AC$24*AK11+$AD$24</f>
        <v>8.5249999999999992E-2</v>
      </c>
      <c r="AM11" s="10">
        <f t="shared" si="2"/>
        <v>-1.4750000000000027E-2</v>
      </c>
      <c r="AP11" s="22">
        <v>85</v>
      </c>
      <c r="AQ11" s="3">
        <f>L49</f>
        <v>0.98</v>
      </c>
      <c r="AV11" s="3">
        <v>0.09</v>
      </c>
      <c r="AY11" s="3">
        <v>55</v>
      </c>
      <c r="AZ11" s="3">
        <f t="shared" si="3"/>
        <v>0.68583333333333329</v>
      </c>
      <c r="BC11" s="10">
        <f t="shared" si="14"/>
        <v>29</v>
      </c>
      <c r="BD11" s="10">
        <f>$AU$24*BC11+$AV$24</f>
        <v>0.40029999999999999</v>
      </c>
      <c r="BE11" s="10">
        <f>BD11-L11</f>
        <v>-0.10970000000000002</v>
      </c>
      <c r="BH11" s="10">
        <f t="shared" si="15"/>
        <v>29</v>
      </c>
      <c r="BI11" s="3">
        <f>$AC$24*BH11+$AD$24</f>
        <v>8.5249999999999992E-2</v>
      </c>
      <c r="BJ11" s="3">
        <f>$AU$24*BH11+$AV$24</f>
        <v>0.40029999999999999</v>
      </c>
      <c r="BK11" s="3">
        <f t="shared" si="4"/>
        <v>1</v>
      </c>
      <c r="BL11" s="3">
        <f t="shared" si="10"/>
        <v>7.034604105571848</v>
      </c>
      <c r="BM11" s="34">
        <f t="shared" si="11"/>
        <v>7</v>
      </c>
      <c r="BN11" s="34">
        <f t="shared" si="5"/>
        <v>5</v>
      </c>
      <c r="BO11" s="88">
        <f t="shared" si="12"/>
        <v>-2</v>
      </c>
    </row>
    <row r="12" spans="1:67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30</v>
      </c>
      <c r="J12" s="9">
        <v>1.55</v>
      </c>
      <c r="K12" s="10">
        <v>29</v>
      </c>
      <c r="L12" s="11">
        <v>0.51</v>
      </c>
      <c r="M12" s="3" t="s">
        <v>71</v>
      </c>
      <c r="Q12" s="25">
        <f>J12-($P$11*A12)</f>
        <v>0.54999999999999982</v>
      </c>
      <c r="R12" s="25">
        <f>(J12-L12)/A12</f>
        <v>0.10400000000000001</v>
      </c>
      <c r="S12" s="25">
        <v>0.10299999999999999</v>
      </c>
      <c r="T12" s="3">
        <f>(J12-L12)/S12</f>
        <v>10.097087378640778</v>
      </c>
      <c r="U12" s="3">
        <f t="shared" si="6"/>
        <v>10</v>
      </c>
      <c r="V12" s="3">
        <f>A12-U12</f>
        <v>0</v>
      </c>
      <c r="X12" s="13">
        <v>95</v>
      </c>
      <c r="Y12" s="3">
        <f>S55</f>
        <v>0.23499999999999999</v>
      </c>
      <c r="AD12" s="3">
        <v>0.02</v>
      </c>
      <c r="AG12" s="3">
        <v>65</v>
      </c>
      <c r="AH12" s="3">
        <f t="shared" si="1"/>
        <v>0.14024999999999999</v>
      </c>
      <c r="AK12" s="10">
        <f t="shared" si="13"/>
        <v>29</v>
      </c>
      <c r="AL12" s="10">
        <f>$AC$24*AK12+$AD$24</f>
        <v>8.5249999999999992E-2</v>
      </c>
      <c r="AM12" s="10">
        <f t="shared" si="2"/>
        <v>8.5249999999999992E-2</v>
      </c>
      <c r="AP12" s="13">
        <v>95</v>
      </c>
      <c r="AQ12" s="3">
        <f>L55</f>
        <v>0.99</v>
      </c>
      <c r="AV12" s="3">
        <v>0.09</v>
      </c>
      <c r="AY12" s="3">
        <v>65</v>
      </c>
      <c r="AZ12" s="3">
        <f t="shared" si="3"/>
        <v>0.79416666666666669</v>
      </c>
      <c r="BC12" s="10">
        <f t="shared" si="14"/>
        <v>29</v>
      </c>
      <c r="BD12" s="10">
        <f>$AU$24*BC12+$AV$24</f>
        <v>0.40029999999999999</v>
      </c>
      <c r="BE12" s="10">
        <f>BD12-L12</f>
        <v>-0.10970000000000002</v>
      </c>
      <c r="BH12" s="10">
        <f t="shared" si="15"/>
        <v>29</v>
      </c>
      <c r="BI12" s="3">
        <f>$AC$24*BH12+$AD$24</f>
        <v>8.5249999999999992E-2</v>
      </c>
      <c r="BJ12" s="3">
        <f>$AU$24*BH12+$AV$24</f>
        <v>0.40029999999999999</v>
      </c>
      <c r="BK12" s="3">
        <f t="shared" si="4"/>
        <v>1.55</v>
      </c>
      <c r="BL12" s="3">
        <f t="shared" si="10"/>
        <v>13.486217008797658</v>
      </c>
      <c r="BM12" s="34">
        <f t="shared" si="11"/>
        <v>13</v>
      </c>
      <c r="BN12" s="34">
        <f t="shared" si="5"/>
        <v>10</v>
      </c>
      <c r="BO12" s="88">
        <f t="shared" si="12"/>
        <v>-3</v>
      </c>
    </row>
    <row r="13" spans="1:67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31</v>
      </c>
      <c r="J13" s="9">
        <v>0.95</v>
      </c>
      <c r="K13" s="10">
        <v>29</v>
      </c>
      <c r="L13" s="11">
        <v>0.51</v>
      </c>
      <c r="M13" s="3" t="s">
        <v>71</v>
      </c>
      <c r="N13" s="3">
        <f>A12-A13</f>
        <v>6</v>
      </c>
      <c r="O13" s="3">
        <f>J12-J13</f>
        <v>0.60000000000000009</v>
      </c>
      <c r="P13" s="25">
        <f>O13/N13</f>
        <v>0.10000000000000002</v>
      </c>
      <c r="Q13" s="25">
        <f>J13-($P$11*A13)</f>
        <v>0.54999999999999982</v>
      </c>
      <c r="R13" s="25">
        <f>(J13-L13)/A13</f>
        <v>0.10999999999999999</v>
      </c>
      <c r="S13" s="25">
        <v>0.10299999999999999</v>
      </c>
      <c r="T13" s="3">
        <f>(J13-L13)/S13</f>
        <v>4.2718446601941746</v>
      </c>
      <c r="U13" s="3">
        <f t="shared" si="6"/>
        <v>4</v>
      </c>
      <c r="V13" s="3">
        <f>A13-U13</f>
        <v>0</v>
      </c>
      <c r="X13" s="17">
        <v>105</v>
      </c>
      <c r="Y13" s="3">
        <f>S61</f>
        <v>0.255</v>
      </c>
      <c r="AD13" s="3">
        <v>0.02</v>
      </c>
      <c r="AG13" s="3">
        <v>68</v>
      </c>
      <c r="AH13" s="3">
        <f t="shared" si="1"/>
        <v>0.14579999999999999</v>
      </c>
      <c r="AK13" s="10">
        <f t="shared" si="13"/>
        <v>29</v>
      </c>
      <c r="AL13" s="10">
        <f>$AC$24*AK13+$AD$24</f>
        <v>8.5249999999999992E-2</v>
      </c>
      <c r="AM13" s="10">
        <f t="shared" si="2"/>
        <v>-1.4750000000000027E-2</v>
      </c>
      <c r="AP13" s="17">
        <v>105</v>
      </c>
      <c r="AQ13" s="3">
        <f>L61</f>
        <v>1.22</v>
      </c>
      <c r="AV13" s="3">
        <v>0.09</v>
      </c>
      <c r="AY13" s="3">
        <v>68</v>
      </c>
      <c r="AZ13" s="3">
        <f t="shared" si="3"/>
        <v>0.82666666666666666</v>
      </c>
      <c r="BC13" s="10">
        <f t="shared" si="14"/>
        <v>29</v>
      </c>
      <c r="BD13" s="10">
        <f>$AU$24*BC13+$AV$24</f>
        <v>0.40029999999999999</v>
      </c>
      <c r="BE13" s="10">
        <f>BD13-L13</f>
        <v>-0.10970000000000002</v>
      </c>
      <c r="BH13" s="10">
        <f t="shared" si="15"/>
        <v>29</v>
      </c>
      <c r="BI13" s="3">
        <f>$AC$24*BH13+$AD$24</f>
        <v>8.5249999999999992E-2</v>
      </c>
      <c r="BJ13" s="3">
        <f>$AU$24*BH13+$AV$24</f>
        <v>0.40029999999999999</v>
      </c>
      <c r="BK13" s="3">
        <f t="shared" si="4"/>
        <v>0.95</v>
      </c>
      <c r="BL13" s="3">
        <f t="shared" si="10"/>
        <v>6.4480938416422289</v>
      </c>
      <c r="BM13" s="34">
        <f t="shared" si="11"/>
        <v>6</v>
      </c>
      <c r="BN13" s="34">
        <f t="shared" si="5"/>
        <v>4</v>
      </c>
      <c r="BO13" s="88">
        <f t="shared" si="12"/>
        <v>-2</v>
      </c>
    </row>
    <row r="14" spans="1:67" s="3" customFormat="1" ht="17" thickBot="1">
      <c r="A14" s="18">
        <f t="shared" si="0"/>
        <v>11</v>
      </c>
      <c r="B14" s="18">
        <v>89</v>
      </c>
      <c r="C14" s="18">
        <v>65.3</v>
      </c>
      <c r="D14" s="18">
        <v>68.5</v>
      </c>
      <c r="E14" s="18">
        <v>6990</v>
      </c>
      <c r="F14" s="18">
        <v>-1.1000000000000001</v>
      </c>
      <c r="G14" s="18">
        <v>70.7</v>
      </c>
      <c r="H14" s="18">
        <v>77.7</v>
      </c>
      <c r="I14" s="18" t="s">
        <v>16</v>
      </c>
      <c r="J14" s="18">
        <v>2.7</v>
      </c>
      <c r="K14" s="19">
        <v>68</v>
      </c>
      <c r="L14" s="20">
        <v>0.85</v>
      </c>
      <c r="Q14" s="33">
        <f>J14-($P$19*A14)</f>
        <v>0.86666666666666692</v>
      </c>
      <c r="R14" s="33">
        <f>(J14-L14)/A14</f>
        <v>0.16818181818181818</v>
      </c>
      <c r="S14" s="33">
        <v>0.16600000000000001</v>
      </c>
      <c r="T14" s="3">
        <f>(J14-L14)/S14</f>
        <v>11.144578313253012</v>
      </c>
      <c r="U14" s="3">
        <f t="shared" si="6"/>
        <v>11</v>
      </c>
      <c r="V14" s="3">
        <f>A14-U14</f>
        <v>0</v>
      </c>
      <c r="X14" s="10">
        <v>125</v>
      </c>
      <c r="Y14" s="3">
        <f>S67</f>
        <v>0.3</v>
      </c>
      <c r="AD14" s="3">
        <v>0.02</v>
      </c>
      <c r="AG14" s="3">
        <v>75</v>
      </c>
      <c r="AH14" s="3">
        <f t="shared" si="1"/>
        <v>0.15874999999999997</v>
      </c>
      <c r="AK14" s="19">
        <f>$K14</f>
        <v>68</v>
      </c>
      <c r="AL14" s="19">
        <f>$AC$24*AK14+$AD$24</f>
        <v>0.17299999999999999</v>
      </c>
      <c r="AM14" s="19">
        <f t="shared" si="2"/>
        <v>0.17299999999999999</v>
      </c>
      <c r="AP14" s="10">
        <v>125</v>
      </c>
      <c r="AQ14" s="3">
        <f>L67</f>
        <v>1.52</v>
      </c>
      <c r="AV14" s="3">
        <v>0.09</v>
      </c>
      <c r="AY14" s="3">
        <v>75</v>
      </c>
      <c r="AZ14" s="3">
        <f t="shared" si="3"/>
        <v>0.90249999999999997</v>
      </c>
      <c r="BC14" s="19">
        <f>$K14</f>
        <v>68</v>
      </c>
      <c r="BD14" s="19">
        <f>$AU$24*BC14+$AV$24</f>
        <v>0.81759999999999988</v>
      </c>
      <c r="BE14" s="19">
        <f>BD14-L14</f>
        <v>-3.2400000000000095E-2</v>
      </c>
      <c r="BH14" s="19">
        <f>$K14</f>
        <v>68</v>
      </c>
      <c r="BI14" s="3">
        <f>$AC$24*BH14+$AD$24</f>
        <v>0.17299999999999999</v>
      </c>
      <c r="BJ14" s="3">
        <f>$AU$24*BH14+$AV$24</f>
        <v>0.81759999999999988</v>
      </c>
      <c r="BK14" s="3">
        <f t="shared" si="4"/>
        <v>2.7</v>
      </c>
      <c r="BL14" s="3">
        <f t="shared" si="10"/>
        <v>10.880924855491331</v>
      </c>
      <c r="BM14" s="34">
        <f t="shared" si="11"/>
        <v>11</v>
      </c>
      <c r="BN14" s="34">
        <f t="shared" si="5"/>
        <v>11</v>
      </c>
      <c r="BO14" s="88">
        <f t="shared" si="12"/>
        <v>0</v>
      </c>
    </row>
    <row r="15" spans="1:67" s="3" customFormat="1" ht="17" thickBot="1">
      <c r="A15" s="18">
        <f t="shared" si="0"/>
        <v>3</v>
      </c>
      <c r="B15" s="18">
        <v>97</v>
      </c>
      <c r="C15" s="18">
        <v>62.2</v>
      </c>
      <c r="D15" s="18">
        <v>66.2</v>
      </c>
      <c r="E15" s="18">
        <v>8180</v>
      </c>
      <c r="F15" s="18">
        <v>-4.7</v>
      </c>
      <c r="G15" s="18">
        <v>67</v>
      </c>
      <c r="H15" s="18">
        <v>70.7</v>
      </c>
      <c r="I15" s="18" t="s">
        <v>22</v>
      </c>
      <c r="J15" s="18">
        <v>1.3</v>
      </c>
      <c r="K15" s="19">
        <v>68</v>
      </c>
      <c r="L15" s="20">
        <v>0.85</v>
      </c>
      <c r="P15" s="109"/>
      <c r="Q15" s="33">
        <f>J15-($P$19*A15)</f>
        <v>0.8</v>
      </c>
      <c r="R15" s="33">
        <f>(J15-L15)/A15</f>
        <v>0.15000000000000002</v>
      </c>
      <c r="S15" s="33">
        <v>0.16600000000000001</v>
      </c>
      <c r="T15" s="3">
        <f>(J15-L15)/S15</f>
        <v>2.7108433734939763</v>
      </c>
      <c r="U15" s="3">
        <f t="shared" si="6"/>
        <v>3</v>
      </c>
      <c r="V15" s="3">
        <f>A15-U15</f>
        <v>0</v>
      </c>
      <c r="X15" s="19">
        <v>145</v>
      </c>
      <c r="Y15" s="3">
        <f>S73</f>
        <v>0.34599999999999997</v>
      </c>
      <c r="Z15" s="3" t="s">
        <v>71</v>
      </c>
      <c r="AA15" s="3">
        <f>X15-X7</f>
        <v>110</v>
      </c>
      <c r="AB15" s="3">
        <f>Y15-Y7</f>
        <v>0.23799999999999999</v>
      </c>
      <c r="AC15" s="3">
        <f>AB15/AA15</f>
        <v>2.1636363636363637E-3</v>
      </c>
      <c r="AD15" s="3">
        <v>0.02</v>
      </c>
      <c r="AG15" s="3">
        <v>85</v>
      </c>
      <c r="AH15" s="3">
        <f t="shared" si="1"/>
        <v>0.17724999999999999</v>
      </c>
      <c r="AK15" s="19">
        <f t="shared" ref="AK15:AK19" si="16">$K15</f>
        <v>68</v>
      </c>
      <c r="AL15" s="19">
        <f>$AC$24*AK15+$AD$24</f>
        <v>0.17299999999999999</v>
      </c>
      <c r="AM15" s="19">
        <f t="shared" si="2"/>
        <v>0.17299999999999999</v>
      </c>
      <c r="AP15" s="19">
        <v>145</v>
      </c>
      <c r="AQ15" s="3">
        <f>L73</f>
        <v>1.75</v>
      </c>
      <c r="AR15" s="3" t="s">
        <v>71</v>
      </c>
      <c r="AS15" s="3">
        <f>AP15-AP7</f>
        <v>110</v>
      </c>
      <c r="AT15" s="3">
        <f>AQ15-AQ7</f>
        <v>1.17</v>
      </c>
      <c r="AU15" s="3">
        <f>AT15/AS15</f>
        <v>1.0636363636363637E-2</v>
      </c>
      <c r="AV15" s="3">
        <v>0.09</v>
      </c>
      <c r="AY15" s="3">
        <v>85</v>
      </c>
      <c r="AZ15" s="3">
        <f t="shared" si="3"/>
        <v>1.0108333333333335</v>
      </c>
      <c r="BC15" s="19">
        <f t="shared" ref="BC15:BC19" si="17">$K15</f>
        <v>68</v>
      </c>
      <c r="BD15" s="19">
        <f>$AU$24*BC15+$AV$24</f>
        <v>0.81759999999999988</v>
      </c>
      <c r="BE15" s="19">
        <f>BD15-L15</f>
        <v>-3.2400000000000095E-2</v>
      </c>
      <c r="BH15" s="19">
        <f t="shared" ref="BH15:BH19" si="18">$K15</f>
        <v>68</v>
      </c>
      <c r="BI15" s="3">
        <f>$AC$24*BH15+$AD$24</f>
        <v>0.17299999999999999</v>
      </c>
      <c r="BJ15" s="3">
        <f>$AU$24*BH15+$AV$24</f>
        <v>0.81759999999999988</v>
      </c>
      <c r="BK15" s="3">
        <f t="shared" si="4"/>
        <v>1.3</v>
      </c>
      <c r="BL15" s="3">
        <f t="shared" si="10"/>
        <v>2.7884393063583826</v>
      </c>
      <c r="BM15" s="34">
        <f t="shared" si="11"/>
        <v>3</v>
      </c>
      <c r="BN15" s="34">
        <f t="shared" si="5"/>
        <v>3</v>
      </c>
      <c r="BO15" s="88">
        <f t="shared" si="12"/>
        <v>0</v>
      </c>
    </row>
    <row r="16" spans="1:67" s="3" customFormat="1" ht="17" thickBot="1">
      <c r="A16" s="32">
        <f t="shared" si="0"/>
        <v>20</v>
      </c>
      <c r="B16" s="18">
        <v>80</v>
      </c>
      <c r="C16" s="18">
        <v>63.1</v>
      </c>
      <c r="D16" s="18">
        <v>69</v>
      </c>
      <c r="E16" s="18">
        <v>7060</v>
      </c>
      <c r="F16" s="18" t="s">
        <v>19</v>
      </c>
      <c r="G16" s="18">
        <v>72.099999999999994</v>
      </c>
      <c r="H16" s="18">
        <v>77.099999999999994</v>
      </c>
      <c r="I16" s="18" t="s">
        <v>29</v>
      </c>
      <c r="J16" s="18">
        <v>4.0999999999999996</v>
      </c>
      <c r="K16" s="19">
        <v>68</v>
      </c>
      <c r="L16" s="20">
        <v>0.85</v>
      </c>
      <c r="M16" s="3" t="s">
        <v>45</v>
      </c>
      <c r="P16" s="109"/>
      <c r="Q16" s="33">
        <f>J16-($P$19*A16)</f>
        <v>0.76666666666666661</v>
      </c>
      <c r="R16" s="33">
        <f>(J16-L16)/A16</f>
        <v>0.16249999999999998</v>
      </c>
      <c r="S16" s="33">
        <v>0.16600000000000001</v>
      </c>
      <c r="T16" s="3">
        <f>(J16-L16)/S16</f>
        <v>19.578313253012045</v>
      </c>
      <c r="U16" s="3">
        <f t="shared" si="6"/>
        <v>20</v>
      </c>
      <c r="V16" s="3">
        <f>A16-U16</f>
        <v>0</v>
      </c>
      <c r="X16" s="22">
        <v>165</v>
      </c>
      <c r="Y16" s="3">
        <f>S78</f>
        <v>0.4</v>
      </c>
      <c r="Z16" s="3" t="s">
        <v>150</v>
      </c>
      <c r="AA16" s="3">
        <f>X16-X7</f>
        <v>130</v>
      </c>
      <c r="AB16" s="3">
        <f>Y16-Y7</f>
        <v>0.29200000000000004</v>
      </c>
      <c r="AC16" s="3">
        <f>AB16/AA16</f>
        <v>2.2461538461538465E-3</v>
      </c>
      <c r="AD16" s="3">
        <v>0.02</v>
      </c>
      <c r="AG16" s="3">
        <v>95</v>
      </c>
      <c r="AH16" s="3">
        <f t="shared" si="1"/>
        <v>0.19574999999999998</v>
      </c>
      <c r="AK16" s="19">
        <f t="shared" si="16"/>
        <v>68</v>
      </c>
      <c r="AL16" s="19">
        <f>$AC$24*AK16+$AD$24</f>
        <v>0.17299999999999999</v>
      </c>
      <c r="AM16" s="19">
        <f t="shared" si="2"/>
        <v>0.17299999999999999</v>
      </c>
      <c r="AP16" s="22">
        <v>165</v>
      </c>
      <c r="AQ16" s="3">
        <f>L78</f>
        <v>1.95</v>
      </c>
      <c r="AV16" s="3">
        <v>0.09</v>
      </c>
      <c r="AY16" s="3">
        <v>95</v>
      </c>
      <c r="AZ16" s="3">
        <f t="shared" si="3"/>
        <v>1.1191666666666669</v>
      </c>
      <c r="BC16" s="19">
        <f t="shared" si="17"/>
        <v>68</v>
      </c>
      <c r="BD16" s="19">
        <f>$AU$24*BC16+$AV$24</f>
        <v>0.81759999999999988</v>
      </c>
      <c r="BE16" s="19">
        <f>BD16-L16</f>
        <v>-3.2400000000000095E-2</v>
      </c>
      <c r="BH16" s="19">
        <f t="shared" si="18"/>
        <v>68</v>
      </c>
      <c r="BI16" s="3">
        <f>$AC$24*BH16+$AD$24</f>
        <v>0.17299999999999999</v>
      </c>
      <c r="BJ16" s="3">
        <f>$AU$24*BH16+$AV$24</f>
        <v>0.81759999999999988</v>
      </c>
      <c r="BK16" s="3">
        <f t="shared" si="4"/>
        <v>4.0999999999999996</v>
      </c>
      <c r="BL16" s="3">
        <f t="shared" si="10"/>
        <v>18.973410404624278</v>
      </c>
      <c r="BM16" s="34">
        <f t="shared" si="11"/>
        <v>19</v>
      </c>
      <c r="BN16" s="34">
        <f t="shared" si="5"/>
        <v>20</v>
      </c>
      <c r="BO16" s="88">
        <f t="shared" si="12"/>
        <v>1</v>
      </c>
    </row>
    <row r="17" spans="1:67" s="3" customFormat="1" ht="17" thickBot="1">
      <c r="A17" s="18">
        <f t="shared" si="0"/>
        <v>3</v>
      </c>
      <c r="B17" s="18">
        <v>97</v>
      </c>
      <c r="C17" s="18">
        <v>62</v>
      </c>
      <c r="D17" s="18">
        <v>65.5</v>
      </c>
      <c r="E17" s="18">
        <v>6820</v>
      </c>
      <c r="F17" s="18" t="s">
        <v>19</v>
      </c>
      <c r="G17" s="18">
        <v>66.599999999999994</v>
      </c>
      <c r="H17" s="18">
        <v>72.3</v>
      </c>
      <c r="I17" s="18" t="s">
        <v>33</v>
      </c>
      <c r="J17" s="18">
        <v>1.4</v>
      </c>
      <c r="K17" s="19">
        <v>68</v>
      </c>
      <c r="L17" s="20">
        <v>0.85</v>
      </c>
      <c r="Q17" s="33">
        <f>J17-($P$19*A17)</f>
        <v>0.89999999999999991</v>
      </c>
      <c r="R17" s="33">
        <f>(J17-L17)/A17</f>
        <v>0.18333333333333332</v>
      </c>
      <c r="S17" s="33">
        <v>0.16600000000000001</v>
      </c>
      <c r="T17" s="3">
        <f>(J17-L17)/S17</f>
        <v>3.3132530120481922</v>
      </c>
      <c r="U17" s="3">
        <f t="shared" si="6"/>
        <v>3</v>
      </c>
      <c r="V17" s="3">
        <f>A17-U17</f>
        <v>0</v>
      </c>
      <c r="X17" s="13">
        <v>58</v>
      </c>
      <c r="Y17" s="3">
        <f>S84</f>
        <v>0.14000000000000001</v>
      </c>
      <c r="AD17" s="3">
        <v>0.02</v>
      </c>
      <c r="AG17" s="3">
        <v>105</v>
      </c>
      <c r="AH17" s="3">
        <f t="shared" si="1"/>
        <v>0.21424999999999997</v>
      </c>
      <c r="AK17" s="19">
        <f t="shared" si="16"/>
        <v>68</v>
      </c>
      <c r="AL17" s="19">
        <f>$AC$24*AK17+$AD$24</f>
        <v>0.17299999999999999</v>
      </c>
      <c r="AM17" s="19">
        <f t="shared" si="2"/>
        <v>0.17299999999999999</v>
      </c>
      <c r="AP17" s="13">
        <v>58</v>
      </c>
      <c r="AQ17" s="3">
        <f>L84</f>
        <v>0.7</v>
      </c>
      <c r="AV17" s="3">
        <v>0.09</v>
      </c>
      <c r="AY17" s="3">
        <v>105</v>
      </c>
      <c r="AZ17" s="3">
        <f t="shared" si="3"/>
        <v>1.2275</v>
      </c>
      <c r="BC17" s="19">
        <f t="shared" si="17"/>
        <v>68</v>
      </c>
      <c r="BD17" s="19">
        <f>$AU$24*BC17+$AV$24</f>
        <v>0.81759999999999988</v>
      </c>
      <c r="BE17" s="19">
        <f>BD17-L17</f>
        <v>-3.2400000000000095E-2</v>
      </c>
      <c r="BH17" s="19">
        <f t="shared" si="18"/>
        <v>68</v>
      </c>
      <c r="BI17" s="3">
        <f>$AC$24*BH17+$AD$24</f>
        <v>0.17299999999999999</v>
      </c>
      <c r="BJ17" s="3">
        <f>$AU$24*BH17+$AV$24</f>
        <v>0.81759999999999988</v>
      </c>
      <c r="BK17" s="3">
        <f t="shared" si="4"/>
        <v>1.4</v>
      </c>
      <c r="BL17" s="3">
        <f t="shared" si="10"/>
        <v>3.3664739884393069</v>
      </c>
      <c r="BM17" s="34">
        <f t="shared" si="11"/>
        <v>3</v>
      </c>
      <c r="BN17" s="34">
        <f t="shared" si="5"/>
        <v>3</v>
      </c>
      <c r="BO17" s="88">
        <f t="shared" si="12"/>
        <v>0</v>
      </c>
    </row>
    <row r="18" spans="1:67" s="3" customFormat="1" ht="17" thickBot="1">
      <c r="A18" s="18">
        <f t="shared" si="0"/>
        <v>6</v>
      </c>
      <c r="B18" s="18">
        <v>94</v>
      </c>
      <c r="C18" s="18">
        <v>62.8</v>
      </c>
      <c r="D18" s="18">
        <v>67.5</v>
      </c>
      <c r="E18" s="18">
        <v>6960</v>
      </c>
      <c r="F18" s="18" t="s">
        <v>19</v>
      </c>
      <c r="G18" s="18">
        <v>69.7</v>
      </c>
      <c r="H18" s="18">
        <v>74.900000000000006</v>
      </c>
      <c r="I18" s="18" t="s">
        <v>34</v>
      </c>
      <c r="J18" s="18">
        <v>1.8</v>
      </c>
      <c r="K18" s="19">
        <v>68</v>
      </c>
      <c r="L18" s="20">
        <v>0.85</v>
      </c>
      <c r="Q18" s="33">
        <f>J18-($P$19*A18)</f>
        <v>0.8</v>
      </c>
      <c r="R18" s="33">
        <f>(J18-L18)/A18</f>
        <v>0.15833333333333335</v>
      </c>
      <c r="S18" s="33">
        <v>0.16600000000000001</v>
      </c>
      <c r="T18" s="3">
        <f>(J18-L18)/S18</f>
        <v>5.7228915662650603</v>
      </c>
      <c r="U18" s="3">
        <f t="shared" si="6"/>
        <v>6</v>
      </c>
      <c r="V18" s="3">
        <f>A18-U18</f>
        <v>0</v>
      </c>
      <c r="X18" s="17">
        <v>13</v>
      </c>
      <c r="Y18" s="3">
        <f>S152</f>
        <v>6.2E-2</v>
      </c>
      <c r="AD18" s="3">
        <v>0.02</v>
      </c>
      <c r="AG18" s="3">
        <v>125</v>
      </c>
      <c r="AH18" s="3">
        <f t="shared" si="1"/>
        <v>0.25124999999999997</v>
      </c>
      <c r="AK18" s="19">
        <f t="shared" si="16"/>
        <v>68</v>
      </c>
      <c r="AL18" s="19">
        <f>$AC$24*AK18+$AD$24</f>
        <v>0.17299999999999999</v>
      </c>
      <c r="AM18" s="19">
        <f t="shared" si="2"/>
        <v>0.17299999999999999</v>
      </c>
      <c r="AP18" s="17">
        <v>13</v>
      </c>
      <c r="AQ18" s="3">
        <f>L152</f>
        <v>0.28999999999999998</v>
      </c>
      <c r="AV18" s="3">
        <v>0.09</v>
      </c>
      <c r="AY18" s="3">
        <v>125</v>
      </c>
      <c r="AZ18" s="3">
        <f t="shared" si="3"/>
        <v>1.4441666666666668</v>
      </c>
      <c r="BC18" s="19">
        <f t="shared" si="17"/>
        <v>68</v>
      </c>
      <c r="BD18" s="19">
        <f>$AU$24*BC18+$AV$24</f>
        <v>0.81759999999999988</v>
      </c>
      <c r="BE18" s="19">
        <f>BD18-L18</f>
        <v>-3.2400000000000095E-2</v>
      </c>
      <c r="BH18" s="19">
        <f t="shared" si="18"/>
        <v>68</v>
      </c>
      <c r="BI18" s="3">
        <f>$AC$24*BH18+$AD$24</f>
        <v>0.17299999999999999</v>
      </c>
      <c r="BJ18" s="3">
        <f>$AU$24*BH18+$AV$24</f>
        <v>0.81759999999999988</v>
      </c>
      <c r="BK18" s="3">
        <f t="shared" si="4"/>
        <v>1.8</v>
      </c>
      <c r="BL18" s="3">
        <f t="shared" si="10"/>
        <v>5.6786127167630074</v>
      </c>
      <c r="BM18" s="34">
        <f t="shared" si="11"/>
        <v>6</v>
      </c>
      <c r="BN18" s="34">
        <f t="shared" si="5"/>
        <v>6</v>
      </c>
      <c r="BO18" s="88">
        <f t="shared" si="12"/>
        <v>0</v>
      </c>
    </row>
    <row r="19" spans="1:67" s="3" customFormat="1" ht="17" thickBot="1">
      <c r="A19" s="32">
        <f t="shared" si="0"/>
        <v>27</v>
      </c>
      <c r="B19" s="18">
        <v>73</v>
      </c>
      <c r="C19" s="18">
        <v>60.7</v>
      </c>
      <c r="D19" s="18">
        <v>63.1</v>
      </c>
      <c r="E19" s="18">
        <v>6640</v>
      </c>
      <c r="F19" s="18" t="s">
        <v>19</v>
      </c>
      <c r="G19" s="18">
        <v>62.7</v>
      </c>
      <c r="H19" s="18">
        <v>68.8</v>
      </c>
      <c r="I19" s="18" t="s">
        <v>35</v>
      </c>
      <c r="J19" s="18">
        <v>5.3</v>
      </c>
      <c r="K19" s="19">
        <v>68</v>
      </c>
      <c r="L19" s="20">
        <v>0.85</v>
      </c>
      <c r="M19" s="3" t="s">
        <v>45</v>
      </c>
      <c r="N19" s="3">
        <f>A19-A18</f>
        <v>21</v>
      </c>
      <c r="O19" s="3">
        <f>J19-J18</f>
        <v>3.5</v>
      </c>
      <c r="P19" s="33">
        <f>O19/N19</f>
        <v>0.16666666666666666</v>
      </c>
      <c r="Q19" s="33">
        <f>J19-($P$19*A19)</f>
        <v>0.79999999999999982</v>
      </c>
      <c r="R19" s="33">
        <f>(J19-L19)/A19</f>
        <v>0.16481481481481483</v>
      </c>
      <c r="S19" s="33">
        <v>0.16600000000000001</v>
      </c>
      <c r="T19" s="3">
        <f>(J19-L19)/S19</f>
        <v>26.807228915662652</v>
      </c>
      <c r="U19" s="3">
        <f t="shared" si="6"/>
        <v>27</v>
      </c>
      <c r="V19" s="3">
        <f>A19-U19</f>
        <v>0</v>
      </c>
      <c r="AG19" s="3">
        <v>145</v>
      </c>
      <c r="AH19" s="3">
        <f t="shared" si="1"/>
        <v>0.28825000000000001</v>
      </c>
      <c r="AK19" s="19">
        <f t="shared" si="16"/>
        <v>68</v>
      </c>
      <c r="AL19" s="19">
        <f>$AC$24*AK19+$AD$24</f>
        <v>0.17299999999999999</v>
      </c>
      <c r="AM19" s="19">
        <f t="shared" si="2"/>
        <v>6.3333333333333297E-3</v>
      </c>
      <c r="AY19" s="3">
        <v>145</v>
      </c>
      <c r="AZ19" s="3">
        <f t="shared" si="3"/>
        <v>1.6608333333333334</v>
      </c>
      <c r="BC19" s="19">
        <f t="shared" si="17"/>
        <v>68</v>
      </c>
      <c r="BD19" s="19">
        <f>$AU$24*BC19+$AV$24</f>
        <v>0.81759999999999988</v>
      </c>
      <c r="BE19" s="19">
        <f>BD19-L19</f>
        <v>-3.2400000000000095E-2</v>
      </c>
      <c r="BH19" s="19">
        <f t="shared" si="18"/>
        <v>68</v>
      </c>
      <c r="BI19" s="3">
        <f>$AC$24*BH19+$AD$24</f>
        <v>0.17299999999999999</v>
      </c>
      <c r="BJ19" s="3">
        <f>$AU$24*BH19+$AV$24</f>
        <v>0.81759999999999988</v>
      </c>
      <c r="BK19" s="3">
        <f t="shared" si="4"/>
        <v>5.3</v>
      </c>
      <c r="BL19" s="3">
        <f t="shared" si="10"/>
        <v>25.909826589595379</v>
      </c>
      <c r="BM19" s="34">
        <f t="shared" si="11"/>
        <v>26</v>
      </c>
      <c r="BN19" s="34">
        <f t="shared" si="5"/>
        <v>27</v>
      </c>
      <c r="BO19" s="88">
        <f t="shared" si="12"/>
        <v>1</v>
      </c>
    </row>
    <row r="20" spans="1:67" s="3" customFormat="1" ht="17" thickBot="1">
      <c r="A20" s="30">
        <f t="shared" si="0"/>
        <v>76</v>
      </c>
      <c r="B20" s="21">
        <v>24</v>
      </c>
      <c r="C20" s="21">
        <v>57.3</v>
      </c>
      <c r="D20" s="21">
        <v>60.8</v>
      </c>
      <c r="E20" s="21">
        <v>5415</v>
      </c>
      <c r="F20" s="21" t="s">
        <v>19</v>
      </c>
      <c r="G20" s="21">
        <v>60.1</v>
      </c>
      <c r="H20" s="21">
        <v>66.7</v>
      </c>
      <c r="I20" s="21" t="s">
        <v>36</v>
      </c>
      <c r="J20" s="21">
        <v>10.1</v>
      </c>
      <c r="K20" s="22">
        <v>50</v>
      </c>
      <c r="L20" s="23">
        <v>0.63</v>
      </c>
      <c r="M20" s="3" t="s">
        <v>45</v>
      </c>
      <c r="Q20" s="31">
        <f>J20-($P$21*A20)</f>
        <v>0.59999999999999964</v>
      </c>
      <c r="R20" s="31">
        <f>(J20-L20)/A20</f>
        <v>0.12460526315789472</v>
      </c>
      <c r="S20" s="31">
        <v>0.125</v>
      </c>
      <c r="T20" s="3">
        <f>(J20-L20)/S20</f>
        <v>75.759999999999991</v>
      </c>
      <c r="U20" s="3">
        <f t="shared" si="6"/>
        <v>76</v>
      </c>
      <c r="V20" s="3">
        <f>A20-U20</f>
        <v>0</v>
      </c>
      <c r="AA20" s="35"/>
      <c r="AG20" s="3">
        <v>165</v>
      </c>
      <c r="AH20" s="3">
        <f t="shared" si="1"/>
        <v>0.32524999999999998</v>
      </c>
      <c r="AK20" s="22">
        <f>$K20</f>
        <v>50</v>
      </c>
      <c r="AL20" s="22">
        <f>$AC$24*AK20+$AD$24</f>
        <v>0.13249999999999998</v>
      </c>
      <c r="AM20" s="22">
        <f t="shared" si="2"/>
        <v>0.13249999999999998</v>
      </c>
      <c r="AY20" s="3">
        <v>165</v>
      </c>
      <c r="AZ20" s="3">
        <f t="shared" si="3"/>
        <v>1.8775000000000002</v>
      </c>
      <c r="BC20" s="22">
        <f>$K20</f>
        <v>50</v>
      </c>
      <c r="BD20" s="22">
        <f>$AU$24*BC20+$AV$24</f>
        <v>0.62499999999999989</v>
      </c>
      <c r="BE20" s="22">
        <f>BD20-L20</f>
        <v>-5.0000000000001155E-3</v>
      </c>
      <c r="BH20" s="22">
        <f>$K20</f>
        <v>50</v>
      </c>
      <c r="BI20" s="3">
        <f>$AC$24*BH20+$AD$24</f>
        <v>0.13249999999999998</v>
      </c>
      <c r="BJ20" s="3">
        <f>$AU$24*BH20+$AV$24</f>
        <v>0.62499999999999989</v>
      </c>
      <c r="BK20" s="3">
        <f t="shared" si="4"/>
        <v>10.1</v>
      </c>
      <c r="BL20" s="3">
        <f t="shared" si="10"/>
        <v>71.509433962264154</v>
      </c>
      <c r="BM20" s="34">
        <f t="shared" si="11"/>
        <v>72</v>
      </c>
      <c r="BN20" s="34">
        <f t="shared" si="5"/>
        <v>76</v>
      </c>
      <c r="BO20" s="88">
        <f t="shared" si="12"/>
        <v>4</v>
      </c>
    </row>
    <row r="21" spans="1:67" s="3" customFormat="1" ht="17" thickBot="1">
      <c r="A21" s="30">
        <f t="shared" si="0"/>
        <v>16</v>
      </c>
      <c r="B21" s="21">
        <v>84</v>
      </c>
      <c r="C21" s="21">
        <v>53.8</v>
      </c>
      <c r="D21" s="21">
        <v>54.4</v>
      </c>
      <c r="E21" s="21">
        <v>5920</v>
      </c>
      <c r="F21" s="21" t="s">
        <v>19</v>
      </c>
      <c r="G21" s="21">
        <v>49.3</v>
      </c>
      <c r="H21" s="21">
        <v>53.5</v>
      </c>
      <c r="I21" s="21" t="s">
        <v>37</v>
      </c>
      <c r="J21" s="21">
        <v>2.6</v>
      </c>
      <c r="K21" s="22">
        <v>50</v>
      </c>
      <c r="L21" s="23">
        <v>0.63</v>
      </c>
      <c r="M21" s="3" t="s">
        <v>45</v>
      </c>
      <c r="N21" s="3">
        <f>A20-A21</f>
        <v>60</v>
      </c>
      <c r="O21" s="3">
        <f>J20-J21</f>
        <v>7.5</v>
      </c>
      <c r="P21" s="31">
        <f>O21/N21</f>
        <v>0.125</v>
      </c>
      <c r="Q21" s="31">
        <f>J21-($P$21*A21)</f>
        <v>0.60000000000000009</v>
      </c>
      <c r="R21" s="31">
        <f>(J21-L21)/A21</f>
        <v>0.12312500000000001</v>
      </c>
      <c r="S21" s="31">
        <v>0.125</v>
      </c>
      <c r="T21" s="3">
        <f>(J21-L21)/S21</f>
        <v>15.760000000000002</v>
      </c>
      <c r="U21" s="3">
        <f t="shared" ref="U21:U38" si="19">ROUND(T21,0)</f>
        <v>16</v>
      </c>
      <c r="V21" s="3">
        <f>A21-U21</f>
        <v>0</v>
      </c>
      <c r="AA21" s="35"/>
      <c r="AK21" s="22">
        <f t="shared" ref="AK21:AK25" si="20">$K21</f>
        <v>50</v>
      </c>
      <c r="AL21" s="22">
        <f>$AC$24*AK21+$AD$24</f>
        <v>0.13249999999999998</v>
      </c>
      <c r="AM21" s="22">
        <f t="shared" si="2"/>
        <v>7.4999999999999789E-3</v>
      </c>
      <c r="BC21" s="22">
        <f t="shared" ref="BC21:BC25" si="21">$K21</f>
        <v>50</v>
      </c>
      <c r="BD21" s="22">
        <f>$AU$24*BC21+$AV$24</f>
        <v>0.62499999999999989</v>
      </c>
      <c r="BE21" s="22">
        <f>BD21-L21</f>
        <v>-5.0000000000001155E-3</v>
      </c>
      <c r="BH21" s="22">
        <f t="shared" ref="BH21:BH25" si="22">$K21</f>
        <v>50</v>
      </c>
      <c r="BI21" s="3">
        <f>$AC$24*BH21+$AD$24</f>
        <v>0.13249999999999998</v>
      </c>
      <c r="BJ21" s="3">
        <f>$AU$24*BH21+$AV$24</f>
        <v>0.62499999999999989</v>
      </c>
      <c r="BK21" s="3">
        <f t="shared" si="4"/>
        <v>2.6</v>
      </c>
      <c r="BL21" s="3">
        <f t="shared" si="10"/>
        <v>14.905660377358494</v>
      </c>
      <c r="BM21" s="34">
        <f t="shared" si="11"/>
        <v>15</v>
      </c>
      <c r="BN21" s="34">
        <f t="shared" si="5"/>
        <v>16</v>
      </c>
      <c r="BO21" s="88">
        <f t="shared" si="12"/>
        <v>1</v>
      </c>
    </row>
    <row r="22" spans="1:67" s="3" customFormat="1" ht="17" thickBot="1">
      <c r="A22" s="21">
        <f t="shared" si="0"/>
        <v>14</v>
      </c>
      <c r="B22" s="21">
        <v>86</v>
      </c>
      <c r="C22" s="21">
        <v>55</v>
      </c>
      <c r="D22" s="21">
        <v>55.8</v>
      </c>
      <c r="E22" s="21">
        <v>6030</v>
      </c>
      <c r="F22" s="21" t="s">
        <v>19</v>
      </c>
      <c r="G22" s="21">
        <v>51.2</v>
      </c>
      <c r="H22" s="21">
        <v>54.8</v>
      </c>
      <c r="I22" s="21" t="s">
        <v>38</v>
      </c>
      <c r="J22" s="21">
        <v>2.4</v>
      </c>
      <c r="K22" s="22">
        <v>50</v>
      </c>
      <c r="L22" s="23">
        <v>0.63</v>
      </c>
      <c r="Q22" s="31">
        <f>J22-($P$21*A22)</f>
        <v>0.64999999999999991</v>
      </c>
      <c r="R22" s="31">
        <f>(J22-L22)/A22</f>
        <v>0.12642857142857142</v>
      </c>
      <c r="S22" s="31">
        <v>0.125</v>
      </c>
      <c r="T22" s="3">
        <f>(J22-L22)/S22</f>
        <v>14.16</v>
      </c>
      <c r="U22" s="3">
        <f t="shared" si="19"/>
        <v>14</v>
      </c>
      <c r="V22" s="3">
        <f>A22-U22</f>
        <v>0</v>
      </c>
      <c r="AK22" s="22">
        <f t="shared" si="20"/>
        <v>50</v>
      </c>
      <c r="AL22" s="22">
        <f>$AC$24*AK22+$AD$24</f>
        <v>0.13249999999999998</v>
      </c>
      <c r="AM22" s="22">
        <f t="shared" si="2"/>
        <v>0.13249999999999998</v>
      </c>
      <c r="BC22" s="22">
        <f t="shared" si="21"/>
        <v>50</v>
      </c>
      <c r="BD22" s="22">
        <f>$AU$24*BC22+$AV$24</f>
        <v>0.62499999999999989</v>
      </c>
      <c r="BE22" s="22">
        <f>BD22-L22</f>
        <v>-5.0000000000001155E-3</v>
      </c>
      <c r="BH22" s="22">
        <f t="shared" si="22"/>
        <v>50</v>
      </c>
      <c r="BI22" s="3">
        <f>$AC$24*BH22+$AD$24</f>
        <v>0.13249999999999998</v>
      </c>
      <c r="BJ22" s="3">
        <f>$AU$24*BH22+$AV$24</f>
        <v>0.62499999999999989</v>
      </c>
      <c r="BK22" s="3">
        <f t="shared" si="4"/>
        <v>2.4</v>
      </c>
      <c r="BL22" s="3">
        <f t="shared" si="10"/>
        <v>13.396226415094342</v>
      </c>
      <c r="BM22" s="34">
        <f t="shared" si="11"/>
        <v>13</v>
      </c>
      <c r="BN22" s="34">
        <f t="shared" si="5"/>
        <v>14</v>
      </c>
      <c r="BO22" s="88">
        <f t="shared" si="12"/>
        <v>1</v>
      </c>
    </row>
    <row r="23" spans="1:67" s="3" customFormat="1" ht="17" thickBot="1">
      <c r="A23" s="21">
        <f t="shared" si="0"/>
        <v>32</v>
      </c>
      <c r="B23" s="21">
        <v>68</v>
      </c>
      <c r="C23" s="21">
        <v>56.1</v>
      </c>
      <c r="D23" s="21">
        <v>57.4</v>
      </c>
      <c r="E23" s="21">
        <v>6180</v>
      </c>
      <c r="F23" s="21" t="s">
        <v>19</v>
      </c>
      <c r="G23" s="21">
        <v>54.2</v>
      </c>
      <c r="H23" s="21">
        <v>58.9</v>
      </c>
      <c r="I23" s="21" t="s">
        <v>39</v>
      </c>
      <c r="J23" s="21">
        <v>4.5999999999999996</v>
      </c>
      <c r="K23" s="22">
        <v>50</v>
      </c>
      <c r="L23" s="23">
        <v>0.63</v>
      </c>
      <c r="Q23" s="31">
        <f>J23-($P$21*A23)</f>
        <v>0.59999999999999964</v>
      </c>
      <c r="R23" s="31">
        <f>(J23-L23)/A23</f>
        <v>0.12406249999999999</v>
      </c>
      <c r="S23" s="31">
        <v>0.125</v>
      </c>
      <c r="T23" s="3">
        <f>(J23-L23)/S23</f>
        <v>31.759999999999998</v>
      </c>
      <c r="U23" s="3">
        <f t="shared" si="19"/>
        <v>32</v>
      </c>
      <c r="V23" s="3">
        <f>A23-U23</f>
        <v>0</v>
      </c>
      <c r="AC23" s="34" t="s">
        <v>122</v>
      </c>
      <c r="AD23" s="34" t="s">
        <v>123</v>
      </c>
      <c r="AK23" s="22">
        <f t="shared" si="20"/>
        <v>50</v>
      </c>
      <c r="AL23" s="22">
        <f>$AC$24*AK23+$AD$24</f>
        <v>0.13249999999999998</v>
      </c>
      <c r="AM23" s="22">
        <f t="shared" si="2"/>
        <v>0.13249999999999998</v>
      </c>
      <c r="AU23" s="34" t="s">
        <v>124</v>
      </c>
      <c r="AV23" s="34" t="s">
        <v>125</v>
      </c>
      <c r="BC23" s="22">
        <f t="shared" si="21"/>
        <v>50</v>
      </c>
      <c r="BD23" s="22">
        <f>$AU$24*BC23+$AV$24</f>
        <v>0.62499999999999989</v>
      </c>
      <c r="BE23" s="22">
        <f>BD23-L23</f>
        <v>-5.0000000000001155E-3</v>
      </c>
      <c r="BH23" s="22">
        <f t="shared" si="22"/>
        <v>50</v>
      </c>
      <c r="BI23" s="3">
        <f>$AC$24*BH23+$AD$24</f>
        <v>0.13249999999999998</v>
      </c>
      <c r="BJ23" s="3">
        <f>$AU$24*BH23+$AV$24</f>
        <v>0.62499999999999989</v>
      </c>
      <c r="BK23" s="3">
        <f t="shared" si="4"/>
        <v>4.5999999999999996</v>
      </c>
      <c r="BL23" s="3">
        <f t="shared" si="10"/>
        <v>30.000000000000004</v>
      </c>
      <c r="BM23" s="34">
        <f t="shared" si="11"/>
        <v>30</v>
      </c>
      <c r="BN23" s="34">
        <f t="shared" si="5"/>
        <v>32</v>
      </c>
      <c r="BO23" s="88">
        <f t="shared" si="12"/>
        <v>2</v>
      </c>
    </row>
    <row r="24" spans="1:67" s="3" customFormat="1" ht="17" thickBot="1">
      <c r="A24" s="21">
        <f t="shared" si="0"/>
        <v>26</v>
      </c>
      <c r="B24" s="21">
        <v>74</v>
      </c>
      <c r="C24" s="21">
        <v>57.1</v>
      </c>
      <c r="D24" s="21">
        <v>53.2</v>
      </c>
      <c r="E24" s="21">
        <v>7200</v>
      </c>
      <c r="F24" s="21">
        <v>-2.7</v>
      </c>
      <c r="G24" s="21">
        <v>47</v>
      </c>
      <c r="H24" s="21">
        <v>49.3</v>
      </c>
      <c r="I24" s="21" t="s">
        <v>40</v>
      </c>
      <c r="J24" s="21">
        <v>3.9</v>
      </c>
      <c r="K24" s="22">
        <v>50</v>
      </c>
      <c r="L24" s="23">
        <v>0.63</v>
      </c>
      <c r="Q24" s="31">
        <f>J24-($P$21*A24)</f>
        <v>0.64999999999999991</v>
      </c>
      <c r="R24" s="31">
        <f>(J24-L24)/A24</f>
        <v>0.12576923076923077</v>
      </c>
      <c r="S24" s="31">
        <v>0.125</v>
      </c>
      <c r="T24" s="3">
        <f>(J24-L24)/S24</f>
        <v>26.16</v>
      </c>
      <c r="U24" s="3">
        <f t="shared" si="19"/>
        <v>26</v>
      </c>
      <c r="V24" s="3">
        <f>A24-U24</f>
        <v>0</v>
      </c>
      <c r="AB24" s="35"/>
      <c r="AC24" s="34">
        <v>2.2499999999999998E-3</v>
      </c>
      <c r="AD24" s="34">
        <v>0.02</v>
      </c>
      <c r="AK24" s="22">
        <f t="shared" si="20"/>
        <v>50</v>
      </c>
      <c r="AL24" s="22">
        <f>$AC$24*AK24+$AD$24</f>
        <v>0.13249999999999998</v>
      </c>
      <c r="AM24" s="22">
        <f t="shared" si="2"/>
        <v>0.13249999999999998</v>
      </c>
      <c r="AU24" s="34">
        <f>0.0107</f>
        <v>1.0699999999999999E-2</v>
      </c>
      <c r="AV24" s="34">
        <v>0.09</v>
      </c>
      <c r="BC24" s="22">
        <f t="shared" si="21"/>
        <v>50</v>
      </c>
      <c r="BD24" s="22">
        <f>$AU$24*BC24+$AV$24</f>
        <v>0.62499999999999989</v>
      </c>
      <c r="BE24" s="22">
        <f>BD24-L24</f>
        <v>-5.0000000000001155E-3</v>
      </c>
      <c r="BH24" s="22">
        <f t="shared" si="22"/>
        <v>50</v>
      </c>
      <c r="BI24" s="3">
        <f>$AC$24*BH24+$AD$24</f>
        <v>0.13249999999999998</v>
      </c>
      <c r="BJ24" s="3">
        <f>$AU$24*BH24+$AV$24</f>
        <v>0.62499999999999989</v>
      </c>
      <c r="BK24" s="3">
        <f t="shared" si="4"/>
        <v>3.9</v>
      </c>
      <c r="BL24" s="3">
        <f t="shared" si="10"/>
        <v>24.716981132075475</v>
      </c>
      <c r="BM24" s="34">
        <f t="shared" si="11"/>
        <v>25</v>
      </c>
      <c r="BN24" s="34">
        <f t="shared" si="5"/>
        <v>26</v>
      </c>
      <c r="BO24" s="88">
        <f t="shared" si="12"/>
        <v>1</v>
      </c>
    </row>
    <row r="25" spans="1:67" s="3" customFormat="1" ht="17" thickBot="1">
      <c r="A25" s="21">
        <f t="shared" si="0"/>
        <v>26</v>
      </c>
      <c r="B25" s="21">
        <v>74</v>
      </c>
      <c r="C25" s="21">
        <v>56.3</v>
      </c>
      <c r="D25" s="21">
        <v>54.7</v>
      </c>
      <c r="E25" s="21">
        <v>6730</v>
      </c>
      <c r="F25" s="21">
        <v>-2.7</v>
      </c>
      <c r="G25" s="21">
        <v>48.9</v>
      </c>
      <c r="H25" s="21">
        <v>51.3</v>
      </c>
      <c r="I25" s="21" t="s">
        <v>41</v>
      </c>
      <c r="J25" s="21">
        <v>3.9</v>
      </c>
      <c r="K25" s="22">
        <v>50</v>
      </c>
      <c r="L25" s="23">
        <v>0.63</v>
      </c>
      <c r="Q25" s="31">
        <f>J25-($P$21*A25)</f>
        <v>0.64999999999999991</v>
      </c>
      <c r="R25" s="31">
        <f>(J25-L25)/A25</f>
        <v>0.12576923076923077</v>
      </c>
      <c r="S25" s="31">
        <v>0.125</v>
      </c>
      <c r="T25" s="3">
        <f>(J25-L25)/S25</f>
        <v>26.16</v>
      </c>
      <c r="U25" s="3">
        <f t="shared" si="19"/>
        <v>26</v>
      </c>
      <c r="V25" s="3">
        <f>A25-U25</f>
        <v>0</v>
      </c>
      <c r="AB25" s="17" t="s">
        <v>63</v>
      </c>
      <c r="AC25" s="17">
        <v>0</v>
      </c>
      <c r="AD25" s="17">
        <f>AC25*$AC$24+$AD$24</f>
        <v>0.02</v>
      </c>
      <c r="AK25" s="22">
        <f t="shared" si="20"/>
        <v>50</v>
      </c>
      <c r="AL25" s="22">
        <f>$AC$24*AK25+$AD$24</f>
        <v>0.13249999999999998</v>
      </c>
      <c r="AM25" s="22">
        <f t="shared" si="2"/>
        <v>0.13249999999999998</v>
      </c>
      <c r="AT25" s="34" t="s">
        <v>63</v>
      </c>
      <c r="AU25" s="34">
        <v>0</v>
      </c>
      <c r="AV25" s="34">
        <f>AU25*$AU$24+$AV$24</f>
        <v>0.09</v>
      </c>
      <c r="BC25" s="22">
        <f t="shared" si="21"/>
        <v>50</v>
      </c>
      <c r="BD25" s="22">
        <f>$AU$24*BC25+$AV$24</f>
        <v>0.62499999999999989</v>
      </c>
      <c r="BE25" s="22">
        <f>BD25-L25</f>
        <v>-5.0000000000001155E-3</v>
      </c>
      <c r="BH25" s="22">
        <f t="shared" si="22"/>
        <v>50</v>
      </c>
      <c r="BI25" s="3">
        <f>$AC$24*BH25+$AD$24</f>
        <v>0.13249999999999998</v>
      </c>
      <c r="BJ25" s="3">
        <f>$AU$24*BH25+$AV$24</f>
        <v>0.62499999999999989</v>
      </c>
      <c r="BK25" s="3">
        <f t="shared" si="4"/>
        <v>3.9</v>
      </c>
      <c r="BL25" s="3">
        <f t="shared" si="10"/>
        <v>24.716981132075475</v>
      </c>
      <c r="BM25" s="34">
        <f t="shared" si="11"/>
        <v>25</v>
      </c>
      <c r="BN25" s="34">
        <f t="shared" si="5"/>
        <v>26</v>
      </c>
      <c r="BO25" s="88">
        <f t="shared" si="12"/>
        <v>1</v>
      </c>
    </row>
    <row r="26" spans="1:67" s="3" customFormat="1" ht="17" thickBot="1">
      <c r="A26" s="12">
        <f t="shared" si="0"/>
        <v>16</v>
      </c>
      <c r="B26" s="12">
        <v>84</v>
      </c>
      <c r="C26" s="12">
        <v>44.9</v>
      </c>
      <c r="D26" s="12">
        <v>45.3</v>
      </c>
      <c r="E26" s="12">
        <v>5160</v>
      </c>
      <c r="F26" s="12" t="s">
        <v>19</v>
      </c>
      <c r="G26" s="12">
        <v>36.4</v>
      </c>
      <c r="H26" s="12">
        <v>41.8</v>
      </c>
      <c r="I26" s="12" t="s">
        <v>43</v>
      </c>
      <c r="J26" s="12">
        <v>2.2999999999999998</v>
      </c>
      <c r="K26" s="13">
        <v>35</v>
      </c>
      <c r="L26" s="14">
        <v>0.57999999999999996</v>
      </c>
      <c r="Q26" s="27">
        <f>J26-($P$31*A26)</f>
        <v>0.56666666666666665</v>
      </c>
      <c r="R26" s="27">
        <f>(J26-L26)/A26</f>
        <v>0.10749999999999998</v>
      </c>
      <c r="S26" s="27">
        <v>0.108</v>
      </c>
      <c r="T26" s="3">
        <f>(J26-L26)/S26</f>
        <v>15.925925925925924</v>
      </c>
      <c r="U26" s="3">
        <f t="shared" si="19"/>
        <v>16</v>
      </c>
      <c r="V26" s="3">
        <f>A26-U26</f>
        <v>0</v>
      </c>
      <c r="AB26" s="17" t="s">
        <v>63</v>
      </c>
      <c r="AC26" s="17">
        <v>100</v>
      </c>
      <c r="AD26" s="17">
        <f>AC26*$AC$24+$AD$24</f>
        <v>0.24499999999999997</v>
      </c>
      <c r="AK26" s="13">
        <f>$K26</f>
        <v>35</v>
      </c>
      <c r="AL26" s="13">
        <f>$AC$24*AK26+$AD$24</f>
        <v>9.8750000000000004E-2</v>
      </c>
      <c r="AM26" s="13">
        <f t="shared" si="2"/>
        <v>9.8750000000000004E-2</v>
      </c>
      <c r="AT26" s="34" t="s">
        <v>63</v>
      </c>
      <c r="AU26" s="34">
        <v>100</v>
      </c>
      <c r="AV26" s="34">
        <f>AU26*$AU$24+$AV$24</f>
        <v>1.1599999999999999</v>
      </c>
      <c r="BC26" s="13">
        <f>$K26</f>
        <v>35</v>
      </c>
      <c r="BD26" s="13">
        <f>$AU$24*BC26+$AV$24</f>
        <v>0.46450000000000002</v>
      </c>
      <c r="BE26" s="13">
        <f>BD26-L26</f>
        <v>-0.11549999999999994</v>
      </c>
      <c r="BH26" s="13">
        <f>$K26</f>
        <v>35</v>
      </c>
      <c r="BI26" s="3">
        <f>$AC$24*BH26+$AD$24</f>
        <v>9.8750000000000004E-2</v>
      </c>
      <c r="BJ26" s="3">
        <f>$AU$24*BH26+$AV$24</f>
        <v>0.46450000000000002</v>
      </c>
      <c r="BK26" s="3">
        <f t="shared" si="4"/>
        <v>2.2999999999999998</v>
      </c>
      <c r="BL26" s="3">
        <f t="shared" si="10"/>
        <v>18.587341772151895</v>
      </c>
      <c r="BM26" s="34">
        <f t="shared" si="11"/>
        <v>19</v>
      </c>
      <c r="BN26" s="34">
        <f t="shared" si="5"/>
        <v>16</v>
      </c>
      <c r="BO26" s="88">
        <f t="shared" si="12"/>
        <v>-3</v>
      </c>
    </row>
    <row r="27" spans="1:67" s="3" customFormat="1" ht="17" thickBot="1">
      <c r="A27" s="12">
        <f t="shared" si="0"/>
        <v>11</v>
      </c>
      <c r="B27" s="12">
        <v>89</v>
      </c>
      <c r="C27" s="12">
        <v>46.2</v>
      </c>
      <c r="D27" s="12">
        <v>45.7</v>
      </c>
      <c r="E27" s="12">
        <v>6380</v>
      </c>
      <c r="F27" s="12">
        <v>-1.5</v>
      </c>
      <c r="G27" s="12">
        <v>36.799999999999997</v>
      </c>
      <c r="H27" s="12">
        <v>41.1</v>
      </c>
      <c r="I27" s="12" t="s">
        <v>33</v>
      </c>
      <c r="J27" s="12">
        <v>1.8</v>
      </c>
      <c r="K27" s="13">
        <v>35</v>
      </c>
      <c r="L27" s="14">
        <v>0.57999999999999996</v>
      </c>
      <c r="Q27" s="27">
        <f>J27-($P$31*A27)</f>
        <v>0.60833333333333339</v>
      </c>
      <c r="R27" s="27">
        <f>(J27-L27)/A27</f>
        <v>0.11090909090909093</v>
      </c>
      <c r="S27" s="27">
        <v>0.108</v>
      </c>
      <c r="T27" s="3">
        <f>(J27-L27)/S27</f>
        <v>11.296296296296298</v>
      </c>
      <c r="U27" s="3">
        <f t="shared" si="19"/>
        <v>11</v>
      </c>
      <c r="V27" s="3">
        <f>A27-U27</f>
        <v>0</v>
      </c>
      <c r="AK27" s="13">
        <f t="shared" ref="AK27:AK75" si="23">$K27</f>
        <v>35</v>
      </c>
      <c r="AL27" s="13">
        <f>$AC$24*AK27+$AD$24</f>
        <v>9.8750000000000004E-2</v>
      </c>
      <c r="AM27" s="13">
        <f t="shared" si="2"/>
        <v>9.8750000000000004E-2</v>
      </c>
      <c r="BC27" s="13">
        <f t="shared" ref="BC27:BC75" si="24">$K27</f>
        <v>35</v>
      </c>
      <c r="BD27" s="13">
        <f>$AU$24*BC27+$AV$24</f>
        <v>0.46450000000000002</v>
      </c>
      <c r="BE27" s="13">
        <f>BD27-L27</f>
        <v>-0.11549999999999994</v>
      </c>
      <c r="BH27" s="13">
        <f t="shared" ref="BH27:BH75" si="25">$K27</f>
        <v>35</v>
      </c>
      <c r="BI27" s="3">
        <f>$AC$24*BH27+$AD$24</f>
        <v>9.8750000000000004E-2</v>
      </c>
      <c r="BJ27" s="3">
        <f>$AU$24*BH27+$AV$24</f>
        <v>0.46450000000000002</v>
      </c>
      <c r="BK27" s="3">
        <f t="shared" si="4"/>
        <v>1.8</v>
      </c>
      <c r="BL27" s="3">
        <f t="shared" si="10"/>
        <v>13.524050632911393</v>
      </c>
      <c r="BM27" s="34">
        <f t="shared" si="11"/>
        <v>14</v>
      </c>
      <c r="BN27" s="34">
        <f t="shared" si="5"/>
        <v>11</v>
      </c>
      <c r="BO27" s="88">
        <f t="shared" si="12"/>
        <v>-3</v>
      </c>
    </row>
    <row r="28" spans="1:67" s="3" customFormat="1" ht="17" thickBot="1">
      <c r="A28" s="12">
        <f t="shared" si="0"/>
        <v>7</v>
      </c>
      <c r="B28" s="12">
        <v>93</v>
      </c>
      <c r="C28" s="12">
        <v>45.5</v>
      </c>
      <c r="D28" s="12">
        <v>45.2</v>
      </c>
      <c r="E28" s="12">
        <v>6190</v>
      </c>
      <c r="F28" s="12">
        <v>-2.1</v>
      </c>
      <c r="G28" s="12">
        <v>36.200000000000003</v>
      </c>
      <c r="H28" s="12">
        <v>40.200000000000003</v>
      </c>
      <c r="I28" s="12" t="s">
        <v>14</v>
      </c>
      <c r="J28" s="12">
        <v>1.3</v>
      </c>
      <c r="K28" s="13">
        <v>35</v>
      </c>
      <c r="L28" s="14">
        <v>0.57999999999999996</v>
      </c>
      <c r="Q28" s="27">
        <f>J28-($P$31*A28)</f>
        <v>0.54166666666666674</v>
      </c>
      <c r="R28" s="27">
        <f>(J28-L28)/A28</f>
        <v>0.10285714285714287</v>
      </c>
      <c r="S28" s="27">
        <v>0.108</v>
      </c>
      <c r="T28" s="3">
        <f>(J28-L28)/S28</f>
        <v>6.6666666666666679</v>
      </c>
      <c r="U28" s="3">
        <f t="shared" si="19"/>
        <v>7</v>
      </c>
      <c r="V28" s="3">
        <f>A28-U28</f>
        <v>0</v>
      </c>
      <c r="AK28" s="13">
        <f t="shared" si="23"/>
        <v>35</v>
      </c>
      <c r="AL28" s="13">
        <f>$AC$24*AK28+$AD$24</f>
        <v>9.8750000000000004E-2</v>
      </c>
      <c r="AM28" s="13">
        <f t="shared" si="2"/>
        <v>9.8750000000000004E-2</v>
      </c>
      <c r="BC28" s="13">
        <f t="shared" si="24"/>
        <v>35</v>
      </c>
      <c r="BD28" s="13">
        <f>$AU$24*BC28+$AV$24</f>
        <v>0.46450000000000002</v>
      </c>
      <c r="BE28" s="13">
        <f>BD28-L28</f>
        <v>-0.11549999999999994</v>
      </c>
      <c r="BH28" s="13">
        <f t="shared" si="25"/>
        <v>35</v>
      </c>
      <c r="BI28" s="3">
        <f>$AC$24*BH28+$AD$24</f>
        <v>9.8750000000000004E-2</v>
      </c>
      <c r="BJ28" s="3">
        <f>$AU$24*BH28+$AV$24</f>
        <v>0.46450000000000002</v>
      </c>
      <c r="BK28" s="3">
        <f t="shared" si="4"/>
        <v>1.3</v>
      </c>
      <c r="BL28" s="3">
        <f t="shared" si="10"/>
        <v>8.4607594936708868</v>
      </c>
      <c r="BM28" s="34">
        <f t="shared" si="11"/>
        <v>8</v>
      </c>
      <c r="BN28" s="34">
        <f t="shared" si="5"/>
        <v>7</v>
      </c>
      <c r="BO28" s="88">
        <f t="shared" si="12"/>
        <v>-1</v>
      </c>
    </row>
    <row r="29" spans="1:67" s="3" customFormat="1" ht="17" thickBot="1">
      <c r="A29" s="26">
        <f t="shared" si="0"/>
        <v>2</v>
      </c>
      <c r="B29" s="12">
        <v>98</v>
      </c>
      <c r="C29" s="12">
        <v>44.4</v>
      </c>
      <c r="D29" s="12">
        <v>44.3</v>
      </c>
      <c r="E29" s="12">
        <v>5890</v>
      </c>
      <c r="F29" s="12">
        <v>-2.2999999999999998</v>
      </c>
      <c r="G29" s="12">
        <v>34.9</v>
      </c>
      <c r="H29" s="12">
        <v>39.1</v>
      </c>
      <c r="I29" s="12" t="s">
        <v>22</v>
      </c>
      <c r="J29" s="12">
        <v>0.8</v>
      </c>
      <c r="K29" s="13">
        <v>35</v>
      </c>
      <c r="L29" s="14">
        <v>0.57999999999999996</v>
      </c>
      <c r="M29" s="3" t="s">
        <v>45</v>
      </c>
      <c r="Q29" s="27">
        <f>J29-($P$31*A29)</f>
        <v>0.58333333333333337</v>
      </c>
      <c r="R29" s="27">
        <f>(J29-L29)/A29</f>
        <v>0.11000000000000004</v>
      </c>
      <c r="S29" s="27">
        <v>0.108</v>
      </c>
      <c r="T29" s="3">
        <f>(J29-L29)/S29</f>
        <v>2.0370370370370376</v>
      </c>
      <c r="U29" s="3">
        <f t="shared" si="19"/>
        <v>2</v>
      </c>
      <c r="V29" s="3">
        <f>A29-U29</f>
        <v>0</v>
      </c>
      <c r="AK29" s="13">
        <f t="shared" si="23"/>
        <v>35</v>
      </c>
      <c r="AL29" s="13">
        <f>$AC$24*AK29+$AD$24</f>
        <v>9.8750000000000004E-2</v>
      </c>
      <c r="AM29" s="13">
        <f t="shared" si="2"/>
        <v>9.8750000000000004E-2</v>
      </c>
      <c r="BC29" s="13">
        <f t="shared" si="24"/>
        <v>35</v>
      </c>
      <c r="BD29" s="13">
        <f>$AU$24*BC29+$AV$24</f>
        <v>0.46450000000000002</v>
      </c>
      <c r="BE29" s="13">
        <f>BD29-L29</f>
        <v>-0.11549999999999994</v>
      </c>
      <c r="BH29" s="13">
        <f t="shared" si="25"/>
        <v>35</v>
      </c>
      <c r="BI29" s="3">
        <f>$AC$24*BH29+$AD$24</f>
        <v>9.8750000000000004E-2</v>
      </c>
      <c r="BJ29" s="3">
        <f>$AU$24*BH29+$AV$24</f>
        <v>0.46450000000000002</v>
      </c>
      <c r="BK29" s="3">
        <f t="shared" si="4"/>
        <v>0.8</v>
      </c>
      <c r="BL29" s="3">
        <f t="shared" si="10"/>
        <v>3.3974683544303796</v>
      </c>
      <c r="BM29" s="34">
        <f t="shared" si="11"/>
        <v>3</v>
      </c>
      <c r="BN29" s="34">
        <f t="shared" si="5"/>
        <v>2</v>
      </c>
      <c r="BO29" s="88">
        <f t="shared" si="12"/>
        <v>-1</v>
      </c>
    </row>
    <row r="30" spans="1:67" s="3" customFormat="1" ht="17" thickBot="1">
      <c r="A30" s="12">
        <f t="shared" si="0"/>
        <v>25</v>
      </c>
      <c r="B30" s="12">
        <v>75</v>
      </c>
      <c r="C30" s="12">
        <v>42.6</v>
      </c>
      <c r="D30" s="12">
        <v>42</v>
      </c>
      <c r="E30" s="12">
        <v>5740</v>
      </c>
      <c r="F30" s="12">
        <v>-1.7</v>
      </c>
      <c r="G30" s="12">
        <v>31.7</v>
      </c>
      <c r="H30" s="12">
        <v>35.9</v>
      </c>
      <c r="I30" s="12" t="s">
        <v>14</v>
      </c>
      <c r="J30" s="12">
        <v>3.3</v>
      </c>
      <c r="K30" s="13">
        <v>35</v>
      </c>
      <c r="L30" s="14">
        <v>0.57999999999999996</v>
      </c>
      <c r="Q30" s="27">
        <f>J30-($P$31*A30)</f>
        <v>0.59166666666666679</v>
      </c>
      <c r="R30" s="27">
        <f>(J30-L30)/A30</f>
        <v>0.10879999999999999</v>
      </c>
      <c r="S30" s="27">
        <v>0.108</v>
      </c>
      <c r="T30" s="3">
        <f>(J30-L30)/S30</f>
        <v>25.185185185185183</v>
      </c>
      <c r="U30" s="3">
        <f t="shared" si="19"/>
        <v>25</v>
      </c>
      <c r="V30" s="3">
        <f>A30-U30</f>
        <v>0</v>
      </c>
      <c r="AK30" s="13">
        <f t="shared" si="23"/>
        <v>35</v>
      </c>
      <c r="AL30" s="13">
        <f>$AC$24*AK30+$AD$24</f>
        <v>9.8750000000000004E-2</v>
      </c>
      <c r="AM30" s="13">
        <f t="shared" si="2"/>
        <v>9.8750000000000004E-2</v>
      </c>
      <c r="BC30" s="13">
        <f t="shared" si="24"/>
        <v>35</v>
      </c>
      <c r="BD30" s="13">
        <f>$AU$24*BC30+$AV$24</f>
        <v>0.46450000000000002</v>
      </c>
      <c r="BE30" s="13">
        <f>BD30-L30</f>
        <v>-0.11549999999999994</v>
      </c>
      <c r="BH30" s="13">
        <f t="shared" si="25"/>
        <v>35</v>
      </c>
      <c r="BI30" s="3">
        <f>$AC$24*BH30+$AD$24</f>
        <v>9.8750000000000004E-2</v>
      </c>
      <c r="BJ30" s="3">
        <f>$AU$24*BH30+$AV$24</f>
        <v>0.46450000000000002</v>
      </c>
      <c r="BK30" s="3">
        <f t="shared" si="4"/>
        <v>3.3</v>
      </c>
      <c r="BL30" s="3">
        <f t="shared" si="10"/>
        <v>28.713924050632908</v>
      </c>
      <c r="BM30" s="34">
        <f t="shared" si="11"/>
        <v>29</v>
      </c>
      <c r="BN30" s="34">
        <f t="shared" si="5"/>
        <v>25</v>
      </c>
      <c r="BO30" s="88">
        <f t="shared" si="12"/>
        <v>-4</v>
      </c>
    </row>
    <row r="31" spans="1:67" s="3" customFormat="1" ht="17" thickBot="1">
      <c r="A31" s="26">
        <f t="shared" si="0"/>
        <v>26</v>
      </c>
      <c r="B31" s="12">
        <v>74</v>
      </c>
      <c r="C31" s="12">
        <v>43</v>
      </c>
      <c r="D31" s="12">
        <v>42.2</v>
      </c>
      <c r="E31" s="12">
        <v>5670</v>
      </c>
      <c r="F31" s="12">
        <v>-1.7</v>
      </c>
      <c r="G31" s="12">
        <v>31.6</v>
      </c>
      <c r="H31" s="12">
        <v>37.299999999999997</v>
      </c>
      <c r="I31" s="12" t="s">
        <v>14</v>
      </c>
      <c r="J31" s="12">
        <v>3.4</v>
      </c>
      <c r="K31" s="13">
        <v>35</v>
      </c>
      <c r="L31" s="14">
        <v>0.57999999999999996</v>
      </c>
      <c r="M31" s="3" t="s">
        <v>45</v>
      </c>
      <c r="N31" s="3">
        <f>A31-A29</f>
        <v>24</v>
      </c>
      <c r="O31" s="3">
        <f>J31-J29</f>
        <v>2.5999999999999996</v>
      </c>
      <c r="P31" s="27">
        <f>O31/N31</f>
        <v>0.10833333333333332</v>
      </c>
      <c r="Q31" s="27">
        <f>J31-($P$31*A31)</f>
        <v>0.58333333333333348</v>
      </c>
      <c r="R31" s="27">
        <f>(J31-L31)/A31</f>
        <v>0.10846153846153846</v>
      </c>
      <c r="S31" s="27">
        <v>0.108</v>
      </c>
      <c r="T31" s="3">
        <f>(J31-L31)/S31</f>
        <v>26.111111111111111</v>
      </c>
      <c r="U31" s="3">
        <f t="shared" si="19"/>
        <v>26</v>
      </c>
      <c r="V31" s="3">
        <f>A31-U31</f>
        <v>0</v>
      </c>
      <c r="AK31" s="13">
        <f t="shared" si="23"/>
        <v>35</v>
      </c>
      <c r="AL31" s="13">
        <f>$AC$24*AK31+$AD$24</f>
        <v>9.8750000000000004E-2</v>
      </c>
      <c r="AM31" s="13">
        <f t="shared" si="2"/>
        <v>-9.5833333333333187E-3</v>
      </c>
      <c r="BC31" s="13">
        <f t="shared" si="24"/>
        <v>35</v>
      </c>
      <c r="BD31" s="13">
        <f>$AU$24*BC31+$AV$24</f>
        <v>0.46450000000000002</v>
      </c>
      <c r="BE31" s="13">
        <f>BD31-L31</f>
        <v>-0.11549999999999994</v>
      </c>
      <c r="BH31" s="13">
        <f t="shared" si="25"/>
        <v>35</v>
      </c>
      <c r="BI31" s="3">
        <f>$AC$24*BH31+$AD$24</f>
        <v>9.8750000000000004E-2</v>
      </c>
      <c r="BJ31" s="3">
        <f>$AU$24*BH31+$AV$24</f>
        <v>0.46450000000000002</v>
      </c>
      <c r="BK31" s="3">
        <f t="shared" si="4"/>
        <v>3.4</v>
      </c>
      <c r="BL31" s="3">
        <f t="shared" si="10"/>
        <v>29.726582278481008</v>
      </c>
      <c r="BM31" s="34">
        <f t="shared" si="11"/>
        <v>30</v>
      </c>
      <c r="BN31" s="34">
        <f t="shared" si="5"/>
        <v>26</v>
      </c>
      <c r="BO31" s="88">
        <f t="shared" si="12"/>
        <v>-4</v>
      </c>
    </row>
    <row r="32" spans="1:67" ht="17" thickBot="1">
      <c r="A32" s="15">
        <f t="shared" ref="A32:A90" si="26">100-B32</f>
        <v>34</v>
      </c>
      <c r="B32" s="15">
        <v>66</v>
      </c>
      <c r="C32" s="15">
        <v>66.8</v>
      </c>
      <c r="D32" s="15">
        <v>54.1</v>
      </c>
      <c r="E32" s="15">
        <v>2754</v>
      </c>
      <c r="F32" s="15">
        <v>-5.3</v>
      </c>
      <c r="G32" s="15">
        <v>49.8</v>
      </c>
      <c r="H32" s="15">
        <v>57.9</v>
      </c>
      <c r="I32" s="15" t="s">
        <v>16</v>
      </c>
      <c r="J32" s="15">
        <v>5.2</v>
      </c>
      <c r="K32" s="16">
        <v>55</v>
      </c>
      <c r="L32" s="17">
        <v>0.66</v>
      </c>
      <c r="M32" s="3"/>
      <c r="N32" s="3"/>
      <c r="O32" s="3"/>
      <c r="P32" s="3"/>
      <c r="Q32" s="29">
        <f>J32-($P$37*A32)</f>
        <v>0.70943396226415256</v>
      </c>
      <c r="R32" s="91">
        <f>(J32-L32)/A32</f>
        <v>0.1335294117647059</v>
      </c>
      <c r="S32" s="91">
        <v>0.13200000000000001</v>
      </c>
      <c r="T32" s="3">
        <f>(J32-L32)/S32</f>
        <v>34.393939393939391</v>
      </c>
      <c r="U32" s="3">
        <f t="shared" si="19"/>
        <v>34</v>
      </c>
      <c r="V32" s="3">
        <f>A32-U32</f>
        <v>0</v>
      </c>
      <c r="AK32" s="16">
        <f t="shared" si="23"/>
        <v>55</v>
      </c>
      <c r="AL32" s="16">
        <f>$AC$24*AK32+$AD$24</f>
        <v>0.14374999999999999</v>
      </c>
      <c r="AM32" s="16">
        <f t="shared" si="2"/>
        <v>0.14374999999999999</v>
      </c>
      <c r="BC32" s="16">
        <f t="shared" si="24"/>
        <v>55</v>
      </c>
      <c r="BD32" s="16">
        <f>$AU$24*BC32+$AV$24</f>
        <v>0.67849999999999999</v>
      </c>
      <c r="BE32" s="16">
        <f>BD32-L32</f>
        <v>1.8499999999999961E-2</v>
      </c>
      <c r="BF32" s="3"/>
      <c r="BG32" s="3"/>
      <c r="BH32" s="16">
        <f t="shared" si="25"/>
        <v>55</v>
      </c>
      <c r="BI32" s="3">
        <f>$AC$24*BH32+$AD$24</f>
        <v>0.14374999999999999</v>
      </c>
      <c r="BJ32" s="3">
        <f>$AU$24*BH32+$AV$24</f>
        <v>0.67849999999999999</v>
      </c>
      <c r="BK32" s="3">
        <f t="shared" si="4"/>
        <v>5.2</v>
      </c>
      <c r="BL32" s="3">
        <f t="shared" si="10"/>
        <v>31.453913043478266</v>
      </c>
      <c r="BM32" s="34">
        <f t="shared" ref="BM32:BM50" si="27">ROUND(BL32,0)</f>
        <v>31</v>
      </c>
      <c r="BN32" s="34">
        <f t="shared" si="5"/>
        <v>34</v>
      </c>
      <c r="BO32" s="88">
        <f t="shared" ref="BO32:BO50" si="28">BN32-BM32</f>
        <v>3</v>
      </c>
    </row>
    <row r="33" spans="1:67" ht="17" thickBot="1">
      <c r="A33" s="15">
        <f t="shared" si="26"/>
        <v>52</v>
      </c>
      <c r="B33" s="15">
        <v>48</v>
      </c>
      <c r="C33" s="15">
        <v>61.2</v>
      </c>
      <c r="D33" s="15">
        <v>62.8</v>
      </c>
      <c r="E33" s="15">
        <v>3262</v>
      </c>
      <c r="F33" s="15">
        <v>-4.8</v>
      </c>
      <c r="G33" s="15">
        <v>62</v>
      </c>
      <c r="H33" s="15">
        <v>70.2</v>
      </c>
      <c r="I33" s="15" t="s">
        <v>15</v>
      </c>
      <c r="J33" s="15">
        <v>7.5</v>
      </c>
      <c r="K33" s="16">
        <v>55</v>
      </c>
      <c r="L33" s="17">
        <v>0.66</v>
      </c>
      <c r="M33" s="3"/>
      <c r="N33" s="3"/>
      <c r="O33" s="3"/>
      <c r="P33" s="3"/>
      <c r="Q33" s="29">
        <f>J33-($P$37*A33)</f>
        <v>0.63207547169811473</v>
      </c>
      <c r="R33" s="91">
        <f>(J33-L33)/A33</f>
        <v>0.13153846153846155</v>
      </c>
      <c r="S33" s="91">
        <v>0.13200000000000001</v>
      </c>
      <c r="T33" s="3">
        <f>(J33-L33)/S33</f>
        <v>51.818181818181813</v>
      </c>
      <c r="U33" s="3">
        <f t="shared" si="19"/>
        <v>52</v>
      </c>
      <c r="V33" s="3">
        <f>A33-U33</f>
        <v>0</v>
      </c>
      <c r="AK33" s="16">
        <f t="shared" si="23"/>
        <v>55</v>
      </c>
      <c r="AL33" s="16">
        <f>$AC$24*AK33+$AD$24</f>
        <v>0.14374999999999999</v>
      </c>
      <c r="AM33" s="16">
        <f t="shared" si="2"/>
        <v>0.14374999999999999</v>
      </c>
      <c r="BC33" s="16">
        <f t="shared" si="24"/>
        <v>55</v>
      </c>
      <c r="BD33" s="16">
        <f>$AU$24*BC33+$AV$24</f>
        <v>0.67849999999999999</v>
      </c>
      <c r="BE33" s="16">
        <f>BD33-L33</f>
        <v>1.8499999999999961E-2</v>
      </c>
      <c r="BF33" s="3"/>
      <c r="BG33" s="3"/>
      <c r="BH33" s="16">
        <f t="shared" si="25"/>
        <v>55</v>
      </c>
      <c r="BI33" s="3">
        <f>$AC$24*BH33+$AD$24</f>
        <v>0.14374999999999999</v>
      </c>
      <c r="BJ33" s="3">
        <f>$AU$24*BH33+$AV$24</f>
        <v>0.67849999999999999</v>
      </c>
      <c r="BK33" s="3">
        <f t="shared" si="4"/>
        <v>7.5</v>
      </c>
      <c r="BL33" s="3">
        <f t="shared" si="10"/>
        <v>47.453913043478266</v>
      </c>
      <c r="BM33" s="34">
        <f t="shared" si="27"/>
        <v>47</v>
      </c>
      <c r="BN33" s="34">
        <f t="shared" si="5"/>
        <v>52</v>
      </c>
      <c r="BO33" s="88">
        <f t="shared" si="28"/>
        <v>5</v>
      </c>
    </row>
    <row r="34" spans="1:67" ht="17" thickBot="1">
      <c r="A34" s="15">
        <f t="shared" si="26"/>
        <v>11</v>
      </c>
      <c r="B34" s="15">
        <v>89</v>
      </c>
      <c r="C34" s="15">
        <v>56.8</v>
      </c>
      <c r="D34" s="15">
        <v>56.5</v>
      </c>
      <c r="E34" s="15">
        <v>2997</v>
      </c>
      <c r="F34" s="15">
        <v>-5</v>
      </c>
      <c r="G34" s="15">
        <v>52.9</v>
      </c>
      <c r="H34" s="15">
        <v>61.2</v>
      </c>
      <c r="I34" s="15" t="s">
        <v>35</v>
      </c>
      <c r="J34" s="15">
        <v>2.1</v>
      </c>
      <c r="K34" s="16">
        <v>55</v>
      </c>
      <c r="L34" s="17">
        <v>0.66</v>
      </c>
      <c r="M34" s="3"/>
      <c r="N34" s="3"/>
      <c r="O34" s="3"/>
      <c r="P34" s="3"/>
      <c r="Q34" s="29">
        <f>J34-($P$37*A34)</f>
        <v>0.64716981132075513</v>
      </c>
      <c r="R34" s="91">
        <f>(J34-L34)/A34</f>
        <v>0.13090909090909089</v>
      </c>
      <c r="S34" s="91">
        <v>0.13200000000000001</v>
      </c>
      <c r="T34" s="3">
        <f>(J34-L34)/S34</f>
        <v>10.909090909090908</v>
      </c>
      <c r="U34" s="3">
        <f t="shared" si="19"/>
        <v>11</v>
      </c>
      <c r="V34" s="3">
        <f>A34-U34</f>
        <v>0</v>
      </c>
      <c r="AK34" s="16">
        <f t="shared" si="23"/>
        <v>55</v>
      </c>
      <c r="AL34" s="16">
        <f>$AC$24*AK34+$AD$24</f>
        <v>0.14374999999999999</v>
      </c>
      <c r="AM34" s="16">
        <f t="shared" si="2"/>
        <v>0.14374999999999999</v>
      </c>
      <c r="BC34" s="16">
        <f t="shared" si="24"/>
        <v>55</v>
      </c>
      <c r="BD34" s="16">
        <f>$AU$24*BC34+$AV$24</f>
        <v>0.67849999999999999</v>
      </c>
      <c r="BE34" s="16">
        <f>BD34-L34</f>
        <v>1.8499999999999961E-2</v>
      </c>
      <c r="BF34" s="3"/>
      <c r="BG34" s="3"/>
      <c r="BH34" s="16">
        <f t="shared" si="25"/>
        <v>55</v>
      </c>
      <c r="BI34" s="3">
        <f>$AC$24*BH34+$AD$24</f>
        <v>0.14374999999999999</v>
      </c>
      <c r="BJ34" s="3">
        <f>$AU$24*BH34+$AV$24</f>
        <v>0.67849999999999999</v>
      </c>
      <c r="BK34" s="3">
        <f t="shared" si="4"/>
        <v>2.1</v>
      </c>
      <c r="BL34" s="3">
        <f t="shared" si="10"/>
        <v>9.8886956521739133</v>
      </c>
      <c r="BM34" s="34">
        <f t="shared" si="27"/>
        <v>10</v>
      </c>
      <c r="BN34" s="34">
        <f t="shared" si="5"/>
        <v>11</v>
      </c>
      <c r="BO34" s="88">
        <f t="shared" si="28"/>
        <v>1</v>
      </c>
    </row>
    <row r="35" spans="1:67" ht="17" thickBot="1">
      <c r="A35" s="15">
        <f t="shared" si="26"/>
        <v>57</v>
      </c>
      <c r="B35" s="15">
        <v>43</v>
      </c>
      <c r="C35" s="15">
        <v>61.5</v>
      </c>
      <c r="D35" s="15">
        <v>62.4</v>
      </c>
      <c r="E35" s="15">
        <v>4207</v>
      </c>
      <c r="F35" s="15">
        <v>-4.8</v>
      </c>
      <c r="G35" s="15">
        <v>62.7</v>
      </c>
      <c r="H35" s="15">
        <v>70.900000000000006</v>
      </c>
      <c r="I35" s="15" t="s">
        <v>15</v>
      </c>
      <c r="J35" s="15">
        <v>8.1999999999999993</v>
      </c>
      <c r="K35" s="16">
        <v>55</v>
      </c>
      <c r="L35" s="17">
        <v>0.66</v>
      </c>
      <c r="M35" s="3" t="s">
        <v>45</v>
      </c>
      <c r="N35" s="3"/>
      <c r="O35" s="3"/>
      <c r="P35" s="3"/>
      <c r="Q35" s="29">
        <f>J35-($P$37*A35)</f>
        <v>0.67169811320754835</v>
      </c>
      <c r="R35" s="91">
        <f>(J35-L35)/A35</f>
        <v>0.13228070175438594</v>
      </c>
      <c r="S35" s="91">
        <v>0.13200000000000001</v>
      </c>
      <c r="T35" s="3">
        <f>(J35-L35)/S35</f>
        <v>57.12121212121211</v>
      </c>
      <c r="U35" s="3">
        <f t="shared" si="19"/>
        <v>57</v>
      </c>
      <c r="V35" s="3">
        <f>A35-U35</f>
        <v>0</v>
      </c>
      <c r="AK35" s="16">
        <f t="shared" si="23"/>
        <v>55</v>
      </c>
      <c r="AL35" s="16">
        <f>$AC$24*AK35+$AD$24</f>
        <v>0.14374999999999999</v>
      </c>
      <c r="AM35" s="16">
        <f t="shared" ref="AM35:AM66" si="29">AL35-P35</f>
        <v>0.14374999999999999</v>
      </c>
      <c r="BC35" s="16">
        <f t="shared" si="24"/>
        <v>55</v>
      </c>
      <c r="BD35" s="16">
        <f>$AU$24*BC35+$AV$24</f>
        <v>0.67849999999999999</v>
      </c>
      <c r="BE35" s="16">
        <f>BD35-L35</f>
        <v>1.8499999999999961E-2</v>
      </c>
      <c r="BF35" s="3"/>
      <c r="BG35" s="3"/>
      <c r="BH35" s="16">
        <f t="shared" si="25"/>
        <v>55</v>
      </c>
      <c r="BI35" s="3">
        <f>$AC$24*BH35+$AD$24</f>
        <v>0.14374999999999999</v>
      </c>
      <c r="BJ35" s="3">
        <f>$AU$24*BH35+$AV$24</f>
        <v>0.67849999999999999</v>
      </c>
      <c r="BK35" s="3">
        <f t="shared" ref="BK35:BK66" si="30">J35</f>
        <v>8.1999999999999993</v>
      </c>
      <c r="BL35" s="3">
        <f t="shared" si="10"/>
        <v>52.323478260869564</v>
      </c>
      <c r="BM35" s="34">
        <f t="shared" si="27"/>
        <v>52</v>
      </c>
      <c r="BN35" s="34">
        <f t="shared" ref="BN35:BN66" si="31">A35</f>
        <v>57</v>
      </c>
      <c r="BO35" s="88">
        <f t="shared" si="28"/>
        <v>5</v>
      </c>
    </row>
    <row r="36" spans="1:67" ht="17" thickBot="1">
      <c r="A36" s="15">
        <f t="shared" si="26"/>
        <v>40</v>
      </c>
      <c r="B36" s="15">
        <v>60</v>
      </c>
      <c r="C36" s="15">
        <v>61.2</v>
      </c>
      <c r="D36" s="15">
        <v>60.3</v>
      </c>
      <c r="E36" s="15">
        <v>4715</v>
      </c>
      <c r="F36" s="15">
        <v>-5</v>
      </c>
      <c r="G36" s="15">
        <v>60.6</v>
      </c>
      <c r="H36" s="15">
        <v>68.099999999999994</v>
      </c>
      <c r="I36" s="15" t="s">
        <v>77</v>
      </c>
      <c r="J36" s="15">
        <v>6</v>
      </c>
      <c r="K36" s="16">
        <v>55</v>
      </c>
      <c r="L36" s="17">
        <v>0.66</v>
      </c>
      <c r="M36" s="3"/>
      <c r="N36" s="3"/>
      <c r="O36" s="3"/>
      <c r="P36" s="3"/>
      <c r="Q36" s="29">
        <f>J36-($P$37*A36)</f>
        <v>0.71698113207547287</v>
      </c>
      <c r="R36" s="91">
        <f>(J36-L36)/A36</f>
        <v>0.13350000000000001</v>
      </c>
      <c r="S36" s="91">
        <v>0.13200000000000001</v>
      </c>
      <c r="T36" s="3">
        <f>(J36-L36)/S36</f>
        <v>40.454545454545453</v>
      </c>
      <c r="U36" s="3">
        <f t="shared" si="19"/>
        <v>40</v>
      </c>
      <c r="V36" s="3">
        <f>A36-U36</f>
        <v>0</v>
      </c>
      <c r="AK36" s="16">
        <f t="shared" si="23"/>
        <v>55</v>
      </c>
      <c r="AL36" s="16">
        <f>$AC$24*AK36+$AD$24</f>
        <v>0.14374999999999999</v>
      </c>
      <c r="AM36" s="16">
        <f t="shared" si="29"/>
        <v>0.14374999999999999</v>
      </c>
      <c r="BC36" s="16">
        <f t="shared" si="24"/>
        <v>55</v>
      </c>
      <c r="BD36" s="16">
        <f>$AU$24*BC36+$AV$24</f>
        <v>0.67849999999999999</v>
      </c>
      <c r="BE36" s="16">
        <f>BD36-L36</f>
        <v>1.8499999999999961E-2</v>
      </c>
      <c r="BF36" s="3"/>
      <c r="BG36" s="3"/>
      <c r="BH36" s="16">
        <f t="shared" si="25"/>
        <v>55</v>
      </c>
      <c r="BI36" s="3">
        <f>$AC$24*BH36+$AD$24</f>
        <v>0.14374999999999999</v>
      </c>
      <c r="BJ36" s="3">
        <f>$AU$24*BH36+$AV$24</f>
        <v>0.67849999999999999</v>
      </c>
      <c r="BK36" s="3">
        <f t="shared" si="30"/>
        <v>6</v>
      </c>
      <c r="BL36" s="3">
        <f t="shared" si="10"/>
        <v>37.01913043478261</v>
      </c>
      <c r="BM36" s="34">
        <f t="shared" si="27"/>
        <v>37</v>
      </c>
      <c r="BN36" s="34">
        <f t="shared" si="31"/>
        <v>40</v>
      </c>
      <c r="BO36" s="88">
        <f t="shared" si="28"/>
        <v>3</v>
      </c>
    </row>
    <row r="37" spans="1:67" ht="17" thickBot="1">
      <c r="A37" s="15">
        <f t="shared" si="26"/>
        <v>4</v>
      </c>
      <c r="B37" s="15">
        <v>96</v>
      </c>
      <c r="C37" s="15">
        <v>57.3</v>
      </c>
      <c r="D37" s="15">
        <v>56.9</v>
      </c>
      <c r="E37" s="15">
        <v>3497</v>
      </c>
      <c r="F37" s="15">
        <v>-5.6</v>
      </c>
      <c r="G37" s="15">
        <v>56</v>
      </c>
      <c r="H37" s="15">
        <v>64.900000000000006</v>
      </c>
      <c r="I37" s="15" t="s">
        <v>78</v>
      </c>
      <c r="J37" s="15">
        <v>1.2</v>
      </c>
      <c r="K37" s="16">
        <v>55</v>
      </c>
      <c r="L37" s="17">
        <v>0.66</v>
      </c>
      <c r="M37" s="3" t="s">
        <v>45</v>
      </c>
      <c r="N37" s="3">
        <f>A37-A35</f>
        <v>-53</v>
      </c>
      <c r="O37" s="3">
        <f>J37-J35</f>
        <v>-6.9999999999999991</v>
      </c>
      <c r="P37" s="29">
        <f>O37/N37</f>
        <v>0.13207547169811318</v>
      </c>
      <c r="Q37" s="29">
        <f>J37-($P$37*A37)</f>
        <v>0.67169811320754724</v>
      </c>
      <c r="R37" s="91">
        <f>(J37-L37)/A37</f>
        <v>0.13499999999999998</v>
      </c>
      <c r="S37" s="91">
        <v>0.13200000000000001</v>
      </c>
      <c r="T37" s="3">
        <f>(J37-L37)/S37</f>
        <v>4.0909090909090899</v>
      </c>
      <c r="U37" s="3">
        <f t="shared" si="19"/>
        <v>4</v>
      </c>
      <c r="V37" s="3">
        <f>A37-U37</f>
        <v>0</v>
      </c>
      <c r="AK37" s="16">
        <f t="shared" si="23"/>
        <v>55</v>
      </c>
      <c r="AL37" s="16">
        <f>$AC$24*AK37+$AD$24</f>
        <v>0.14374999999999999</v>
      </c>
      <c r="AM37" s="16">
        <f t="shared" si="29"/>
        <v>1.1674528301886811E-2</v>
      </c>
      <c r="BC37" s="16">
        <f t="shared" si="24"/>
        <v>55</v>
      </c>
      <c r="BD37" s="16">
        <f>$AU$24*BC37+$AV$24</f>
        <v>0.67849999999999999</v>
      </c>
      <c r="BE37" s="16">
        <f>BD37-L37</f>
        <v>1.8499999999999961E-2</v>
      </c>
      <c r="BF37" s="3"/>
      <c r="BG37" s="3"/>
      <c r="BH37" s="16">
        <f t="shared" si="25"/>
        <v>55</v>
      </c>
      <c r="BI37" s="3">
        <f>$AC$24*BH37+$AD$24</f>
        <v>0.14374999999999999</v>
      </c>
      <c r="BJ37" s="3">
        <f>$AU$24*BH37+$AV$24</f>
        <v>0.67849999999999999</v>
      </c>
      <c r="BK37" s="3">
        <f t="shared" si="30"/>
        <v>1.2</v>
      </c>
      <c r="BL37" s="3">
        <f t="shared" si="10"/>
        <v>3.6278260869565218</v>
      </c>
      <c r="BM37" s="34">
        <f t="shared" si="27"/>
        <v>4</v>
      </c>
      <c r="BN37" s="34">
        <f t="shared" si="31"/>
        <v>4</v>
      </c>
      <c r="BO37" s="88">
        <f t="shared" si="28"/>
        <v>0</v>
      </c>
    </row>
    <row r="38" spans="1:67" ht="17" thickBot="1">
      <c r="A38" s="9">
        <f t="shared" si="26"/>
        <v>12</v>
      </c>
      <c r="B38" s="76">
        <v>88</v>
      </c>
      <c r="C38" s="76">
        <v>58.7</v>
      </c>
      <c r="D38" s="76">
        <v>63.2</v>
      </c>
      <c r="E38" s="76">
        <v>5007</v>
      </c>
      <c r="F38" s="76">
        <v>-5.4</v>
      </c>
      <c r="G38" s="76">
        <v>62.6</v>
      </c>
      <c r="H38" s="76">
        <v>71.599999999999994</v>
      </c>
      <c r="I38" s="76" t="s">
        <v>81</v>
      </c>
      <c r="J38" s="76">
        <v>2.6</v>
      </c>
      <c r="K38" s="10">
        <v>65</v>
      </c>
      <c r="L38" s="11">
        <v>0.73</v>
      </c>
      <c r="M38" s="3" t="s">
        <v>45</v>
      </c>
      <c r="N38" s="3"/>
      <c r="O38" s="3"/>
      <c r="P38" s="3"/>
      <c r="Q38" s="25">
        <f>J38-($P$39*A38)</f>
        <v>0.72500000000000009</v>
      </c>
      <c r="R38" s="92">
        <f>(J38-L38)/A38</f>
        <v>0.15583333333333335</v>
      </c>
      <c r="S38" s="92">
        <v>0.156</v>
      </c>
      <c r="T38" s="87">
        <f>(J38-L38)/S38</f>
        <v>11.987179487179487</v>
      </c>
      <c r="U38" s="87">
        <f t="shared" si="19"/>
        <v>12</v>
      </c>
      <c r="V38" s="87">
        <f>A38-U38</f>
        <v>0</v>
      </c>
      <c r="AK38" s="10">
        <f t="shared" si="23"/>
        <v>65</v>
      </c>
      <c r="AL38" s="10">
        <f>$AC$24*AK38+$AD$24</f>
        <v>0.16624999999999998</v>
      </c>
      <c r="AM38" s="10">
        <f t="shared" si="29"/>
        <v>0.16624999999999998</v>
      </c>
      <c r="BC38" s="10">
        <f t="shared" si="24"/>
        <v>65</v>
      </c>
      <c r="BD38" s="10">
        <f>$AU$24*BC38+$AV$24</f>
        <v>0.78549999999999998</v>
      </c>
      <c r="BE38" s="10">
        <f>BD38-L38</f>
        <v>5.5499999999999994E-2</v>
      </c>
      <c r="BF38" s="3"/>
      <c r="BG38" s="3"/>
      <c r="BH38" s="10">
        <f t="shared" si="25"/>
        <v>65</v>
      </c>
      <c r="BI38" s="3">
        <f>$AC$24*BH38+$AD$24</f>
        <v>0.16624999999999998</v>
      </c>
      <c r="BJ38" s="3">
        <f>$AU$24*BH38+$AV$24</f>
        <v>0.78549999999999998</v>
      </c>
      <c r="BK38" s="3">
        <f t="shared" si="30"/>
        <v>2.6</v>
      </c>
      <c r="BL38" s="3">
        <f t="shared" si="10"/>
        <v>10.914285714285716</v>
      </c>
      <c r="BM38" s="34">
        <f t="shared" si="27"/>
        <v>11</v>
      </c>
      <c r="BN38" s="34">
        <f t="shared" si="31"/>
        <v>12</v>
      </c>
      <c r="BO38" s="88">
        <f t="shared" si="28"/>
        <v>1</v>
      </c>
    </row>
    <row r="39" spans="1:67" ht="17" thickBot="1">
      <c r="A39" s="9">
        <f t="shared" si="26"/>
        <v>44</v>
      </c>
      <c r="B39" s="76">
        <v>56</v>
      </c>
      <c r="C39" s="76">
        <v>56.1</v>
      </c>
      <c r="D39" s="76">
        <v>58.3</v>
      </c>
      <c r="E39" s="76">
        <v>3889</v>
      </c>
      <c r="F39" s="76">
        <v>-5.8</v>
      </c>
      <c r="G39" s="76">
        <v>57.4</v>
      </c>
      <c r="H39" s="76">
        <v>67</v>
      </c>
      <c r="I39" s="76" t="s">
        <v>30</v>
      </c>
      <c r="J39" s="76">
        <v>7.6</v>
      </c>
      <c r="K39" s="10">
        <v>65</v>
      </c>
      <c r="L39" s="11">
        <v>0.73</v>
      </c>
      <c r="M39" s="3" t="s">
        <v>45</v>
      </c>
      <c r="N39" s="3">
        <f>A38-A39</f>
        <v>-32</v>
      </c>
      <c r="O39" s="3">
        <f>J38-J39</f>
        <v>-5</v>
      </c>
      <c r="P39" s="25">
        <f>O39/N39</f>
        <v>0.15625</v>
      </c>
      <c r="Q39" s="25">
        <f>J39-($P$39*A39)</f>
        <v>0.72499999999999964</v>
      </c>
      <c r="R39" s="92">
        <f>(J39-L39)/A39</f>
        <v>0.15613636363636363</v>
      </c>
      <c r="S39" s="92">
        <v>0.156</v>
      </c>
      <c r="T39" s="87">
        <f>(J39-L39)/S39</f>
        <v>44.038461538461533</v>
      </c>
      <c r="U39" s="87">
        <f t="shared" ref="U39:U43" si="32">ROUND(T39,0)</f>
        <v>44</v>
      </c>
      <c r="V39" s="87">
        <f>A39-U39</f>
        <v>0</v>
      </c>
      <c r="AK39" s="10">
        <f t="shared" si="23"/>
        <v>65</v>
      </c>
      <c r="AL39" s="10">
        <f>$AC$24*AK39+$AD$24</f>
        <v>0.16624999999999998</v>
      </c>
      <c r="AM39" s="10">
        <f t="shared" si="29"/>
        <v>9.9999999999999811E-3</v>
      </c>
      <c r="BC39" s="10">
        <f t="shared" si="24"/>
        <v>65</v>
      </c>
      <c r="BD39" s="10">
        <f>$AU$24*BC39+$AV$24</f>
        <v>0.78549999999999998</v>
      </c>
      <c r="BE39" s="10">
        <f>BD39-L39</f>
        <v>5.5499999999999994E-2</v>
      </c>
      <c r="BF39" s="3"/>
      <c r="BG39" s="3"/>
      <c r="BH39" s="10">
        <f t="shared" si="25"/>
        <v>65</v>
      </c>
      <c r="BI39" s="3">
        <f>$AC$24*BH39+$AD$24</f>
        <v>0.16624999999999998</v>
      </c>
      <c r="BJ39" s="3">
        <f>$AU$24*BH39+$AV$24</f>
        <v>0.78549999999999998</v>
      </c>
      <c r="BK39" s="3">
        <f t="shared" si="30"/>
        <v>7.6</v>
      </c>
      <c r="BL39" s="3">
        <f t="shared" si="10"/>
        <v>40.98947368421053</v>
      </c>
      <c r="BM39" s="34">
        <f t="shared" si="27"/>
        <v>41</v>
      </c>
      <c r="BN39" s="34">
        <f t="shared" si="31"/>
        <v>44</v>
      </c>
      <c r="BO39" s="88">
        <f t="shared" si="28"/>
        <v>3</v>
      </c>
    </row>
    <row r="40" spans="1:67" ht="17" thickBot="1">
      <c r="A40" s="9">
        <f t="shared" si="26"/>
        <v>15</v>
      </c>
      <c r="B40" s="76">
        <v>85</v>
      </c>
      <c r="C40" s="76">
        <v>57.1</v>
      </c>
      <c r="D40" s="76">
        <v>62.2</v>
      </c>
      <c r="E40" s="76">
        <v>4298</v>
      </c>
      <c r="F40" s="76">
        <v>-5</v>
      </c>
      <c r="G40" s="76">
        <v>62.7</v>
      </c>
      <c r="H40" s="76">
        <v>72.099999999999994</v>
      </c>
      <c r="I40" s="76" t="s">
        <v>82</v>
      </c>
      <c r="J40" s="76">
        <v>3.1</v>
      </c>
      <c r="K40" s="10">
        <v>65</v>
      </c>
      <c r="L40" s="11">
        <v>0.73</v>
      </c>
      <c r="M40" s="3"/>
      <c r="N40" s="3"/>
      <c r="O40" s="3"/>
      <c r="P40" s="3"/>
      <c r="Q40" s="25">
        <f>J40-($P$39*A40)</f>
        <v>0.75625000000000009</v>
      </c>
      <c r="R40" s="92">
        <f>(J40-L40)/A40</f>
        <v>0.158</v>
      </c>
      <c r="S40" s="92">
        <v>0.156</v>
      </c>
      <c r="T40" s="87">
        <f>(J40-L40)/S40</f>
        <v>15.192307692307693</v>
      </c>
      <c r="U40" s="87">
        <f t="shared" si="32"/>
        <v>15</v>
      </c>
      <c r="V40" s="87">
        <f>A40-U40</f>
        <v>0</v>
      </c>
      <c r="AK40" s="10">
        <f t="shared" si="23"/>
        <v>65</v>
      </c>
      <c r="AL40" s="10">
        <f>$AC$24*AK40+$AD$24</f>
        <v>0.16624999999999998</v>
      </c>
      <c r="AM40" s="10">
        <f t="shared" si="29"/>
        <v>0.16624999999999998</v>
      </c>
      <c r="BC40" s="10">
        <f t="shared" si="24"/>
        <v>65</v>
      </c>
      <c r="BD40" s="10">
        <f>$AU$24*BC40+$AV$24</f>
        <v>0.78549999999999998</v>
      </c>
      <c r="BE40" s="10">
        <f>BD40-L40</f>
        <v>5.5499999999999994E-2</v>
      </c>
      <c r="BF40" s="3"/>
      <c r="BG40" s="3"/>
      <c r="BH40" s="10">
        <f t="shared" si="25"/>
        <v>65</v>
      </c>
      <c r="BI40" s="3">
        <f>$AC$24*BH40+$AD$24</f>
        <v>0.16624999999999998</v>
      </c>
      <c r="BJ40" s="3">
        <f>$AU$24*BH40+$AV$24</f>
        <v>0.78549999999999998</v>
      </c>
      <c r="BK40" s="3">
        <f t="shared" si="30"/>
        <v>3.1</v>
      </c>
      <c r="BL40" s="3">
        <f t="shared" si="10"/>
        <v>13.921804511278198</v>
      </c>
      <c r="BM40" s="34">
        <f t="shared" si="27"/>
        <v>14</v>
      </c>
      <c r="BN40" s="34">
        <f t="shared" si="31"/>
        <v>15</v>
      </c>
      <c r="BO40" s="88">
        <f t="shared" si="28"/>
        <v>1</v>
      </c>
    </row>
    <row r="41" spans="1:67" ht="17" thickBot="1">
      <c r="A41" s="9">
        <f t="shared" si="26"/>
        <v>13</v>
      </c>
      <c r="B41" s="76">
        <v>87</v>
      </c>
      <c r="C41" s="76">
        <v>58.1</v>
      </c>
      <c r="D41" s="76">
        <v>62</v>
      </c>
      <c r="E41" s="76">
        <v>4030</v>
      </c>
      <c r="F41" s="76">
        <v>-6</v>
      </c>
      <c r="G41" s="76">
        <v>62.5</v>
      </c>
      <c r="H41" s="76">
        <v>73.099999999999994</v>
      </c>
      <c r="I41" s="76" t="s">
        <v>79</v>
      </c>
      <c r="J41" s="76">
        <v>2.8</v>
      </c>
      <c r="K41" s="10">
        <v>65</v>
      </c>
      <c r="L41" s="11">
        <v>0.73</v>
      </c>
      <c r="M41" s="3"/>
      <c r="N41" s="3"/>
      <c r="O41" s="3"/>
      <c r="P41" s="3"/>
      <c r="Q41" s="25">
        <f>J41-($P$39*A41)</f>
        <v>0.76874999999999982</v>
      </c>
      <c r="R41" s="92">
        <f>(J41-L41)/A41</f>
        <v>0.15923076923076923</v>
      </c>
      <c r="S41" s="92">
        <v>0.156</v>
      </c>
      <c r="T41" s="87">
        <f>(J41-L41)/S41</f>
        <v>13.269230769230768</v>
      </c>
      <c r="U41" s="87">
        <f t="shared" si="32"/>
        <v>13</v>
      </c>
      <c r="V41" s="87">
        <f>A41-U41</f>
        <v>0</v>
      </c>
      <c r="AK41" s="10">
        <f t="shared" si="23"/>
        <v>65</v>
      </c>
      <c r="AL41" s="10">
        <f>$AC$24*AK41+$AD$24</f>
        <v>0.16624999999999998</v>
      </c>
      <c r="AM41" s="10">
        <f t="shared" si="29"/>
        <v>0.16624999999999998</v>
      </c>
      <c r="BC41" s="10">
        <f t="shared" si="24"/>
        <v>65</v>
      </c>
      <c r="BD41" s="10">
        <f>$AU$24*BC41+$AV$24</f>
        <v>0.78549999999999998</v>
      </c>
      <c r="BE41" s="10">
        <f>BD41-L41</f>
        <v>5.5499999999999994E-2</v>
      </c>
      <c r="BF41" s="3"/>
      <c r="BG41" s="3"/>
      <c r="BH41" s="10">
        <f t="shared" si="25"/>
        <v>65</v>
      </c>
      <c r="BI41" s="3">
        <f>$AC$24*BH41+$AD$24</f>
        <v>0.16624999999999998</v>
      </c>
      <c r="BJ41" s="3">
        <f>$AU$24*BH41+$AV$24</f>
        <v>0.78549999999999998</v>
      </c>
      <c r="BK41" s="3">
        <f t="shared" si="30"/>
        <v>2.8</v>
      </c>
      <c r="BL41" s="3">
        <f t="shared" si="10"/>
        <v>12.117293233082707</v>
      </c>
      <c r="BM41" s="34">
        <f t="shared" si="27"/>
        <v>12</v>
      </c>
      <c r="BN41" s="34">
        <f t="shared" si="31"/>
        <v>13</v>
      </c>
      <c r="BO41" s="88">
        <f t="shared" si="28"/>
        <v>1</v>
      </c>
    </row>
    <row r="42" spans="1:67" ht="17" thickBot="1">
      <c r="A42" s="9">
        <f t="shared" si="26"/>
        <v>15</v>
      </c>
      <c r="B42" s="76">
        <v>85</v>
      </c>
      <c r="C42" s="76">
        <v>60</v>
      </c>
      <c r="D42" s="76">
        <v>65</v>
      </c>
      <c r="E42" s="76">
        <v>4063</v>
      </c>
      <c r="F42" s="76">
        <v>-5.2</v>
      </c>
      <c r="G42" s="76">
        <v>66.8</v>
      </c>
      <c r="H42" s="76">
        <v>76</v>
      </c>
      <c r="I42" s="76" t="s">
        <v>37</v>
      </c>
      <c r="J42" s="76">
        <v>3</v>
      </c>
      <c r="K42" s="10">
        <v>65</v>
      </c>
      <c r="L42" s="11">
        <v>0.73</v>
      </c>
      <c r="M42" s="3"/>
      <c r="N42" s="3"/>
      <c r="O42" s="3"/>
      <c r="P42" s="3"/>
      <c r="Q42" s="25">
        <f>J42-($P$39*A42)</f>
        <v>0.65625</v>
      </c>
      <c r="R42" s="92">
        <f>(J42-L42)/A42</f>
        <v>0.15133333333333335</v>
      </c>
      <c r="S42" s="92">
        <v>0.156</v>
      </c>
      <c r="T42" s="87">
        <f>(J42-L42)/S42</f>
        <v>14.551282051282051</v>
      </c>
      <c r="U42" s="87">
        <f t="shared" si="32"/>
        <v>15</v>
      </c>
      <c r="V42" s="87">
        <f>A42-U42</f>
        <v>0</v>
      </c>
      <c r="AK42" s="10">
        <f t="shared" si="23"/>
        <v>65</v>
      </c>
      <c r="AL42" s="10">
        <f>$AC$24*AK42+$AD$24</f>
        <v>0.16624999999999998</v>
      </c>
      <c r="AM42" s="10">
        <f t="shared" si="29"/>
        <v>0.16624999999999998</v>
      </c>
      <c r="BC42" s="10">
        <f t="shared" si="24"/>
        <v>65</v>
      </c>
      <c r="BD42" s="10">
        <f>$AU$24*BC42+$AV$24</f>
        <v>0.78549999999999998</v>
      </c>
      <c r="BE42" s="10">
        <f>BD42-L42</f>
        <v>5.5499999999999994E-2</v>
      </c>
      <c r="BF42" s="3"/>
      <c r="BG42" s="3"/>
      <c r="BH42" s="10">
        <f t="shared" si="25"/>
        <v>65</v>
      </c>
      <c r="BI42" s="3">
        <f>$AC$24*BH42+$AD$24</f>
        <v>0.16624999999999998</v>
      </c>
      <c r="BJ42" s="3">
        <f>$AU$24*BH42+$AV$24</f>
        <v>0.78549999999999998</v>
      </c>
      <c r="BK42" s="3">
        <f t="shared" si="30"/>
        <v>3</v>
      </c>
      <c r="BL42" s="3">
        <f t="shared" si="10"/>
        <v>13.320300751879701</v>
      </c>
      <c r="BM42" s="34">
        <f t="shared" si="27"/>
        <v>13</v>
      </c>
      <c r="BN42" s="34">
        <f t="shared" si="31"/>
        <v>15</v>
      </c>
      <c r="BO42" s="88">
        <f t="shared" si="28"/>
        <v>2</v>
      </c>
    </row>
    <row r="43" spans="1:67" ht="17" thickBot="1">
      <c r="A43" s="18">
        <f t="shared" si="26"/>
        <v>20</v>
      </c>
      <c r="B43" s="77">
        <v>80</v>
      </c>
      <c r="C43" s="77">
        <v>60.9</v>
      </c>
      <c r="D43" s="77">
        <v>68</v>
      </c>
      <c r="E43" s="77">
        <v>5537</v>
      </c>
      <c r="F43" s="77">
        <v>-4.5999999999999996</v>
      </c>
      <c r="G43" s="77">
        <v>71.3</v>
      </c>
      <c r="H43" s="77">
        <v>79.8</v>
      </c>
      <c r="I43" s="77" t="s">
        <v>84</v>
      </c>
      <c r="J43" s="77">
        <v>4.5</v>
      </c>
      <c r="K43" s="19">
        <v>75</v>
      </c>
      <c r="L43" s="20">
        <v>0.85</v>
      </c>
      <c r="M43" s="3"/>
      <c r="N43" s="3"/>
      <c r="O43" s="3"/>
      <c r="P43" s="3"/>
      <c r="Q43" s="33">
        <f>J43-($P$46*A43)</f>
        <v>0.85294117647058831</v>
      </c>
      <c r="R43" s="93">
        <f>(J43-L43)/A43</f>
        <v>0.1825</v>
      </c>
      <c r="S43" s="93">
        <v>0.182</v>
      </c>
      <c r="T43" s="87">
        <f>(J43-L43)/S43</f>
        <v>20.054945054945055</v>
      </c>
      <c r="U43" s="87">
        <f t="shared" si="32"/>
        <v>20</v>
      </c>
      <c r="V43" s="87">
        <f>A43-U43</f>
        <v>0</v>
      </c>
      <c r="AK43" s="19">
        <f t="shared" si="23"/>
        <v>75</v>
      </c>
      <c r="AL43" s="19">
        <f>$AC$24*AK43+$AD$24</f>
        <v>0.18874999999999997</v>
      </c>
      <c r="AM43" s="19">
        <f t="shared" si="29"/>
        <v>0.18874999999999997</v>
      </c>
      <c r="BC43" s="19">
        <f t="shared" si="24"/>
        <v>75</v>
      </c>
      <c r="BD43" s="19">
        <f>$AU$24*BC43+$AV$24</f>
        <v>0.89249999999999996</v>
      </c>
      <c r="BE43" s="19">
        <f>BD43-L43</f>
        <v>4.2499999999999982E-2</v>
      </c>
      <c r="BF43" s="3"/>
      <c r="BG43" s="3"/>
      <c r="BH43" s="19">
        <f t="shared" si="25"/>
        <v>75</v>
      </c>
      <c r="BI43" s="3">
        <f>$AC$24*BH43+$AD$24</f>
        <v>0.18874999999999997</v>
      </c>
      <c r="BJ43" s="3">
        <f>$AU$24*BH43+$AV$24</f>
        <v>0.89249999999999996</v>
      </c>
      <c r="BK43" s="3">
        <f t="shared" si="30"/>
        <v>4.5</v>
      </c>
      <c r="BL43" s="3">
        <f t="shared" si="10"/>
        <v>19.112582781456958</v>
      </c>
      <c r="BM43" s="34">
        <f t="shared" si="27"/>
        <v>19</v>
      </c>
      <c r="BN43" s="34">
        <f t="shared" si="31"/>
        <v>20</v>
      </c>
      <c r="BO43" s="88">
        <f t="shared" si="28"/>
        <v>1</v>
      </c>
    </row>
    <row r="44" spans="1:67" ht="17" thickBot="1">
      <c r="A44" s="18">
        <f t="shared" si="26"/>
        <v>3</v>
      </c>
      <c r="B44" s="77">
        <v>97</v>
      </c>
      <c r="C44" s="77">
        <v>62.4</v>
      </c>
      <c r="D44" s="77">
        <v>68.5</v>
      </c>
      <c r="E44" s="77">
        <v>4531</v>
      </c>
      <c r="F44" s="77">
        <v>-5.2</v>
      </c>
      <c r="G44" s="77">
        <v>73.8</v>
      </c>
      <c r="H44" s="77">
        <v>83.6</v>
      </c>
      <c r="I44" s="77" t="s">
        <v>36</v>
      </c>
      <c r="J44" s="77">
        <v>1.4</v>
      </c>
      <c r="K44" s="19">
        <v>75</v>
      </c>
      <c r="L44" s="20">
        <v>0.85</v>
      </c>
      <c r="M44" s="3"/>
      <c r="N44" s="3"/>
      <c r="O44" s="3"/>
      <c r="P44" s="3"/>
      <c r="Q44" s="33">
        <f>J44-($P$46*A44)</f>
        <v>0.8529411764705882</v>
      </c>
      <c r="R44" s="93">
        <f>(J44-L44)/A44</f>
        <v>0.18333333333333332</v>
      </c>
      <c r="S44" s="93">
        <v>0.182</v>
      </c>
      <c r="T44" s="87">
        <f>(J44-L44)/S44</f>
        <v>3.0219780219780219</v>
      </c>
      <c r="U44" s="87">
        <f t="shared" ref="U44:U49" si="33">ROUND(T44,0)</f>
        <v>3</v>
      </c>
      <c r="V44" s="87">
        <f>A44-U44</f>
        <v>0</v>
      </c>
      <c r="AK44" s="19">
        <f t="shared" si="23"/>
        <v>75</v>
      </c>
      <c r="AL44" s="19">
        <f>$AC$24*AK44+$AD$24</f>
        <v>0.18874999999999997</v>
      </c>
      <c r="AM44" s="19">
        <f t="shared" si="29"/>
        <v>0.18874999999999997</v>
      </c>
      <c r="BC44" s="19">
        <f t="shared" si="24"/>
        <v>75</v>
      </c>
      <c r="BD44" s="19">
        <f>$AU$24*BC44+$AV$24</f>
        <v>0.89249999999999996</v>
      </c>
      <c r="BE44" s="19">
        <f>BD44-L44</f>
        <v>4.2499999999999982E-2</v>
      </c>
      <c r="BF44" s="3"/>
      <c r="BG44" s="3"/>
      <c r="BH44" s="19">
        <f t="shared" si="25"/>
        <v>75</v>
      </c>
      <c r="BI44" s="3">
        <f>$AC$24*BH44+$AD$24</f>
        <v>0.18874999999999997</v>
      </c>
      <c r="BJ44" s="3">
        <f>$AU$24*BH44+$AV$24</f>
        <v>0.89249999999999996</v>
      </c>
      <c r="BK44" s="3">
        <f t="shared" si="30"/>
        <v>1.4</v>
      </c>
      <c r="BL44" s="3">
        <f t="shared" si="10"/>
        <v>2.6887417218543046</v>
      </c>
      <c r="BM44" s="34">
        <f t="shared" si="27"/>
        <v>3</v>
      </c>
      <c r="BN44" s="34">
        <f t="shared" si="31"/>
        <v>3</v>
      </c>
      <c r="BO44" s="88">
        <f t="shared" si="28"/>
        <v>0</v>
      </c>
    </row>
    <row r="45" spans="1:67" ht="17" thickBot="1">
      <c r="A45" s="18">
        <f t="shared" si="26"/>
        <v>29</v>
      </c>
      <c r="B45" s="77">
        <v>71</v>
      </c>
      <c r="C45" s="77">
        <v>61.6</v>
      </c>
      <c r="D45" s="77">
        <v>66.8</v>
      </c>
      <c r="E45" s="77">
        <v>5231</v>
      </c>
      <c r="F45" s="77">
        <v>-4</v>
      </c>
      <c r="G45" s="77">
        <v>68.900000000000006</v>
      </c>
      <c r="H45" s="77">
        <v>77.8</v>
      </c>
      <c r="I45" s="77" t="s">
        <v>78</v>
      </c>
      <c r="J45" s="77">
        <v>6.1</v>
      </c>
      <c r="K45" s="19">
        <v>75</v>
      </c>
      <c r="L45" s="20">
        <v>0.85</v>
      </c>
      <c r="M45" s="3" t="s">
        <v>45</v>
      </c>
      <c r="N45" s="3"/>
      <c r="O45" s="3"/>
      <c r="P45" s="3"/>
      <c r="Q45" s="33">
        <f>J45-($P$46*A45)</f>
        <v>0.81176470588235272</v>
      </c>
      <c r="R45" s="93">
        <f>(J45-L45)/A45</f>
        <v>0.18103448275862069</v>
      </c>
      <c r="S45" s="93">
        <v>0.182</v>
      </c>
      <c r="T45" s="87">
        <f>(J45-L45)/S45</f>
        <v>28.846153846153847</v>
      </c>
      <c r="U45" s="87">
        <f t="shared" si="33"/>
        <v>29</v>
      </c>
      <c r="V45" s="87">
        <f>A45-U45</f>
        <v>0</v>
      </c>
      <c r="AK45" s="19">
        <f t="shared" si="23"/>
        <v>75</v>
      </c>
      <c r="AL45" s="19">
        <f>$AC$24*AK45+$AD$24</f>
        <v>0.18874999999999997</v>
      </c>
      <c r="AM45" s="19">
        <f t="shared" si="29"/>
        <v>0.18874999999999997</v>
      </c>
      <c r="BC45" s="19">
        <f t="shared" si="24"/>
        <v>75</v>
      </c>
      <c r="BD45" s="19">
        <f>$AU$24*BC45+$AV$24</f>
        <v>0.89249999999999996</v>
      </c>
      <c r="BE45" s="19">
        <f>BD45-L45</f>
        <v>4.2499999999999982E-2</v>
      </c>
      <c r="BF45" s="3"/>
      <c r="BG45" s="3"/>
      <c r="BH45" s="19">
        <f t="shared" si="25"/>
        <v>75</v>
      </c>
      <c r="BI45" s="3">
        <f>$AC$24*BH45+$AD$24</f>
        <v>0.18874999999999997</v>
      </c>
      <c r="BJ45" s="3">
        <f>$AU$24*BH45+$AV$24</f>
        <v>0.89249999999999996</v>
      </c>
      <c r="BK45" s="3">
        <f t="shared" si="30"/>
        <v>6.1</v>
      </c>
      <c r="BL45" s="3">
        <f t="shared" si="10"/>
        <v>27.589403973509935</v>
      </c>
      <c r="BM45" s="34">
        <f t="shared" si="27"/>
        <v>28</v>
      </c>
      <c r="BN45" s="34">
        <f t="shared" si="31"/>
        <v>29</v>
      </c>
      <c r="BO45" s="88">
        <f t="shared" si="28"/>
        <v>1</v>
      </c>
    </row>
    <row r="46" spans="1:67" ht="17" thickBot="1">
      <c r="A46" s="18">
        <f t="shared" si="26"/>
        <v>12</v>
      </c>
      <c r="B46" s="77">
        <v>88</v>
      </c>
      <c r="C46" s="77">
        <v>64.8</v>
      </c>
      <c r="D46" s="77">
        <v>70.599999999999994</v>
      </c>
      <c r="E46" s="77">
        <v>4371</v>
      </c>
      <c r="F46" s="77">
        <v>-4.8</v>
      </c>
      <c r="G46" s="77">
        <v>77.900000000000006</v>
      </c>
      <c r="H46" s="77">
        <v>87.7</v>
      </c>
      <c r="I46" s="77" t="s">
        <v>29</v>
      </c>
      <c r="J46" s="77">
        <v>3</v>
      </c>
      <c r="K46" s="19">
        <v>75</v>
      </c>
      <c r="L46" s="20">
        <v>0.85</v>
      </c>
      <c r="M46" s="3" t="s">
        <v>45</v>
      </c>
      <c r="N46" s="3">
        <f>A45-A46</f>
        <v>17</v>
      </c>
      <c r="O46" s="3">
        <f>J45-J46</f>
        <v>3.0999999999999996</v>
      </c>
      <c r="P46" s="33">
        <f>O46/N46</f>
        <v>0.18235294117647058</v>
      </c>
      <c r="Q46" s="33">
        <f>J46-($P$46*A46)</f>
        <v>0.81176470588235317</v>
      </c>
      <c r="R46" s="93">
        <f>(J46-L46)/A46</f>
        <v>0.17916666666666667</v>
      </c>
      <c r="S46" s="93">
        <v>0.182</v>
      </c>
      <c r="T46" s="87">
        <f>(J46-L46)/S46</f>
        <v>11.813186813186814</v>
      </c>
      <c r="U46" s="87">
        <f t="shared" si="33"/>
        <v>12</v>
      </c>
      <c r="V46" s="87">
        <f>A46-U46</f>
        <v>0</v>
      </c>
      <c r="AK46" s="19">
        <f t="shared" si="23"/>
        <v>75</v>
      </c>
      <c r="AL46" s="19">
        <f>$AC$24*AK46+$AD$24</f>
        <v>0.18874999999999997</v>
      </c>
      <c r="AM46" s="19">
        <f t="shared" si="29"/>
        <v>6.3970588235293946E-3</v>
      </c>
      <c r="BC46" s="19">
        <f t="shared" si="24"/>
        <v>75</v>
      </c>
      <c r="BD46" s="19">
        <f>$AU$24*BC46+$AV$24</f>
        <v>0.89249999999999996</v>
      </c>
      <c r="BE46" s="19">
        <f>BD46-L46</f>
        <v>4.2499999999999982E-2</v>
      </c>
      <c r="BF46" s="3"/>
      <c r="BG46" s="3"/>
      <c r="BH46" s="19">
        <f t="shared" si="25"/>
        <v>75</v>
      </c>
      <c r="BI46" s="3">
        <f>$AC$24*BH46+$AD$24</f>
        <v>0.18874999999999997</v>
      </c>
      <c r="BJ46" s="3">
        <f>$AU$24*BH46+$AV$24</f>
        <v>0.89249999999999996</v>
      </c>
      <c r="BK46" s="3">
        <f t="shared" si="30"/>
        <v>3</v>
      </c>
      <c r="BL46" s="3">
        <f t="shared" si="10"/>
        <v>11.165562913907285</v>
      </c>
      <c r="BM46" s="34">
        <f t="shared" si="27"/>
        <v>11</v>
      </c>
      <c r="BN46" s="34">
        <f t="shared" si="31"/>
        <v>12</v>
      </c>
      <c r="BO46" s="88">
        <f t="shared" si="28"/>
        <v>1</v>
      </c>
    </row>
    <row r="47" spans="1:67" ht="17" thickBot="1">
      <c r="A47" s="18">
        <f t="shared" si="26"/>
        <v>13</v>
      </c>
      <c r="B47" s="77">
        <v>87</v>
      </c>
      <c r="C47" s="77">
        <v>61.4</v>
      </c>
      <c r="D47" s="77">
        <v>68.7</v>
      </c>
      <c r="E47" s="77">
        <v>4274</v>
      </c>
      <c r="F47" s="77">
        <v>-4.8</v>
      </c>
      <c r="G47" s="77">
        <v>72.599999999999994</v>
      </c>
      <c r="H47" s="77">
        <v>82.9</v>
      </c>
      <c r="I47" s="77" t="s">
        <v>85</v>
      </c>
      <c r="J47" s="77">
        <v>3.2</v>
      </c>
      <c r="K47" s="19">
        <v>75</v>
      </c>
      <c r="L47" s="20">
        <v>0.85</v>
      </c>
      <c r="M47" s="3"/>
      <c r="N47" s="3"/>
      <c r="O47" s="3"/>
      <c r="P47" s="3"/>
      <c r="Q47" s="33">
        <f>J47-($P$46*A47)</f>
        <v>0.82941176470588251</v>
      </c>
      <c r="R47" s="93">
        <f>(J47-L47)/A47</f>
        <v>0.18076923076923077</v>
      </c>
      <c r="S47" s="93">
        <v>0.182</v>
      </c>
      <c r="T47" s="87">
        <f>(J47-L47)/S47</f>
        <v>12.912087912087912</v>
      </c>
      <c r="U47" s="87">
        <f t="shared" si="33"/>
        <v>13</v>
      </c>
      <c r="V47" s="87">
        <f>A47-U47</f>
        <v>0</v>
      </c>
      <c r="AK47" s="19">
        <f t="shared" si="23"/>
        <v>75</v>
      </c>
      <c r="AL47" s="19">
        <f>$AC$24*AK47+$AD$24</f>
        <v>0.18874999999999997</v>
      </c>
      <c r="AM47" s="19">
        <f t="shared" si="29"/>
        <v>0.18874999999999997</v>
      </c>
      <c r="BC47" s="19">
        <f t="shared" si="24"/>
        <v>75</v>
      </c>
      <c r="BD47" s="19">
        <f>$AU$24*BC47+$AV$24</f>
        <v>0.89249999999999996</v>
      </c>
      <c r="BE47" s="19">
        <f>BD47-L47</f>
        <v>4.2499999999999982E-2</v>
      </c>
      <c r="BF47" s="3"/>
      <c r="BG47" s="3"/>
      <c r="BH47" s="19">
        <f t="shared" si="25"/>
        <v>75</v>
      </c>
      <c r="BI47" s="3">
        <f>$AC$24*BH47+$AD$24</f>
        <v>0.18874999999999997</v>
      </c>
      <c r="BJ47" s="3">
        <f>$AU$24*BH47+$AV$24</f>
        <v>0.89249999999999996</v>
      </c>
      <c r="BK47" s="3">
        <f t="shared" si="30"/>
        <v>3.2</v>
      </c>
      <c r="BL47" s="3">
        <f t="shared" si="10"/>
        <v>12.22516556291391</v>
      </c>
      <c r="BM47" s="34">
        <f t="shared" si="27"/>
        <v>12</v>
      </c>
      <c r="BN47" s="34">
        <f t="shared" si="31"/>
        <v>13</v>
      </c>
      <c r="BO47" s="88">
        <f t="shared" si="28"/>
        <v>1</v>
      </c>
    </row>
    <row r="48" spans="1:67" ht="17" thickBot="1">
      <c r="A48" s="18">
        <f t="shared" si="26"/>
        <v>15</v>
      </c>
      <c r="B48" s="77">
        <v>85</v>
      </c>
      <c r="C48" s="77">
        <v>60.7</v>
      </c>
      <c r="D48" s="77">
        <v>67.8</v>
      </c>
      <c r="E48" s="77">
        <v>4448</v>
      </c>
      <c r="F48" s="77">
        <v>-4.8</v>
      </c>
      <c r="G48" s="77">
        <v>71.400000000000006</v>
      </c>
      <c r="H48" s="77">
        <v>81.099999999999994</v>
      </c>
      <c r="I48" s="77" t="s">
        <v>31</v>
      </c>
      <c r="J48" s="77">
        <v>3.6</v>
      </c>
      <c r="K48" s="19">
        <v>75</v>
      </c>
      <c r="L48" s="20">
        <v>0.85</v>
      </c>
      <c r="M48" s="3"/>
      <c r="N48" s="3"/>
      <c r="O48" s="3"/>
      <c r="P48" s="3"/>
      <c r="Q48" s="33">
        <f>J48-($P$46*A48)</f>
        <v>0.86470588235294121</v>
      </c>
      <c r="R48" s="93">
        <f>(J48-L48)/A48</f>
        <v>0.18333333333333332</v>
      </c>
      <c r="S48" s="93">
        <v>0.182</v>
      </c>
      <c r="T48" s="87">
        <f>(J48-L48)/S48</f>
        <v>15.109890109890109</v>
      </c>
      <c r="U48" s="87">
        <f t="shared" si="33"/>
        <v>15</v>
      </c>
      <c r="V48" s="87">
        <f>A48-U48</f>
        <v>0</v>
      </c>
      <c r="AK48" s="19">
        <f t="shared" si="23"/>
        <v>75</v>
      </c>
      <c r="AL48" s="19">
        <f>$AC$24*AK48+$AD$24</f>
        <v>0.18874999999999997</v>
      </c>
      <c r="AM48" s="19">
        <f t="shared" si="29"/>
        <v>0.18874999999999997</v>
      </c>
      <c r="BC48" s="19">
        <f t="shared" si="24"/>
        <v>75</v>
      </c>
      <c r="BD48" s="19">
        <f>$AU$24*BC48+$AV$24</f>
        <v>0.89249999999999996</v>
      </c>
      <c r="BE48" s="19">
        <f>BD48-L48</f>
        <v>4.2499999999999982E-2</v>
      </c>
      <c r="BF48" s="3"/>
      <c r="BG48" s="3"/>
      <c r="BH48" s="19">
        <f t="shared" si="25"/>
        <v>75</v>
      </c>
      <c r="BI48" s="3">
        <f>$AC$24*BH48+$AD$24</f>
        <v>0.18874999999999997</v>
      </c>
      <c r="BJ48" s="3">
        <f>$AU$24*BH48+$AV$24</f>
        <v>0.89249999999999996</v>
      </c>
      <c r="BK48" s="3">
        <f t="shared" si="30"/>
        <v>3.6</v>
      </c>
      <c r="BL48" s="3">
        <f t="shared" si="10"/>
        <v>14.344370860927155</v>
      </c>
      <c r="BM48" s="34">
        <f t="shared" si="27"/>
        <v>14</v>
      </c>
      <c r="BN48" s="34">
        <f t="shared" si="31"/>
        <v>15</v>
      </c>
      <c r="BO48" s="88">
        <f t="shared" si="28"/>
        <v>1</v>
      </c>
    </row>
    <row r="49" spans="1:67" ht="17" thickBot="1">
      <c r="A49" s="21">
        <f t="shared" si="26"/>
        <v>36</v>
      </c>
      <c r="B49" s="78">
        <v>64</v>
      </c>
      <c r="C49" s="78">
        <v>76.099999999999994</v>
      </c>
      <c r="D49" s="78">
        <v>72.7</v>
      </c>
      <c r="E49" s="78">
        <v>4095</v>
      </c>
      <c r="F49" s="78">
        <v>-5.4</v>
      </c>
      <c r="G49" s="78">
        <v>76.8</v>
      </c>
      <c r="H49" s="78">
        <v>83.7</v>
      </c>
      <c r="I49" s="78" t="s">
        <v>17</v>
      </c>
      <c r="J49" s="78">
        <v>8.3000000000000007</v>
      </c>
      <c r="K49" s="22">
        <v>85</v>
      </c>
      <c r="L49" s="23">
        <v>0.98</v>
      </c>
      <c r="M49" s="3" t="s">
        <v>45</v>
      </c>
      <c r="N49" s="3"/>
      <c r="O49" s="3"/>
      <c r="P49" s="3"/>
      <c r="Q49" s="31">
        <f>J49-($P$52*A49)</f>
        <v>0.8428571428571443</v>
      </c>
      <c r="R49" s="94">
        <f>(J49-L49)/A49</f>
        <v>0.20333333333333334</v>
      </c>
      <c r="S49" s="94">
        <v>0.20599999999999999</v>
      </c>
      <c r="T49" s="87">
        <f>(J49-L49)/S49</f>
        <v>35.533980582524272</v>
      </c>
      <c r="U49" s="87">
        <f t="shared" si="33"/>
        <v>36</v>
      </c>
      <c r="V49" s="87">
        <f>A49-U49</f>
        <v>0</v>
      </c>
      <c r="AK49" s="22">
        <f t="shared" si="23"/>
        <v>85</v>
      </c>
      <c r="AL49" s="22">
        <f>$AC$24*AK49+$AD$24</f>
        <v>0.21124999999999997</v>
      </c>
      <c r="AM49" s="22">
        <f t="shared" si="29"/>
        <v>0.21124999999999997</v>
      </c>
      <c r="BC49" s="22">
        <f t="shared" si="24"/>
        <v>85</v>
      </c>
      <c r="BD49" s="22">
        <f>$AU$24*BC49+$AV$24</f>
        <v>0.99949999999999994</v>
      </c>
      <c r="BE49" s="22">
        <f>BD49-L49</f>
        <v>1.9499999999999962E-2</v>
      </c>
      <c r="BF49" s="3"/>
      <c r="BG49" s="3"/>
      <c r="BH49" s="22">
        <f t="shared" si="25"/>
        <v>85</v>
      </c>
      <c r="BI49" s="3">
        <f>$AC$24*BH49+$AD$24</f>
        <v>0.21124999999999997</v>
      </c>
      <c r="BJ49" s="3">
        <f>$AU$24*BH49+$AV$24</f>
        <v>0.99949999999999994</v>
      </c>
      <c r="BK49" s="3">
        <f t="shared" si="30"/>
        <v>8.3000000000000007</v>
      </c>
      <c r="BL49" s="3">
        <f t="shared" si="10"/>
        <v>34.558579881656811</v>
      </c>
      <c r="BM49" s="34">
        <f t="shared" si="27"/>
        <v>35</v>
      </c>
      <c r="BN49" s="34">
        <f t="shared" si="31"/>
        <v>36</v>
      </c>
      <c r="BO49" s="88">
        <f t="shared" si="28"/>
        <v>1</v>
      </c>
    </row>
    <row r="50" spans="1:67" ht="17" thickBot="1">
      <c r="A50" s="21">
        <f t="shared" si="26"/>
        <v>13</v>
      </c>
      <c r="B50" s="78">
        <v>87</v>
      </c>
      <c r="C50" s="78">
        <v>78.7</v>
      </c>
      <c r="D50" s="78">
        <v>75.099999999999994</v>
      </c>
      <c r="E50" s="78">
        <v>3854</v>
      </c>
      <c r="F50" s="78">
        <v>-6.2</v>
      </c>
      <c r="G50" s="78">
        <v>81.400000000000006</v>
      </c>
      <c r="H50" s="78">
        <v>88.6</v>
      </c>
      <c r="I50" s="78" t="s">
        <v>87</v>
      </c>
      <c r="J50" s="78">
        <v>3.7</v>
      </c>
      <c r="K50" s="22">
        <v>85</v>
      </c>
      <c r="L50" s="23">
        <v>0.98</v>
      </c>
      <c r="M50" s="3"/>
      <c r="N50" s="3"/>
      <c r="O50" s="3"/>
      <c r="P50" s="3"/>
      <c r="Q50" s="31">
        <f>J50-($P$52*A50)</f>
        <v>1.0071428571428576</v>
      </c>
      <c r="R50" s="94">
        <f>(J50-L50)/A50</f>
        <v>0.20923076923076925</v>
      </c>
      <c r="S50" s="94">
        <v>0.20599999999999999</v>
      </c>
      <c r="T50" s="87">
        <f>(J50-L50)/S50</f>
        <v>13.203883495145632</v>
      </c>
      <c r="U50" s="87">
        <f t="shared" ref="U50:U55" si="34">ROUND(T50,0)</f>
        <v>13</v>
      </c>
      <c r="V50" s="87">
        <f>A50-U50</f>
        <v>0</v>
      </c>
      <c r="AK50" s="22">
        <f t="shared" si="23"/>
        <v>85</v>
      </c>
      <c r="AL50" s="22">
        <f>$AC$24*AK50+$AD$24</f>
        <v>0.21124999999999997</v>
      </c>
      <c r="AM50" s="22">
        <f t="shared" si="29"/>
        <v>0.21124999999999997</v>
      </c>
      <c r="BC50" s="22">
        <f t="shared" si="24"/>
        <v>85</v>
      </c>
      <c r="BD50" s="22">
        <f>$AU$24*BC50+$AV$24</f>
        <v>0.99949999999999994</v>
      </c>
      <c r="BE50" s="22">
        <f>BD50-L50</f>
        <v>1.9499999999999962E-2</v>
      </c>
      <c r="BF50" s="3"/>
      <c r="BG50" s="3"/>
      <c r="BH50" s="22">
        <f t="shared" si="25"/>
        <v>85</v>
      </c>
      <c r="BI50" s="3">
        <f>$AC$24*BH50+$AD$24</f>
        <v>0.21124999999999997</v>
      </c>
      <c r="BJ50" s="3">
        <f>$AU$24*BH50+$AV$24</f>
        <v>0.99949999999999994</v>
      </c>
      <c r="BK50" s="3">
        <f t="shared" si="30"/>
        <v>3.7</v>
      </c>
      <c r="BL50" s="3">
        <f t="shared" si="10"/>
        <v>12.783431952662726</v>
      </c>
      <c r="BM50" s="34">
        <f t="shared" si="27"/>
        <v>13</v>
      </c>
      <c r="BN50" s="34">
        <f t="shared" si="31"/>
        <v>13</v>
      </c>
      <c r="BO50" s="88">
        <f t="shared" si="28"/>
        <v>0</v>
      </c>
    </row>
    <row r="51" spans="1:67" ht="17" thickBot="1">
      <c r="A51" s="21">
        <f t="shared" si="26"/>
        <v>8</v>
      </c>
      <c r="B51" s="78">
        <v>92</v>
      </c>
      <c r="C51" s="78">
        <v>80.599999999999994</v>
      </c>
      <c r="D51" s="78">
        <v>76</v>
      </c>
      <c r="E51" s="78">
        <v>3660</v>
      </c>
      <c r="F51" s="78">
        <v>-6.2</v>
      </c>
      <c r="G51" s="78">
        <v>82.5</v>
      </c>
      <c r="H51" s="78">
        <v>89.6</v>
      </c>
      <c r="I51" s="78" t="s">
        <v>87</v>
      </c>
      <c r="J51" s="78">
        <v>2.6</v>
      </c>
      <c r="K51" s="22">
        <v>85</v>
      </c>
      <c r="L51" s="23">
        <v>0.98</v>
      </c>
      <c r="M51" s="3" t="s">
        <v>147</v>
      </c>
      <c r="N51" s="3">
        <f>A51-A49</f>
        <v>-28</v>
      </c>
      <c r="O51" s="3">
        <f>J51-J49</f>
        <v>-5.7000000000000011</v>
      </c>
      <c r="P51" s="31">
        <f>O51/N51</f>
        <v>0.2035714285714286</v>
      </c>
      <c r="Q51" s="31">
        <f>J51-($P$52*A51)</f>
        <v>0.94285714285714306</v>
      </c>
      <c r="R51" s="94">
        <f>(J51-L51)/A51</f>
        <v>0.20250000000000001</v>
      </c>
      <c r="S51" s="94">
        <v>0.20599999999999999</v>
      </c>
      <c r="T51" s="87">
        <f>(J51-L51)/S51</f>
        <v>7.8640776699029136</v>
      </c>
      <c r="U51" s="87">
        <f t="shared" si="34"/>
        <v>8</v>
      </c>
      <c r="V51" s="87">
        <f>A51-U51</f>
        <v>0</v>
      </c>
      <c r="AK51" s="22">
        <f t="shared" si="23"/>
        <v>85</v>
      </c>
      <c r="AL51" s="22">
        <f>$AC$24*AK51+$AD$24</f>
        <v>0.21124999999999997</v>
      </c>
      <c r="AM51" s="22">
        <f t="shared" si="29"/>
        <v>7.678571428571368E-3</v>
      </c>
      <c r="BC51" s="22">
        <f t="shared" si="24"/>
        <v>85</v>
      </c>
      <c r="BD51" s="22">
        <f>$AU$24*BC51+$AV$24</f>
        <v>0.99949999999999994</v>
      </c>
      <c r="BE51" s="22">
        <f>BD51-L51</f>
        <v>1.9499999999999962E-2</v>
      </c>
      <c r="BF51" s="3"/>
      <c r="BG51" s="3"/>
      <c r="BH51" s="22">
        <f t="shared" si="25"/>
        <v>85</v>
      </c>
      <c r="BI51" s="3">
        <f>$AC$24*BH51+$AD$24</f>
        <v>0.21124999999999997</v>
      </c>
      <c r="BJ51" s="3">
        <f>$AU$24*BH51+$AV$24</f>
        <v>0.99949999999999994</v>
      </c>
      <c r="BK51" s="3">
        <f t="shared" si="30"/>
        <v>2.6</v>
      </c>
      <c r="BL51" s="3">
        <f t="shared" si="10"/>
        <v>7.5763313609467478</v>
      </c>
      <c r="BM51" s="34">
        <f t="shared" ref="BM51:BM59" si="35">ROUND(BL51,0)</f>
        <v>8</v>
      </c>
      <c r="BN51" s="34">
        <f t="shared" si="31"/>
        <v>8</v>
      </c>
      <c r="BO51" s="88">
        <f t="shared" ref="BO51:BO59" si="36">BN51-BM51</f>
        <v>0</v>
      </c>
    </row>
    <row r="52" spans="1:67" ht="17" thickBot="1">
      <c r="A52" s="21">
        <f t="shared" si="26"/>
        <v>22</v>
      </c>
      <c r="B52" s="78">
        <v>78</v>
      </c>
      <c r="C52" s="78">
        <v>80.400000000000006</v>
      </c>
      <c r="D52" s="78">
        <v>74.400000000000006</v>
      </c>
      <c r="E52" s="78">
        <v>4177</v>
      </c>
      <c r="F52" s="78" t="s">
        <v>19</v>
      </c>
      <c r="G52" s="78">
        <v>79.5</v>
      </c>
      <c r="H52" s="78">
        <v>85.9</v>
      </c>
      <c r="I52" s="78" t="s">
        <v>88</v>
      </c>
      <c r="J52" s="78">
        <v>5.5</v>
      </c>
      <c r="K52" s="22">
        <v>85</v>
      </c>
      <c r="L52" s="23">
        <v>0.98</v>
      </c>
      <c r="M52" s="3" t="s">
        <v>71</v>
      </c>
      <c r="N52" s="3">
        <f>A51-A52</f>
        <v>-14</v>
      </c>
      <c r="O52" s="3">
        <f>J51-J52</f>
        <v>-2.9</v>
      </c>
      <c r="P52" s="31">
        <f>O52/N52</f>
        <v>0.20714285714285713</v>
      </c>
      <c r="Q52" s="31">
        <f>J52-($P$52*A52)</f>
        <v>0.94285714285714306</v>
      </c>
      <c r="R52" s="94">
        <f>(J52-L52)/A52</f>
        <v>0.20545454545454545</v>
      </c>
      <c r="S52" s="94">
        <v>0.20599999999999999</v>
      </c>
      <c r="T52" s="87">
        <f>(J52-L52)/S52</f>
        <v>21.941747572815533</v>
      </c>
      <c r="U52" s="87">
        <f t="shared" si="34"/>
        <v>22</v>
      </c>
      <c r="V52" s="87">
        <f>A52-U52</f>
        <v>0</v>
      </c>
      <c r="AK52" s="22">
        <f t="shared" si="23"/>
        <v>85</v>
      </c>
      <c r="AL52" s="22">
        <f>$AC$24*AK52+$AD$24</f>
        <v>0.21124999999999997</v>
      </c>
      <c r="AM52" s="22">
        <f t="shared" si="29"/>
        <v>4.107142857142837E-3</v>
      </c>
      <c r="BC52" s="22">
        <f t="shared" si="24"/>
        <v>85</v>
      </c>
      <c r="BD52" s="22">
        <f>$AU$24*BC52+$AV$24</f>
        <v>0.99949999999999994</v>
      </c>
      <c r="BE52" s="22">
        <f>BD52-L52</f>
        <v>1.9499999999999962E-2</v>
      </c>
      <c r="BF52" s="3"/>
      <c r="BG52" s="3"/>
      <c r="BH52" s="22">
        <f t="shared" si="25"/>
        <v>85</v>
      </c>
      <c r="BI52" s="3">
        <f>$AC$24*BH52+$AD$24</f>
        <v>0.21124999999999997</v>
      </c>
      <c r="BJ52" s="3">
        <f>$AU$24*BH52+$AV$24</f>
        <v>0.99949999999999994</v>
      </c>
      <c r="BK52" s="3">
        <f t="shared" si="30"/>
        <v>5.5</v>
      </c>
      <c r="BL52" s="3">
        <f t="shared" si="10"/>
        <v>21.304142011834323</v>
      </c>
      <c r="BM52" s="34">
        <f t="shared" si="35"/>
        <v>21</v>
      </c>
      <c r="BN52" s="34">
        <f t="shared" si="31"/>
        <v>22</v>
      </c>
      <c r="BO52" s="88">
        <f t="shared" si="36"/>
        <v>1</v>
      </c>
    </row>
    <row r="53" spans="1:67" ht="17" thickBot="1">
      <c r="A53" s="21">
        <f t="shared" si="26"/>
        <v>34</v>
      </c>
      <c r="B53" s="78">
        <v>66</v>
      </c>
      <c r="C53" s="78">
        <v>81.599999999999994</v>
      </c>
      <c r="D53" s="78">
        <v>73.7</v>
      </c>
      <c r="E53" s="78">
        <v>4276</v>
      </c>
      <c r="F53" s="78">
        <v>-4.5999999999999996</v>
      </c>
      <c r="G53" s="78">
        <v>77.599999999999994</v>
      </c>
      <c r="H53" s="78">
        <v>83.9</v>
      </c>
      <c r="I53" s="78" t="s">
        <v>89</v>
      </c>
      <c r="J53" s="78">
        <v>8</v>
      </c>
      <c r="K53" s="22">
        <v>85</v>
      </c>
      <c r="L53" s="23">
        <v>0.98</v>
      </c>
      <c r="M53" s="3"/>
      <c r="N53" s="3"/>
      <c r="O53" s="3"/>
      <c r="P53" s="3"/>
      <c r="Q53" s="31">
        <f>J53-($P$52*A53)</f>
        <v>0.9571428571428573</v>
      </c>
      <c r="R53" s="94">
        <f>(J53-L53)/A53</f>
        <v>0.2064705882352941</v>
      </c>
      <c r="S53" s="94">
        <v>0.20599999999999999</v>
      </c>
      <c r="T53" s="87">
        <f>(J53-L53)/S53</f>
        <v>34.077669902912618</v>
      </c>
      <c r="U53" s="87">
        <f t="shared" si="34"/>
        <v>34</v>
      </c>
      <c r="V53" s="87">
        <f>A53-U53</f>
        <v>0</v>
      </c>
      <c r="AK53" s="22">
        <f t="shared" si="23"/>
        <v>85</v>
      </c>
      <c r="AL53" s="22">
        <f>$AC$24*AK53+$AD$24</f>
        <v>0.21124999999999997</v>
      </c>
      <c r="AM53" s="22">
        <f t="shared" si="29"/>
        <v>0.21124999999999997</v>
      </c>
      <c r="BC53" s="22">
        <f t="shared" si="24"/>
        <v>85</v>
      </c>
      <c r="BD53" s="22">
        <f>$AU$24*BC53+$AV$24</f>
        <v>0.99949999999999994</v>
      </c>
      <c r="BE53" s="22">
        <f>BD53-L53</f>
        <v>1.9499999999999962E-2</v>
      </c>
      <c r="BF53" s="3"/>
      <c r="BG53" s="3"/>
      <c r="BH53" s="22">
        <f t="shared" si="25"/>
        <v>85</v>
      </c>
      <c r="BI53" s="3">
        <f>$AC$24*BH53+$AD$24</f>
        <v>0.21124999999999997</v>
      </c>
      <c r="BJ53" s="3">
        <f>$AU$24*BH53+$AV$24</f>
        <v>0.99949999999999994</v>
      </c>
      <c r="BK53" s="3">
        <f t="shared" si="30"/>
        <v>8</v>
      </c>
      <c r="BL53" s="3">
        <f t="shared" si="10"/>
        <v>33.138461538461542</v>
      </c>
      <c r="BM53" s="34">
        <f t="shared" si="35"/>
        <v>33</v>
      </c>
      <c r="BN53" s="34">
        <f t="shared" si="31"/>
        <v>34</v>
      </c>
      <c r="BO53" s="88">
        <f t="shared" si="36"/>
        <v>1</v>
      </c>
    </row>
    <row r="54" spans="1:67" ht="17" thickBot="1">
      <c r="A54" s="21">
        <f t="shared" si="26"/>
        <v>11</v>
      </c>
      <c r="B54" s="78">
        <v>89</v>
      </c>
      <c r="C54" s="78">
        <v>82.4</v>
      </c>
      <c r="D54" s="78">
        <v>76.599999999999994</v>
      </c>
      <c r="E54" s="78">
        <v>4183</v>
      </c>
      <c r="F54" s="78">
        <v>-6.2</v>
      </c>
      <c r="G54" s="78">
        <v>82.9</v>
      </c>
      <c r="H54" s="78">
        <v>89.4</v>
      </c>
      <c r="I54" s="78" t="s">
        <v>40</v>
      </c>
      <c r="J54" s="78">
        <v>3.2</v>
      </c>
      <c r="K54" s="22">
        <v>85</v>
      </c>
      <c r="L54" s="23">
        <v>0.98</v>
      </c>
      <c r="M54" s="3"/>
      <c r="N54" s="3"/>
      <c r="O54" s="3"/>
      <c r="P54" s="3"/>
      <c r="Q54" s="31">
        <f>J54-($P$52*A54)</f>
        <v>0.92142857142857171</v>
      </c>
      <c r="R54" s="94">
        <f>(J54-L54)/A54</f>
        <v>0.20181818181818184</v>
      </c>
      <c r="S54" s="94">
        <v>0.20599999999999999</v>
      </c>
      <c r="T54" s="87">
        <f>(J54-L54)/S54</f>
        <v>10.776699029126215</v>
      </c>
      <c r="U54" s="87">
        <f t="shared" si="34"/>
        <v>11</v>
      </c>
      <c r="V54" s="87">
        <f>A54-U54</f>
        <v>0</v>
      </c>
      <c r="AK54" s="22">
        <f t="shared" si="23"/>
        <v>85</v>
      </c>
      <c r="AL54" s="22">
        <f>$AC$24*AK54+$AD$24</f>
        <v>0.21124999999999997</v>
      </c>
      <c r="AM54" s="22">
        <f t="shared" si="29"/>
        <v>0.21124999999999997</v>
      </c>
      <c r="BC54" s="22">
        <f t="shared" si="24"/>
        <v>85</v>
      </c>
      <c r="BD54" s="22">
        <f>$AU$24*BC54+$AV$24</f>
        <v>0.99949999999999994</v>
      </c>
      <c r="BE54" s="22">
        <f>BD54-L54</f>
        <v>1.9499999999999962E-2</v>
      </c>
      <c r="BF54" s="3"/>
      <c r="BG54" s="3"/>
      <c r="BH54" s="22">
        <f t="shared" si="25"/>
        <v>85</v>
      </c>
      <c r="BI54" s="3">
        <f>$AC$24*BH54+$AD$24</f>
        <v>0.21124999999999997</v>
      </c>
      <c r="BJ54" s="3">
        <f>$AU$24*BH54+$AV$24</f>
        <v>0.99949999999999994</v>
      </c>
      <c r="BK54" s="3">
        <f t="shared" si="30"/>
        <v>3.2</v>
      </c>
      <c r="BL54" s="3">
        <f t="shared" si="10"/>
        <v>10.416568047337281</v>
      </c>
      <c r="BM54" s="34">
        <f t="shared" si="35"/>
        <v>10</v>
      </c>
      <c r="BN54" s="34">
        <f t="shared" si="31"/>
        <v>11</v>
      </c>
      <c r="BO54" s="88">
        <f t="shared" si="36"/>
        <v>1</v>
      </c>
    </row>
    <row r="55" spans="1:67" ht="17" thickBot="1">
      <c r="A55" s="79">
        <f t="shared" si="26"/>
        <v>17</v>
      </c>
      <c r="B55" s="80">
        <v>83</v>
      </c>
      <c r="C55" s="80">
        <v>79.099999999999994</v>
      </c>
      <c r="D55" s="80">
        <v>81.8</v>
      </c>
      <c r="E55" s="80">
        <v>4264</v>
      </c>
      <c r="F55" s="80">
        <v>-5.8</v>
      </c>
      <c r="G55" s="80">
        <v>94</v>
      </c>
      <c r="H55" s="80">
        <v>102</v>
      </c>
      <c r="I55" s="80" t="s">
        <v>91</v>
      </c>
      <c r="J55" s="80">
        <v>5</v>
      </c>
      <c r="K55" s="81">
        <v>95</v>
      </c>
      <c r="L55" s="14">
        <v>0.99</v>
      </c>
      <c r="M55" s="3" t="s">
        <v>71</v>
      </c>
      <c r="N55" s="3"/>
      <c r="O55" s="3"/>
      <c r="P55" s="3"/>
      <c r="Q55" s="27">
        <f>J55-($P$58*A55)</f>
        <v>0.91999999999999904</v>
      </c>
      <c r="R55" s="95">
        <f>(J55-L55)/A55</f>
        <v>0.23588235294117646</v>
      </c>
      <c r="S55" s="95">
        <v>0.23499999999999999</v>
      </c>
      <c r="T55" s="87">
        <f>(J55-L55)/S55</f>
        <v>17.063829787234042</v>
      </c>
      <c r="U55" s="87">
        <f t="shared" si="34"/>
        <v>17</v>
      </c>
      <c r="V55" s="87">
        <f>A55-U55</f>
        <v>0</v>
      </c>
      <c r="AK55" s="13">
        <f t="shared" si="23"/>
        <v>95</v>
      </c>
      <c r="AL55" s="13">
        <f>$AC$24*AK55+$AD$24</f>
        <v>0.23374999999999999</v>
      </c>
      <c r="AM55" s="13">
        <f t="shared" si="29"/>
        <v>0.23374999999999999</v>
      </c>
      <c r="BC55" s="13">
        <f t="shared" si="24"/>
        <v>95</v>
      </c>
      <c r="BD55" s="13">
        <f>$AU$24*BC55+$AV$24</f>
        <v>1.1065</v>
      </c>
      <c r="BE55" s="13">
        <f>BD55-L55</f>
        <v>0.11650000000000005</v>
      </c>
      <c r="BF55" s="3"/>
      <c r="BG55" s="3"/>
      <c r="BH55" s="13">
        <f t="shared" si="25"/>
        <v>95</v>
      </c>
      <c r="BI55" s="3">
        <f>$AC$24*BH55+$AD$24</f>
        <v>0.23374999999999999</v>
      </c>
      <c r="BJ55" s="3">
        <f>$AU$24*BH55+$AV$24</f>
        <v>1.1065</v>
      </c>
      <c r="BK55" s="3">
        <f t="shared" si="30"/>
        <v>5</v>
      </c>
      <c r="BL55" s="3">
        <f t="shared" si="10"/>
        <v>16.656684491978609</v>
      </c>
      <c r="BM55" s="34">
        <f t="shared" si="35"/>
        <v>17</v>
      </c>
      <c r="BN55" s="34">
        <f t="shared" si="31"/>
        <v>17</v>
      </c>
      <c r="BO55" s="88">
        <f t="shared" si="36"/>
        <v>0</v>
      </c>
    </row>
    <row r="56" spans="1:67" ht="17" thickBot="1">
      <c r="A56" s="79">
        <f t="shared" si="26"/>
        <v>27</v>
      </c>
      <c r="B56" s="80">
        <v>73</v>
      </c>
      <c r="C56" s="80">
        <v>81.099999999999994</v>
      </c>
      <c r="D56" s="80">
        <v>83.6</v>
      </c>
      <c r="E56" s="80">
        <v>4073</v>
      </c>
      <c r="F56" s="80">
        <v>-5</v>
      </c>
      <c r="G56" s="80">
        <v>98.5</v>
      </c>
      <c r="H56" s="80">
        <v>106.5</v>
      </c>
      <c r="I56" s="80" t="s">
        <v>92</v>
      </c>
      <c r="J56" s="80">
        <v>7.4</v>
      </c>
      <c r="K56" s="81">
        <v>95</v>
      </c>
      <c r="L56" s="14">
        <v>0.99</v>
      </c>
      <c r="M56" s="3"/>
      <c r="N56" s="3"/>
      <c r="O56" s="3"/>
      <c r="P56" s="3"/>
      <c r="Q56" s="27">
        <f>J56-($P$58*A56)</f>
        <v>0.91999999999999904</v>
      </c>
      <c r="R56" s="95">
        <f>(J56-L56)/A56</f>
        <v>0.2374074074074074</v>
      </c>
      <c r="S56" s="95">
        <v>0.23499999999999999</v>
      </c>
      <c r="T56" s="87">
        <f>(J56-L56)/S56</f>
        <v>27.276595744680854</v>
      </c>
      <c r="U56" s="87">
        <f t="shared" ref="U56:U61" si="37">ROUND(T56,0)</f>
        <v>27</v>
      </c>
      <c r="V56" s="87">
        <f>A56-U56</f>
        <v>0</v>
      </c>
      <c r="AK56" s="13">
        <f t="shared" si="23"/>
        <v>95</v>
      </c>
      <c r="AL56" s="13">
        <f>$AC$24*AK56+$AD$24</f>
        <v>0.23374999999999999</v>
      </c>
      <c r="AM56" s="13">
        <f t="shared" si="29"/>
        <v>0.23374999999999999</v>
      </c>
      <c r="BC56" s="13">
        <f t="shared" si="24"/>
        <v>95</v>
      </c>
      <c r="BD56" s="13">
        <f>$AU$24*BC56+$AV$24</f>
        <v>1.1065</v>
      </c>
      <c r="BE56" s="13">
        <f>BD56-L56</f>
        <v>0.11650000000000005</v>
      </c>
      <c r="BF56" s="3"/>
      <c r="BG56" s="3"/>
      <c r="BH56" s="13">
        <f t="shared" si="25"/>
        <v>95</v>
      </c>
      <c r="BI56" s="3">
        <f>$AC$24*BH56+$AD$24</f>
        <v>0.23374999999999999</v>
      </c>
      <c r="BJ56" s="3">
        <f>$AU$24*BH56+$AV$24</f>
        <v>1.1065</v>
      </c>
      <c r="BK56" s="3">
        <f t="shared" si="30"/>
        <v>7.4</v>
      </c>
      <c r="BL56" s="3">
        <f t="shared" si="10"/>
        <v>26.924064171122996</v>
      </c>
      <c r="BM56" s="34">
        <f t="shared" si="35"/>
        <v>27</v>
      </c>
      <c r="BN56" s="34">
        <f t="shared" si="31"/>
        <v>27</v>
      </c>
      <c r="BO56" s="88">
        <f t="shared" si="36"/>
        <v>0</v>
      </c>
    </row>
    <row r="57" spans="1:67" ht="17" thickBot="1">
      <c r="A57" s="79">
        <f t="shared" si="26"/>
        <v>11</v>
      </c>
      <c r="B57" s="80">
        <v>89</v>
      </c>
      <c r="C57" s="80">
        <v>81.099999999999994</v>
      </c>
      <c r="D57" s="80">
        <v>83.9</v>
      </c>
      <c r="E57" s="80">
        <v>4438</v>
      </c>
      <c r="F57" s="80">
        <v>-5.2</v>
      </c>
      <c r="G57" s="80">
        <v>94.5</v>
      </c>
      <c r="H57" s="80">
        <v>101.1</v>
      </c>
      <c r="I57" s="80" t="s">
        <v>93</v>
      </c>
      <c r="J57" s="80">
        <v>3.6</v>
      </c>
      <c r="K57" s="81">
        <v>95</v>
      </c>
      <c r="L57" s="14">
        <v>0.99</v>
      </c>
      <c r="M57" s="3" t="s">
        <v>45</v>
      </c>
      <c r="N57" s="3"/>
      <c r="O57" s="3"/>
      <c r="P57" s="3"/>
      <c r="Q57" s="27">
        <f>J57-($P$58*A57)</f>
        <v>0.95999999999999952</v>
      </c>
      <c r="R57" s="95">
        <f>(J57-L57)/A57</f>
        <v>0.2372727272727273</v>
      </c>
      <c r="S57" s="95">
        <v>0.23499999999999999</v>
      </c>
      <c r="T57" s="87">
        <f>(J57-L57)/S57</f>
        <v>11.106382978723406</v>
      </c>
      <c r="U57" s="87">
        <f t="shared" si="37"/>
        <v>11</v>
      </c>
      <c r="V57" s="87">
        <f>A57-U57</f>
        <v>0</v>
      </c>
      <c r="AK57" s="13">
        <f t="shared" si="23"/>
        <v>95</v>
      </c>
      <c r="AL57" s="13">
        <f>$AC$24*AK57+$AD$24</f>
        <v>0.23374999999999999</v>
      </c>
      <c r="AM57" s="13">
        <f t="shared" si="29"/>
        <v>0.23374999999999999</v>
      </c>
      <c r="BC57" s="13">
        <f t="shared" si="24"/>
        <v>95</v>
      </c>
      <c r="BD57" s="13">
        <f>$AU$24*BC57+$AV$24</f>
        <v>1.1065</v>
      </c>
      <c r="BE57" s="13">
        <f>BD57-L57</f>
        <v>0.11650000000000005</v>
      </c>
      <c r="BF57" s="3"/>
      <c r="BG57" s="3"/>
      <c r="BH57" s="13">
        <f t="shared" si="25"/>
        <v>95</v>
      </c>
      <c r="BI57" s="3">
        <f>$AC$24*BH57+$AD$24</f>
        <v>0.23374999999999999</v>
      </c>
      <c r="BJ57" s="3">
        <f>$AU$24*BH57+$AV$24</f>
        <v>1.1065</v>
      </c>
      <c r="BK57" s="3">
        <f t="shared" si="30"/>
        <v>3.6</v>
      </c>
      <c r="BL57" s="3">
        <f t="shared" si="10"/>
        <v>10.667379679144386</v>
      </c>
      <c r="BM57" s="34">
        <f t="shared" si="35"/>
        <v>11</v>
      </c>
      <c r="BN57" s="34">
        <f t="shared" si="31"/>
        <v>11</v>
      </c>
      <c r="BO57" s="88">
        <f t="shared" si="36"/>
        <v>0</v>
      </c>
    </row>
    <row r="58" spans="1:67" ht="17" thickBot="1">
      <c r="A58" s="79">
        <f t="shared" si="26"/>
        <v>6</v>
      </c>
      <c r="B58" s="80">
        <v>94</v>
      </c>
      <c r="C58" s="80">
        <v>81.599999999999994</v>
      </c>
      <c r="D58" s="80">
        <v>81.900000000000006</v>
      </c>
      <c r="E58" s="80">
        <v>4127</v>
      </c>
      <c r="F58" s="80">
        <v>-3</v>
      </c>
      <c r="G58" s="80">
        <v>93.2</v>
      </c>
      <c r="H58" s="80">
        <v>100.5</v>
      </c>
      <c r="I58" s="80" t="s">
        <v>94</v>
      </c>
      <c r="J58" s="80">
        <v>2.4</v>
      </c>
      <c r="K58" s="81">
        <v>95</v>
      </c>
      <c r="L58" s="14">
        <v>0.99</v>
      </c>
      <c r="M58" s="3" t="s">
        <v>71</v>
      </c>
      <c r="N58" s="3">
        <f>A58-A57</f>
        <v>-5</v>
      </c>
      <c r="O58" s="3">
        <f>J58-J57</f>
        <v>-1.2000000000000002</v>
      </c>
      <c r="P58" s="27">
        <f>O58/N58</f>
        <v>0.24000000000000005</v>
      </c>
      <c r="Q58" s="27">
        <f>J58-($P$58*A58)</f>
        <v>0.95999999999999952</v>
      </c>
      <c r="R58" s="95">
        <f>(J58-L58)/A58</f>
        <v>0.23499999999999999</v>
      </c>
      <c r="S58" s="95">
        <v>0.23499999999999999</v>
      </c>
      <c r="T58" s="87">
        <f>(J58-L58)/S58</f>
        <v>6</v>
      </c>
      <c r="U58" s="87">
        <f t="shared" si="37"/>
        <v>6</v>
      </c>
      <c r="V58" s="87">
        <f>A58-U58</f>
        <v>0</v>
      </c>
      <c r="AK58" s="13">
        <f t="shared" si="23"/>
        <v>95</v>
      </c>
      <c r="AL58" s="13">
        <f>$AC$24*AK58+$AD$24</f>
        <v>0.23374999999999999</v>
      </c>
      <c r="AM58" s="13">
        <f t="shared" si="29"/>
        <v>-6.2500000000000611E-3</v>
      </c>
      <c r="BC58" s="13">
        <f t="shared" si="24"/>
        <v>95</v>
      </c>
      <c r="BD58" s="13">
        <f>$AU$24*BC58+$AV$24</f>
        <v>1.1065</v>
      </c>
      <c r="BE58" s="13">
        <f>BD58-L58</f>
        <v>0.11650000000000005</v>
      </c>
      <c r="BF58" s="3"/>
      <c r="BG58" s="3"/>
      <c r="BH58" s="13">
        <f t="shared" si="25"/>
        <v>95</v>
      </c>
      <c r="BI58" s="3">
        <f>$AC$24*BH58+$AD$24</f>
        <v>0.23374999999999999</v>
      </c>
      <c r="BJ58" s="3">
        <f>$AU$24*BH58+$AV$24</f>
        <v>1.1065</v>
      </c>
      <c r="BK58" s="3">
        <f t="shared" si="30"/>
        <v>2.4</v>
      </c>
      <c r="BL58" s="3">
        <f t="shared" si="10"/>
        <v>5.5336898395721921</v>
      </c>
      <c r="BM58" s="34">
        <f t="shared" si="35"/>
        <v>6</v>
      </c>
      <c r="BN58" s="34">
        <f t="shared" si="31"/>
        <v>6</v>
      </c>
      <c r="BO58" s="88">
        <f t="shared" si="36"/>
        <v>0</v>
      </c>
    </row>
    <row r="59" spans="1:67" ht="17" thickBot="1">
      <c r="A59" s="79">
        <f t="shared" si="26"/>
        <v>9</v>
      </c>
      <c r="B59" s="80">
        <v>91</v>
      </c>
      <c r="C59" s="80">
        <v>83.8</v>
      </c>
      <c r="D59" s="80">
        <v>84.7</v>
      </c>
      <c r="E59" s="80">
        <v>4235</v>
      </c>
      <c r="F59" s="80" t="s">
        <v>19</v>
      </c>
      <c r="G59" s="80">
        <v>97.7</v>
      </c>
      <c r="H59" s="80">
        <v>105.1</v>
      </c>
      <c r="I59" s="80" t="s">
        <v>95</v>
      </c>
      <c r="J59" s="80">
        <v>3.1</v>
      </c>
      <c r="K59" s="81">
        <v>95</v>
      </c>
      <c r="L59" s="14">
        <v>0.99</v>
      </c>
      <c r="M59" s="3"/>
      <c r="N59" s="3"/>
      <c r="O59" s="3"/>
      <c r="P59" s="3"/>
      <c r="Q59" s="27">
        <f>J59-($P$58*A59)</f>
        <v>0.9399999999999995</v>
      </c>
      <c r="R59" s="95">
        <f>(J59-L59)/A59</f>
        <v>0.23444444444444448</v>
      </c>
      <c r="S59" s="95">
        <v>0.23499999999999999</v>
      </c>
      <c r="T59" s="87">
        <f>(J59-L59)/S59</f>
        <v>8.9787234042553212</v>
      </c>
      <c r="U59" s="87">
        <f t="shared" si="37"/>
        <v>9</v>
      </c>
      <c r="V59" s="87">
        <f>A59-U59</f>
        <v>0</v>
      </c>
      <c r="AK59" s="13">
        <f t="shared" si="23"/>
        <v>95</v>
      </c>
      <c r="AL59" s="13">
        <f>$AC$24*AK59+$AD$24</f>
        <v>0.23374999999999999</v>
      </c>
      <c r="AM59" s="13">
        <f t="shared" si="29"/>
        <v>0.23374999999999999</v>
      </c>
      <c r="BC59" s="13">
        <f t="shared" si="24"/>
        <v>95</v>
      </c>
      <c r="BD59" s="13">
        <f>$AU$24*BC59+$AV$24</f>
        <v>1.1065</v>
      </c>
      <c r="BE59" s="13">
        <f>BD59-L59</f>
        <v>0.11650000000000005</v>
      </c>
      <c r="BF59" s="3"/>
      <c r="BG59" s="3"/>
      <c r="BH59" s="13">
        <f t="shared" si="25"/>
        <v>95</v>
      </c>
      <c r="BI59" s="3">
        <f>$AC$24*BH59+$AD$24</f>
        <v>0.23374999999999999</v>
      </c>
      <c r="BJ59" s="3">
        <f>$AU$24*BH59+$AV$24</f>
        <v>1.1065</v>
      </c>
      <c r="BK59" s="3">
        <f t="shared" si="30"/>
        <v>3.1</v>
      </c>
      <c r="BL59" s="3">
        <f t="shared" si="10"/>
        <v>8.5283422459893057</v>
      </c>
      <c r="BM59" s="34">
        <f t="shared" si="35"/>
        <v>9</v>
      </c>
      <c r="BN59" s="34">
        <f t="shared" si="31"/>
        <v>9</v>
      </c>
      <c r="BO59" s="88">
        <f t="shared" si="36"/>
        <v>0</v>
      </c>
    </row>
    <row r="60" spans="1:67" ht="17" thickBot="1">
      <c r="A60" s="79">
        <f t="shared" si="26"/>
        <v>22</v>
      </c>
      <c r="B60" s="80">
        <v>78</v>
      </c>
      <c r="C60" s="80">
        <v>82.6</v>
      </c>
      <c r="D60" s="80">
        <v>83.7</v>
      </c>
      <c r="E60" s="80">
        <v>4040</v>
      </c>
      <c r="F60" s="80">
        <v>-2</v>
      </c>
      <c r="G60" s="80">
        <v>97</v>
      </c>
      <c r="H60" s="80">
        <v>104.8</v>
      </c>
      <c r="I60" s="80" t="s">
        <v>96</v>
      </c>
      <c r="J60" s="80">
        <v>6.1</v>
      </c>
      <c r="K60" s="81">
        <v>95</v>
      </c>
      <c r="L60" s="14">
        <v>0.99</v>
      </c>
      <c r="M60" s="3" t="s">
        <v>45</v>
      </c>
      <c r="N60" s="3">
        <f>A57-A60</f>
        <v>-11</v>
      </c>
      <c r="O60" s="3">
        <f>J57-J60</f>
        <v>-2.4999999999999996</v>
      </c>
      <c r="P60" s="27">
        <f>O60/N60</f>
        <v>0.22727272727272724</v>
      </c>
      <c r="Q60" s="27">
        <f>J60-($P$58*A60)</f>
        <v>0.81999999999999851</v>
      </c>
      <c r="R60" s="95">
        <f>(J60-L60)/A60</f>
        <v>0.23227272727272724</v>
      </c>
      <c r="S60" s="95">
        <v>0.23499999999999999</v>
      </c>
      <c r="T60" s="87">
        <f>(J60-L60)/S60</f>
        <v>21.74468085106383</v>
      </c>
      <c r="U60" s="87">
        <f t="shared" si="37"/>
        <v>22</v>
      </c>
      <c r="V60" s="87">
        <f>A60-U60</f>
        <v>0</v>
      </c>
      <c r="AK60" s="13">
        <f t="shared" si="23"/>
        <v>95</v>
      </c>
      <c r="AL60" s="13">
        <f>$AC$24*AK60+$AD$24</f>
        <v>0.23374999999999999</v>
      </c>
      <c r="AM60" s="13">
        <f t="shared" si="29"/>
        <v>6.4772727272727482E-3</v>
      </c>
      <c r="BC60" s="13">
        <f t="shared" si="24"/>
        <v>95</v>
      </c>
      <c r="BD60" s="13">
        <f>$AU$24*BC60+$AV$24</f>
        <v>1.1065</v>
      </c>
      <c r="BE60" s="13">
        <f>BD60-L60</f>
        <v>0.11650000000000005</v>
      </c>
      <c r="BF60" s="3"/>
      <c r="BG60" s="3"/>
      <c r="BH60" s="13">
        <f t="shared" si="25"/>
        <v>95</v>
      </c>
      <c r="BI60" s="3">
        <f>$AC$24*BH60+$AD$24</f>
        <v>0.23374999999999999</v>
      </c>
      <c r="BJ60" s="3">
        <f>$AU$24*BH60+$AV$24</f>
        <v>1.1065</v>
      </c>
      <c r="BK60" s="3">
        <f t="shared" si="30"/>
        <v>6.1</v>
      </c>
      <c r="BL60" s="3">
        <f t="shared" ref="BL60:BL83" si="38">(BK60-BJ60)/BI60</f>
        <v>21.362566844919783</v>
      </c>
      <c r="BM60" s="34">
        <f t="shared" ref="BM60:BM83" si="39">ROUND(BL60,0)</f>
        <v>21</v>
      </c>
      <c r="BN60" s="34">
        <f t="shared" si="31"/>
        <v>22</v>
      </c>
      <c r="BO60" s="88">
        <f t="shared" ref="BO60:BO83" si="40">BN60-BM60</f>
        <v>1</v>
      </c>
    </row>
    <row r="61" spans="1:67" ht="17" thickBot="1">
      <c r="A61" s="15">
        <f t="shared" si="26"/>
        <v>7</v>
      </c>
      <c r="B61" s="83">
        <v>93</v>
      </c>
      <c r="C61" s="83">
        <v>80.8</v>
      </c>
      <c r="D61" s="83">
        <v>89.3</v>
      </c>
      <c r="E61" s="83">
        <v>5592</v>
      </c>
      <c r="F61" s="83">
        <v>-6</v>
      </c>
      <c r="G61" s="83">
        <v>103.5</v>
      </c>
      <c r="H61" s="83">
        <v>110.2</v>
      </c>
      <c r="I61" s="83" t="s">
        <v>89</v>
      </c>
      <c r="J61" s="83">
        <v>3.1</v>
      </c>
      <c r="K61" s="16">
        <v>105</v>
      </c>
      <c r="L61" s="17">
        <v>1.22</v>
      </c>
      <c r="M61" s="3"/>
      <c r="N61" s="3"/>
      <c r="O61" s="3"/>
      <c r="P61" s="3"/>
      <c r="Q61" s="29">
        <f>J61-($P$65*A61)</f>
        <v>1.3181818181818183</v>
      </c>
      <c r="R61" s="91">
        <f>(J61-L61)/A61</f>
        <v>0.26857142857142857</v>
      </c>
      <c r="S61" s="91">
        <v>0.255</v>
      </c>
      <c r="T61" s="87">
        <f>(J61-L61)/S61</f>
        <v>7.3725490196078436</v>
      </c>
      <c r="U61" s="87">
        <f t="shared" si="37"/>
        <v>7</v>
      </c>
      <c r="V61" s="87">
        <f>A61-U61</f>
        <v>0</v>
      </c>
      <c r="AK61" s="16">
        <f t="shared" si="23"/>
        <v>105</v>
      </c>
      <c r="AL61" s="16">
        <f>$AC$24*AK61+$AD$24</f>
        <v>0.25624999999999998</v>
      </c>
      <c r="AM61" s="16">
        <f t="shared" si="29"/>
        <v>0.25624999999999998</v>
      </c>
      <c r="BC61" s="16">
        <f t="shared" si="24"/>
        <v>105</v>
      </c>
      <c r="BD61" s="16">
        <f>$AU$24*BC61+$AV$24</f>
        <v>1.2135</v>
      </c>
      <c r="BE61" s="16">
        <f>BD61-L61</f>
        <v>-6.4999999999999503E-3</v>
      </c>
      <c r="BF61" s="3"/>
      <c r="BG61" s="3"/>
      <c r="BH61" s="16">
        <f t="shared" si="25"/>
        <v>105</v>
      </c>
      <c r="BI61" s="3">
        <f>$AC$24*BH61+$AD$24</f>
        <v>0.25624999999999998</v>
      </c>
      <c r="BJ61" s="3">
        <f>$AU$24*BH61+$AV$24</f>
        <v>1.2135</v>
      </c>
      <c r="BK61" s="3">
        <f t="shared" si="30"/>
        <v>3.1</v>
      </c>
      <c r="BL61" s="3">
        <f t="shared" si="38"/>
        <v>7.3619512195121963</v>
      </c>
      <c r="BM61" s="34">
        <f t="shared" si="39"/>
        <v>7</v>
      </c>
      <c r="BN61" s="34">
        <f t="shared" si="31"/>
        <v>7</v>
      </c>
      <c r="BO61" s="88">
        <f t="shared" si="40"/>
        <v>0</v>
      </c>
    </row>
    <row r="62" spans="1:67" ht="17" thickBot="1">
      <c r="A62" s="15">
        <f t="shared" si="26"/>
        <v>1</v>
      </c>
      <c r="B62" s="83">
        <v>99</v>
      </c>
      <c r="C62" s="83">
        <v>81.599999999999994</v>
      </c>
      <c r="D62" s="83">
        <v>89.7</v>
      </c>
      <c r="E62" s="83">
        <v>5403</v>
      </c>
      <c r="F62" s="83">
        <v>-4.4000000000000004</v>
      </c>
      <c r="G62" s="83">
        <v>106.2</v>
      </c>
      <c r="H62" s="83">
        <v>113.6</v>
      </c>
      <c r="I62" s="83" t="s">
        <v>98</v>
      </c>
      <c r="J62" s="83">
        <v>1.5</v>
      </c>
      <c r="K62" s="16">
        <v>105</v>
      </c>
      <c r="L62" s="17">
        <v>1.22</v>
      </c>
      <c r="M62" s="3" t="s">
        <v>45</v>
      </c>
      <c r="N62" s="3"/>
      <c r="O62" s="3"/>
      <c r="P62" s="3"/>
      <c r="Q62" s="29">
        <f>J62-($P$65*A62)</f>
        <v>1.2454545454545456</v>
      </c>
      <c r="R62" s="91">
        <f>(J62-L62)/A62</f>
        <v>0.28000000000000003</v>
      </c>
      <c r="S62" s="91">
        <v>0.255</v>
      </c>
      <c r="T62" s="87">
        <f>(J62-L62)/S62</f>
        <v>1.0980392156862746</v>
      </c>
      <c r="U62" s="87">
        <f t="shared" ref="U62:U67" si="41">ROUND(T62,0)</f>
        <v>1</v>
      </c>
      <c r="V62" s="87">
        <f>A62-U62</f>
        <v>0</v>
      </c>
      <c r="AK62" s="16">
        <f t="shared" si="23"/>
        <v>105</v>
      </c>
      <c r="AL62" s="16">
        <f>$AC$24*AK62+$AD$24</f>
        <v>0.25624999999999998</v>
      </c>
      <c r="AM62" s="16">
        <f t="shared" si="29"/>
        <v>0.25624999999999998</v>
      </c>
      <c r="BC62" s="16">
        <f t="shared" si="24"/>
        <v>105</v>
      </c>
      <c r="BD62" s="16">
        <f>$AU$24*BC62+$AV$24</f>
        <v>1.2135</v>
      </c>
      <c r="BE62" s="16">
        <f>BD62-L62</f>
        <v>-6.4999999999999503E-3</v>
      </c>
      <c r="BF62" s="3"/>
      <c r="BG62" s="3"/>
      <c r="BH62" s="16">
        <f t="shared" si="25"/>
        <v>105</v>
      </c>
      <c r="BI62" s="3">
        <f>$AC$24*BH62+$AD$24</f>
        <v>0.25624999999999998</v>
      </c>
      <c r="BJ62" s="3">
        <f>$AU$24*BH62+$AV$24</f>
        <v>1.2135</v>
      </c>
      <c r="BK62" s="3">
        <f t="shared" si="30"/>
        <v>1.5</v>
      </c>
      <c r="BL62" s="3">
        <f t="shared" si="38"/>
        <v>1.118048780487805</v>
      </c>
      <c r="BM62" s="34">
        <f t="shared" si="39"/>
        <v>1</v>
      </c>
      <c r="BN62" s="34">
        <f t="shared" si="31"/>
        <v>1</v>
      </c>
      <c r="BO62" s="88">
        <f t="shared" si="40"/>
        <v>0</v>
      </c>
    </row>
    <row r="63" spans="1:67" ht="17" thickBot="1">
      <c r="A63" s="15">
        <f t="shared" si="26"/>
        <v>9</v>
      </c>
      <c r="B63" s="83">
        <v>91</v>
      </c>
      <c r="C63" s="83">
        <v>81.099999999999994</v>
      </c>
      <c r="D63" s="83">
        <v>86.9</v>
      </c>
      <c r="E63" s="83">
        <v>5341</v>
      </c>
      <c r="F63" s="83">
        <v>-4.4000000000000004</v>
      </c>
      <c r="G63" s="83">
        <v>101.6</v>
      </c>
      <c r="H63" s="83">
        <v>108.6</v>
      </c>
      <c r="I63" s="83" t="s">
        <v>33</v>
      </c>
      <c r="J63" s="83">
        <v>3.4</v>
      </c>
      <c r="K63" s="16">
        <v>105</v>
      </c>
      <c r="L63" s="17">
        <v>1.22</v>
      </c>
      <c r="M63" s="3"/>
      <c r="N63" s="3"/>
      <c r="O63" s="3"/>
      <c r="P63" s="3"/>
      <c r="Q63" s="29">
        <f>J63-($P$65*A63)</f>
        <v>1.1090909090909093</v>
      </c>
      <c r="R63" s="91">
        <f>(J63-L63)/A63</f>
        <v>0.2422222222222222</v>
      </c>
      <c r="S63" s="91">
        <v>0.255</v>
      </c>
      <c r="T63" s="87">
        <f>(J63-L63)/S63</f>
        <v>8.5490196078431353</v>
      </c>
      <c r="U63" s="87">
        <f t="shared" si="41"/>
        <v>9</v>
      </c>
      <c r="V63" s="87">
        <f>A63-U63</f>
        <v>0</v>
      </c>
      <c r="AK63" s="16">
        <f t="shared" si="23"/>
        <v>105</v>
      </c>
      <c r="AL63" s="16">
        <f>$AC$24*AK63+$AD$24</f>
        <v>0.25624999999999998</v>
      </c>
      <c r="AM63" s="16">
        <f t="shared" si="29"/>
        <v>0.25624999999999998</v>
      </c>
      <c r="BC63" s="16">
        <f t="shared" si="24"/>
        <v>105</v>
      </c>
      <c r="BD63" s="16">
        <f>$AU$24*BC63+$AV$24</f>
        <v>1.2135</v>
      </c>
      <c r="BE63" s="16">
        <f>BD63-L63</f>
        <v>-6.4999999999999503E-3</v>
      </c>
      <c r="BF63" s="3"/>
      <c r="BG63" s="3"/>
      <c r="BH63" s="16">
        <f t="shared" si="25"/>
        <v>105</v>
      </c>
      <c r="BI63" s="3">
        <f>$AC$24*BH63+$AD$24</f>
        <v>0.25624999999999998</v>
      </c>
      <c r="BJ63" s="3">
        <f>$AU$24*BH63+$AV$24</f>
        <v>1.2135</v>
      </c>
      <c r="BK63" s="3">
        <f t="shared" si="30"/>
        <v>3.4</v>
      </c>
      <c r="BL63" s="3">
        <f t="shared" si="38"/>
        <v>8.532682926829267</v>
      </c>
      <c r="BM63" s="34">
        <f t="shared" si="39"/>
        <v>9</v>
      </c>
      <c r="BN63" s="34">
        <f t="shared" si="31"/>
        <v>9</v>
      </c>
      <c r="BO63" s="88">
        <f t="shared" si="40"/>
        <v>0</v>
      </c>
    </row>
    <row r="64" spans="1:67" ht="17" thickBot="1">
      <c r="A64" s="15">
        <f t="shared" si="26"/>
        <v>12</v>
      </c>
      <c r="B64" s="83">
        <v>88</v>
      </c>
      <c r="C64" s="83">
        <v>82.9</v>
      </c>
      <c r="D64" s="83">
        <v>88.2</v>
      </c>
      <c r="E64" s="83">
        <v>5430</v>
      </c>
      <c r="F64" s="83">
        <v>-2.8</v>
      </c>
      <c r="G64" s="83">
        <v>100.9</v>
      </c>
      <c r="H64" s="83">
        <v>107</v>
      </c>
      <c r="I64" s="83" t="s">
        <v>26</v>
      </c>
      <c r="J64" s="83">
        <v>4.3</v>
      </c>
      <c r="K64" s="16">
        <v>105</v>
      </c>
      <c r="L64" s="17">
        <v>1.22</v>
      </c>
      <c r="M64" s="3"/>
      <c r="N64" s="3"/>
      <c r="O64" s="3"/>
      <c r="P64" s="3"/>
      <c r="Q64" s="29">
        <f>J64-($P$65*A64)</f>
        <v>1.2454545454545456</v>
      </c>
      <c r="R64" s="91">
        <f>(J64-L64)/A64</f>
        <v>0.25666666666666665</v>
      </c>
      <c r="S64" s="91">
        <v>0.255</v>
      </c>
      <c r="T64" s="87">
        <f>(J64-L64)/S64</f>
        <v>12.078431372549019</v>
      </c>
      <c r="U64" s="87">
        <f t="shared" si="41"/>
        <v>12</v>
      </c>
      <c r="V64" s="87">
        <f>A64-U64</f>
        <v>0</v>
      </c>
      <c r="AK64" s="16">
        <f t="shared" si="23"/>
        <v>105</v>
      </c>
      <c r="AL64" s="16">
        <f>$AC$24*AK64+$AD$24</f>
        <v>0.25624999999999998</v>
      </c>
      <c r="AM64" s="16">
        <f t="shared" si="29"/>
        <v>0.25624999999999998</v>
      </c>
      <c r="BC64" s="16">
        <f t="shared" si="24"/>
        <v>105</v>
      </c>
      <c r="BD64" s="16">
        <f>$AU$24*BC64+$AV$24</f>
        <v>1.2135</v>
      </c>
      <c r="BE64" s="16">
        <f>BD64-L64</f>
        <v>-6.4999999999999503E-3</v>
      </c>
      <c r="BF64" s="3"/>
      <c r="BG64" s="3"/>
      <c r="BH64" s="16">
        <f t="shared" si="25"/>
        <v>105</v>
      </c>
      <c r="BI64" s="3">
        <f>$AC$24*BH64+$AD$24</f>
        <v>0.25624999999999998</v>
      </c>
      <c r="BJ64" s="3">
        <f>$AU$24*BH64+$AV$24</f>
        <v>1.2135</v>
      </c>
      <c r="BK64" s="3">
        <f t="shared" si="30"/>
        <v>4.3</v>
      </c>
      <c r="BL64" s="3">
        <f t="shared" si="38"/>
        <v>12.04487804878049</v>
      </c>
      <c r="BM64" s="34">
        <f t="shared" si="39"/>
        <v>12</v>
      </c>
      <c r="BN64" s="34">
        <f t="shared" si="31"/>
        <v>12</v>
      </c>
      <c r="BO64" s="88">
        <f t="shared" si="40"/>
        <v>0</v>
      </c>
    </row>
    <row r="65" spans="1:67" ht="17" thickBot="1">
      <c r="A65" s="15">
        <f t="shared" si="26"/>
        <v>12</v>
      </c>
      <c r="B65" s="83">
        <v>88</v>
      </c>
      <c r="C65" s="83">
        <v>83.3</v>
      </c>
      <c r="D65" s="83">
        <v>87.4</v>
      </c>
      <c r="E65" s="83">
        <v>5123</v>
      </c>
      <c r="F65" s="83">
        <v>-4.5999999999999996</v>
      </c>
      <c r="G65" s="83">
        <v>101.3</v>
      </c>
      <c r="H65" s="83">
        <v>108.4</v>
      </c>
      <c r="I65" s="83" t="s">
        <v>42</v>
      </c>
      <c r="J65" s="83">
        <v>4.3</v>
      </c>
      <c r="K65" s="16">
        <v>105</v>
      </c>
      <c r="L65" s="17">
        <v>1.22</v>
      </c>
      <c r="M65" s="3" t="s">
        <v>45</v>
      </c>
      <c r="N65" s="3">
        <f>A62-A65</f>
        <v>-11</v>
      </c>
      <c r="O65" s="3">
        <f>J62-J65</f>
        <v>-2.8</v>
      </c>
      <c r="P65" s="29">
        <f>O65/N65</f>
        <v>0.25454545454545452</v>
      </c>
      <c r="Q65" s="29">
        <f>J65-($P$65*A65)</f>
        <v>1.2454545454545456</v>
      </c>
      <c r="R65" s="91">
        <f>(J65-L65)/A65</f>
        <v>0.25666666666666665</v>
      </c>
      <c r="S65" s="91">
        <v>0.255</v>
      </c>
      <c r="T65" s="87">
        <f>(J65-L65)/S65</f>
        <v>12.078431372549019</v>
      </c>
      <c r="U65" s="87">
        <f t="shared" si="41"/>
        <v>12</v>
      </c>
      <c r="V65" s="87">
        <f>A65-U65</f>
        <v>0</v>
      </c>
      <c r="AK65" s="16">
        <f t="shared" si="23"/>
        <v>105</v>
      </c>
      <c r="AL65" s="16">
        <f>$AC$24*AK65+$AD$24</f>
        <v>0.25624999999999998</v>
      </c>
      <c r="AM65" s="16">
        <f t="shared" si="29"/>
        <v>1.7045454545454586E-3</v>
      </c>
      <c r="BC65" s="16">
        <f t="shared" si="24"/>
        <v>105</v>
      </c>
      <c r="BD65" s="16">
        <f>$AU$24*BC65+$AV$24</f>
        <v>1.2135</v>
      </c>
      <c r="BE65" s="16">
        <f>BD65-L65</f>
        <v>-6.4999999999999503E-3</v>
      </c>
      <c r="BF65" s="3"/>
      <c r="BG65" s="3"/>
      <c r="BH65" s="16">
        <f t="shared" si="25"/>
        <v>105</v>
      </c>
      <c r="BI65" s="3">
        <f>$AC$24*BH65+$AD$24</f>
        <v>0.25624999999999998</v>
      </c>
      <c r="BJ65" s="3">
        <f>$AU$24*BH65+$AV$24</f>
        <v>1.2135</v>
      </c>
      <c r="BK65" s="3">
        <f t="shared" si="30"/>
        <v>4.3</v>
      </c>
      <c r="BL65" s="3">
        <f t="shared" si="38"/>
        <v>12.04487804878049</v>
      </c>
      <c r="BM65" s="34">
        <f t="shared" si="39"/>
        <v>12</v>
      </c>
      <c r="BN65" s="34">
        <f t="shared" si="31"/>
        <v>12</v>
      </c>
      <c r="BO65" s="88">
        <f t="shared" si="40"/>
        <v>0</v>
      </c>
    </row>
    <row r="66" spans="1:67" ht="17" thickBot="1">
      <c r="A66" s="15">
        <f t="shared" si="26"/>
        <v>16</v>
      </c>
      <c r="B66" s="83">
        <v>84</v>
      </c>
      <c r="C66" s="83">
        <v>82.4</v>
      </c>
      <c r="D66" s="83">
        <v>86.7</v>
      </c>
      <c r="E66" s="83">
        <v>4983</v>
      </c>
      <c r="F66" s="83">
        <v>-4.5999999999999996</v>
      </c>
      <c r="G66" s="83">
        <v>99.7</v>
      </c>
      <c r="H66" s="83">
        <v>107.3</v>
      </c>
      <c r="I66" s="83" t="s">
        <v>98</v>
      </c>
      <c r="J66" s="83">
        <v>5.4</v>
      </c>
      <c r="K66" s="16">
        <v>105</v>
      </c>
      <c r="L66" s="17">
        <v>1.22</v>
      </c>
      <c r="M66" s="3"/>
      <c r="N66" s="3"/>
      <c r="O66" s="3"/>
      <c r="P66" s="3"/>
      <c r="Q66" s="29">
        <f>J66-($P$65*A66)</f>
        <v>1.327272727272728</v>
      </c>
      <c r="R66" s="91">
        <f>(J66-L66)/A66</f>
        <v>0.26125000000000004</v>
      </c>
      <c r="S66" s="91">
        <v>0.255</v>
      </c>
      <c r="T66" s="87">
        <f>(J66-L66)/S66</f>
        <v>16.3921568627451</v>
      </c>
      <c r="U66" s="87">
        <f t="shared" si="41"/>
        <v>16</v>
      </c>
      <c r="V66" s="87">
        <f>A66-U66</f>
        <v>0</v>
      </c>
      <c r="AK66" s="16">
        <f t="shared" si="23"/>
        <v>105</v>
      </c>
      <c r="AL66" s="16">
        <f>$AC$24*AK66+$AD$24</f>
        <v>0.25624999999999998</v>
      </c>
      <c r="AM66" s="16">
        <f t="shared" si="29"/>
        <v>0.25624999999999998</v>
      </c>
      <c r="BC66" s="16">
        <f t="shared" si="24"/>
        <v>105</v>
      </c>
      <c r="BD66" s="16">
        <f>$AU$24*BC66+$AV$24</f>
        <v>1.2135</v>
      </c>
      <c r="BE66" s="16">
        <f>BD66-L66</f>
        <v>-6.4999999999999503E-3</v>
      </c>
      <c r="BF66" s="3"/>
      <c r="BG66" s="3"/>
      <c r="BH66" s="16">
        <f t="shared" si="25"/>
        <v>105</v>
      </c>
      <c r="BI66" s="3">
        <f>$AC$24*BH66+$AD$24</f>
        <v>0.25624999999999998</v>
      </c>
      <c r="BJ66" s="3">
        <f>$AU$24*BH66+$AV$24</f>
        <v>1.2135</v>
      </c>
      <c r="BK66" s="3">
        <f t="shared" si="30"/>
        <v>5.4</v>
      </c>
      <c r="BL66" s="3">
        <f t="shared" si="38"/>
        <v>16.337560975609758</v>
      </c>
      <c r="BM66" s="34">
        <f t="shared" si="39"/>
        <v>16</v>
      </c>
      <c r="BN66" s="34">
        <f t="shared" si="31"/>
        <v>16</v>
      </c>
      <c r="BO66" s="88">
        <f t="shared" si="40"/>
        <v>0</v>
      </c>
    </row>
    <row r="67" spans="1:67" ht="17" thickBot="1">
      <c r="A67" s="9">
        <f t="shared" si="26"/>
        <v>21</v>
      </c>
      <c r="B67" s="84">
        <v>79</v>
      </c>
      <c r="C67" s="84">
        <v>88.4</v>
      </c>
      <c r="D67" s="84">
        <v>100.2</v>
      </c>
      <c r="E67" s="84">
        <v>4597</v>
      </c>
      <c r="F67" s="84">
        <v>-5.4</v>
      </c>
      <c r="G67" s="84">
        <v>120.7</v>
      </c>
      <c r="H67" s="84">
        <v>128.30000000000001</v>
      </c>
      <c r="I67" s="84" t="s">
        <v>100</v>
      </c>
      <c r="J67" s="84">
        <v>7.8</v>
      </c>
      <c r="K67" s="10">
        <v>125</v>
      </c>
      <c r="L67" s="11">
        <v>1.52</v>
      </c>
      <c r="M67" s="3" t="s">
        <v>45</v>
      </c>
      <c r="N67" s="3"/>
      <c r="O67" s="3"/>
      <c r="P67" s="3"/>
      <c r="Q67" s="25">
        <f>J67-($P$70*A67)</f>
        <v>1.5000000000000009</v>
      </c>
      <c r="R67" s="92">
        <f>(J67-L67)/A67</f>
        <v>0.29904761904761901</v>
      </c>
      <c r="S67" s="92">
        <v>0.3</v>
      </c>
      <c r="T67" s="87">
        <f>(J67-L67)/S67</f>
        <v>20.933333333333334</v>
      </c>
      <c r="U67" s="87">
        <f t="shared" si="41"/>
        <v>21</v>
      </c>
      <c r="V67" s="87">
        <f>A67-U67</f>
        <v>0</v>
      </c>
      <c r="AK67" s="10">
        <f t="shared" si="23"/>
        <v>125</v>
      </c>
      <c r="AL67" s="10">
        <f>$AC$24*AK67+$AD$24</f>
        <v>0.30125000000000002</v>
      </c>
      <c r="AM67" s="10">
        <f t="shared" ref="AM67:AM98" si="42">AL67-P67</f>
        <v>0.30125000000000002</v>
      </c>
      <c r="BC67" s="10">
        <f t="shared" si="24"/>
        <v>125</v>
      </c>
      <c r="BD67" s="10">
        <f>$AU$24*BC67+$AV$24</f>
        <v>1.4275</v>
      </c>
      <c r="BE67" s="10">
        <f>BD67-L67</f>
        <v>-9.2500000000000027E-2</v>
      </c>
      <c r="BF67" s="3"/>
      <c r="BG67" s="3"/>
      <c r="BH67" s="10">
        <f t="shared" si="25"/>
        <v>125</v>
      </c>
      <c r="BI67" s="3">
        <f>$AC$24*BH67+$AD$24</f>
        <v>0.30125000000000002</v>
      </c>
      <c r="BJ67" s="3">
        <f>$AU$24*BH67+$AV$24</f>
        <v>1.4275</v>
      </c>
      <c r="BK67" s="3">
        <f t="shared" ref="BK67:BK83" si="43">J67</f>
        <v>7.8</v>
      </c>
      <c r="BL67" s="3">
        <f t="shared" si="38"/>
        <v>21.153526970954353</v>
      </c>
      <c r="BM67" s="34">
        <f t="shared" si="39"/>
        <v>21</v>
      </c>
      <c r="BN67" s="34">
        <f t="shared" ref="BN67:BN83" si="44">A67</f>
        <v>21</v>
      </c>
      <c r="BO67" s="88">
        <f t="shared" si="40"/>
        <v>0</v>
      </c>
    </row>
    <row r="68" spans="1:67" ht="17" thickBot="1">
      <c r="A68" s="9">
        <f t="shared" si="26"/>
        <v>14</v>
      </c>
      <c r="B68" s="84">
        <v>86</v>
      </c>
      <c r="C68" s="84">
        <v>89.2</v>
      </c>
      <c r="D68" s="84">
        <v>101.5</v>
      </c>
      <c r="E68" s="84">
        <v>3390</v>
      </c>
      <c r="F68" s="84">
        <v>-6.2</v>
      </c>
      <c r="G68" s="84">
        <v>124.5</v>
      </c>
      <c r="H68" s="84">
        <v>133.30000000000001</v>
      </c>
      <c r="I68" s="84" t="s">
        <v>101</v>
      </c>
      <c r="J68" s="84">
        <v>5.7</v>
      </c>
      <c r="K68" s="10">
        <v>125</v>
      </c>
      <c r="L68" s="11">
        <v>1.52</v>
      </c>
      <c r="M68" s="3"/>
      <c r="N68" s="3"/>
      <c r="O68" s="3"/>
      <c r="P68" s="3"/>
      <c r="Q68" s="25">
        <f>J68-($P$70*A68)</f>
        <v>1.5000000000000009</v>
      </c>
      <c r="R68" s="92">
        <f>(J68-L68)/A68</f>
        <v>0.29857142857142854</v>
      </c>
      <c r="S68" s="92">
        <v>0.3</v>
      </c>
      <c r="T68" s="87">
        <f>(J68-L68)/S68</f>
        <v>13.933333333333334</v>
      </c>
      <c r="U68" s="87">
        <f t="shared" ref="U68:U73" si="45">ROUND(T68,0)</f>
        <v>14</v>
      </c>
      <c r="V68" s="87">
        <f>A68-U68</f>
        <v>0</v>
      </c>
      <c r="AK68" s="10">
        <f t="shared" si="23"/>
        <v>125</v>
      </c>
      <c r="AL68" s="10">
        <f>$AC$24*AK68+$AD$24</f>
        <v>0.30125000000000002</v>
      </c>
      <c r="AM68" s="10">
        <f t="shared" si="42"/>
        <v>0.30125000000000002</v>
      </c>
      <c r="BC68" s="10">
        <f t="shared" si="24"/>
        <v>125</v>
      </c>
      <c r="BD68" s="10">
        <f>$AU$24*BC68+$AV$24</f>
        <v>1.4275</v>
      </c>
      <c r="BE68" s="10">
        <f>BD68-L68</f>
        <v>-9.2500000000000027E-2</v>
      </c>
      <c r="BF68" s="3"/>
      <c r="BG68" s="3"/>
      <c r="BH68" s="10">
        <f t="shared" si="25"/>
        <v>125</v>
      </c>
      <c r="BI68" s="3">
        <f>$AC$24*BH68+$AD$24</f>
        <v>0.30125000000000002</v>
      </c>
      <c r="BJ68" s="3">
        <f>$AU$24*BH68+$AV$24</f>
        <v>1.4275</v>
      </c>
      <c r="BK68" s="3">
        <f t="shared" si="43"/>
        <v>5.7</v>
      </c>
      <c r="BL68" s="3">
        <f t="shared" si="38"/>
        <v>14.182572614107883</v>
      </c>
      <c r="BM68" s="34">
        <f t="shared" si="39"/>
        <v>14</v>
      </c>
      <c r="BN68" s="34">
        <f t="shared" si="44"/>
        <v>14</v>
      </c>
      <c r="BO68" s="88">
        <f t="shared" si="40"/>
        <v>0</v>
      </c>
    </row>
    <row r="69" spans="1:67" ht="17" thickBot="1">
      <c r="A69" s="9">
        <f t="shared" si="26"/>
        <v>10</v>
      </c>
      <c r="B69" s="84">
        <v>90</v>
      </c>
      <c r="C69" s="84">
        <v>89.8</v>
      </c>
      <c r="D69" s="84">
        <v>101.9</v>
      </c>
      <c r="E69" s="84">
        <v>3930</v>
      </c>
      <c r="F69" s="84">
        <v>-5.8</v>
      </c>
      <c r="G69" s="84">
        <v>121.9</v>
      </c>
      <c r="H69" s="84">
        <v>129.6</v>
      </c>
      <c r="I69" s="84" t="s">
        <v>102</v>
      </c>
      <c r="J69" s="84">
        <v>4.5999999999999996</v>
      </c>
      <c r="K69" s="10">
        <v>125</v>
      </c>
      <c r="L69" s="11">
        <v>1.52</v>
      </c>
      <c r="M69" s="3"/>
      <c r="N69" s="3"/>
      <c r="O69" s="3"/>
      <c r="P69" s="3"/>
      <c r="Q69" s="25">
        <f>J69-($P$70*A69)</f>
        <v>1.6000000000000005</v>
      </c>
      <c r="R69" s="92">
        <f>(J69-L69)/A69</f>
        <v>0.30799999999999994</v>
      </c>
      <c r="S69" s="92">
        <v>0.3</v>
      </c>
      <c r="T69" s="87">
        <f>(J69-L69)/S69</f>
        <v>10.266666666666666</v>
      </c>
      <c r="U69" s="87">
        <f t="shared" si="45"/>
        <v>10</v>
      </c>
      <c r="V69" s="87">
        <f>A69-U69</f>
        <v>0</v>
      </c>
      <c r="AK69" s="10">
        <f t="shared" si="23"/>
        <v>125</v>
      </c>
      <c r="AL69" s="10">
        <f>$AC$24*AK69+$AD$24</f>
        <v>0.30125000000000002</v>
      </c>
      <c r="AM69" s="10">
        <f t="shared" si="42"/>
        <v>0.30125000000000002</v>
      </c>
      <c r="BC69" s="10">
        <f t="shared" si="24"/>
        <v>125</v>
      </c>
      <c r="BD69" s="10">
        <f>$AU$24*BC69+$AV$24</f>
        <v>1.4275</v>
      </c>
      <c r="BE69" s="10">
        <f>BD69-L69</f>
        <v>-9.2500000000000027E-2</v>
      </c>
      <c r="BF69" s="3"/>
      <c r="BG69" s="3"/>
      <c r="BH69" s="10">
        <f t="shared" si="25"/>
        <v>125</v>
      </c>
      <c r="BI69" s="3">
        <f>$AC$24*BH69+$AD$24</f>
        <v>0.30125000000000002</v>
      </c>
      <c r="BJ69" s="3">
        <f>$AU$24*BH69+$AV$24</f>
        <v>1.4275</v>
      </c>
      <c r="BK69" s="3">
        <f t="shared" si="43"/>
        <v>4.5999999999999996</v>
      </c>
      <c r="BL69" s="3">
        <f t="shared" si="38"/>
        <v>10.531120331950206</v>
      </c>
      <c r="BM69" s="34">
        <f t="shared" si="39"/>
        <v>11</v>
      </c>
      <c r="BN69" s="34">
        <f t="shared" si="44"/>
        <v>10</v>
      </c>
      <c r="BO69" s="88">
        <f t="shared" si="40"/>
        <v>-1</v>
      </c>
    </row>
    <row r="70" spans="1:67" ht="17" thickBot="1">
      <c r="A70" s="9">
        <f t="shared" si="26"/>
        <v>7</v>
      </c>
      <c r="B70" s="84">
        <v>93</v>
      </c>
      <c r="C70" s="84">
        <v>89.2</v>
      </c>
      <c r="D70" s="84">
        <v>101.4</v>
      </c>
      <c r="E70" s="84">
        <v>5018</v>
      </c>
      <c r="F70" s="84" t="s">
        <v>19</v>
      </c>
      <c r="G70" s="84">
        <v>121.8</v>
      </c>
      <c r="H70" s="84">
        <v>128.9</v>
      </c>
      <c r="I70" s="84" t="s">
        <v>94</v>
      </c>
      <c r="J70" s="84">
        <v>3.6</v>
      </c>
      <c r="K70" s="10">
        <v>125</v>
      </c>
      <c r="L70" s="11">
        <v>1.52</v>
      </c>
      <c r="M70" s="3" t="s">
        <v>45</v>
      </c>
      <c r="N70" s="3">
        <f>A67-A70</f>
        <v>14</v>
      </c>
      <c r="O70" s="3">
        <f>J67-J70</f>
        <v>4.1999999999999993</v>
      </c>
      <c r="P70" s="25">
        <f>O70/N70</f>
        <v>0.29999999999999993</v>
      </c>
      <c r="Q70" s="25">
        <f>J70-($P$70*A70)</f>
        <v>1.5000000000000004</v>
      </c>
      <c r="R70" s="92">
        <f>(J70-L70)/A70</f>
        <v>0.29714285714285715</v>
      </c>
      <c r="S70" s="92">
        <v>0.3</v>
      </c>
      <c r="T70" s="87">
        <f>(J70-L70)/S70</f>
        <v>6.9333333333333336</v>
      </c>
      <c r="U70" s="87">
        <f t="shared" si="45"/>
        <v>7</v>
      </c>
      <c r="V70" s="87">
        <f>A70-U70</f>
        <v>0</v>
      </c>
      <c r="AK70" s="10">
        <f t="shared" si="23"/>
        <v>125</v>
      </c>
      <c r="AL70" s="10">
        <f>$AC$24*AK70+$AD$24</f>
        <v>0.30125000000000002</v>
      </c>
      <c r="AM70" s="10">
        <f t="shared" si="42"/>
        <v>1.2500000000000844E-3</v>
      </c>
      <c r="BC70" s="10">
        <f t="shared" si="24"/>
        <v>125</v>
      </c>
      <c r="BD70" s="10">
        <f>$AU$24*BC70+$AV$24</f>
        <v>1.4275</v>
      </c>
      <c r="BE70" s="10">
        <f>BD70-L70</f>
        <v>-9.2500000000000027E-2</v>
      </c>
      <c r="BF70" s="3"/>
      <c r="BG70" s="3"/>
      <c r="BH70" s="10">
        <f t="shared" si="25"/>
        <v>125</v>
      </c>
      <c r="BI70" s="3">
        <f>$AC$24*BH70+$AD$24</f>
        <v>0.30125000000000002</v>
      </c>
      <c r="BJ70" s="3">
        <f>$AU$24*BH70+$AV$24</f>
        <v>1.4275</v>
      </c>
      <c r="BK70" s="3">
        <f t="shared" si="43"/>
        <v>3.6</v>
      </c>
      <c r="BL70" s="3">
        <f t="shared" si="38"/>
        <v>7.2116182572614118</v>
      </c>
      <c r="BM70" s="34">
        <f t="shared" si="39"/>
        <v>7</v>
      </c>
      <c r="BN70" s="34">
        <f t="shared" si="44"/>
        <v>7</v>
      </c>
      <c r="BO70" s="88">
        <f t="shared" si="40"/>
        <v>0</v>
      </c>
    </row>
    <row r="71" spans="1:67" ht="17" thickBot="1">
      <c r="A71" s="9">
        <f t="shared" si="26"/>
        <v>8</v>
      </c>
      <c r="B71" s="84">
        <v>92</v>
      </c>
      <c r="C71" s="84">
        <v>87.2</v>
      </c>
      <c r="D71" s="84">
        <v>99.1</v>
      </c>
      <c r="E71" s="84">
        <v>4232</v>
      </c>
      <c r="F71" s="84">
        <v>-5.2</v>
      </c>
      <c r="G71" s="84">
        <v>121.2</v>
      </c>
      <c r="H71" s="84">
        <v>129.19999999999999</v>
      </c>
      <c r="I71" s="84" t="s">
        <v>36</v>
      </c>
      <c r="J71" s="84">
        <v>3.9</v>
      </c>
      <c r="K71" s="10">
        <v>125</v>
      </c>
      <c r="L71" s="11">
        <v>1.52</v>
      </c>
      <c r="M71" s="3"/>
      <c r="N71" s="3"/>
      <c r="O71" s="3"/>
      <c r="P71" s="3"/>
      <c r="Q71" s="25">
        <f>J71-($P$70*A71)</f>
        <v>1.5000000000000004</v>
      </c>
      <c r="R71" s="92">
        <f>(J71-L71)/A71</f>
        <v>0.29749999999999999</v>
      </c>
      <c r="S71" s="92">
        <v>0.3</v>
      </c>
      <c r="T71" s="87">
        <f>(J71-L71)/S71</f>
        <v>7.9333333333333336</v>
      </c>
      <c r="U71" s="87">
        <f t="shared" si="45"/>
        <v>8</v>
      </c>
      <c r="V71" s="87">
        <f>A71-U71</f>
        <v>0</v>
      </c>
      <c r="AK71" s="10">
        <f t="shared" si="23"/>
        <v>125</v>
      </c>
      <c r="AL71" s="10">
        <f>$AC$24*AK71+$AD$24</f>
        <v>0.30125000000000002</v>
      </c>
      <c r="AM71" s="10">
        <f t="shared" si="42"/>
        <v>0.30125000000000002</v>
      </c>
      <c r="BC71" s="10">
        <f t="shared" si="24"/>
        <v>125</v>
      </c>
      <c r="BD71" s="10">
        <f>$AU$24*BC71+$AV$24</f>
        <v>1.4275</v>
      </c>
      <c r="BE71" s="10">
        <f>BD71-L71</f>
        <v>-9.2500000000000027E-2</v>
      </c>
      <c r="BF71" s="3"/>
      <c r="BG71" s="3"/>
      <c r="BH71" s="10">
        <f t="shared" si="25"/>
        <v>125</v>
      </c>
      <c r="BI71" s="3">
        <f>$AC$24*BH71+$AD$24</f>
        <v>0.30125000000000002</v>
      </c>
      <c r="BJ71" s="3">
        <f>$AU$24*BH71+$AV$24</f>
        <v>1.4275</v>
      </c>
      <c r="BK71" s="3">
        <f t="shared" si="43"/>
        <v>3.9</v>
      </c>
      <c r="BL71" s="3">
        <f t="shared" si="38"/>
        <v>8.2074688796680491</v>
      </c>
      <c r="BM71" s="34">
        <f t="shared" si="39"/>
        <v>8</v>
      </c>
      <c r="BN71" s="34">
        <f t="shared" si="44"/>
        <v>8</v>
      </c>
      <c r="BO71" s="88">
        <f t="shared" si="40"/>
        <v>0</v>
      </c>
    </row>
    <row r="72" spans="1:67" ht="17" thickBot="1">
      <c r="A72" s="9">
        <f t="shared" si="26"/>
        <v>13</v>
      </c>
      <c r="B72" s="84">
        <v>87</v>
      </c>
      <c r="C72" s="84">
        <v>88.5</v>
      </c>
      <c r="D72" s="84">
        <v>102.2</v>
      </c>
      <c r="E72" s="84">
        <v>4325</v>
      </c>
      <c r="F72" s="84">
        <v>-5.2</v>
      </c>
      <c r="G72" s="84">
        <v>124.9</v>
      </c>
      <c r="H72" s="84">
        <v>132.4</v>
      </c>
      <c r="I72" s="84" t="s">
        <v>103</v>
      </c>
      <c r="J72" s="84">
        <v>5.3</v>
      </c>
      <c r="K72" s="10">
        <v>125</v>
      </c>
      <c r="L72" s="11">
        <v>1.52</v>
      </c>
      <c r="M72" s="3"/>
      <c r="N72" s="3"/>
      <c r="O72" s="3"/>
      <c r="P72" s="3"/>
      <c r="Q72" s="25">
        <f>J72-($P$70*A72)</f>
        <v>1.4000000000000008</v>
      </c>
      <c r="R72" s="92">
        <f>(J72-L72)/A72</f>
        <v>0.29076923076923078</v>
      </c>
      <c r="S72" s="92">
        <v>0.3</v>
      </c>
      <c r="T72" s="87">
        <f>(J72-L72)/S72</f>
        <v>12.6</v>
      </c>
      <c r="U72" s="87">
        <f t="shared" si="45"/>
        <v>13</v>
      </c>
      <c r="V72" s="87">
        <f>A72-U72</f>
        <v>0</v>
      </c>
      <c r="AK72" s="10">
        <f t="shared" si="23"/>
        <v>125</v>
      </c>
      <c r="AL72" s="10">
        <f>$AC$24*AK72+$AD$24</f>
        <v>0.30125000000000002</v>
      </c>
      <c r="AM72" s="10">
        <f t="shared" si="42"/>
        <v>0.30125000000000002</v>
      </c>
      <c r="BC72" s="10">
        <f t="shared" si="24"/>
        <v>125</v>
      </c>
      <c r="BD72" s="10">
        <f>$AU$24*BC72+$AV$24</f>
        <v>1.4275</v>
      </c>
      <c r="BE72" s="10">
        <f>BD72-L72</f>
        <v>-9.2500000000000027E-2</v>
      </c>
      <c r="BF72" s="3"/>
      <c r="BG72" s="3"/>
      <c r="BH72" s="10">
        <f t="shared" si="25"/>
        <v>125</v>
      </c>
      <c r="BI72" s="3">
        <f>$AC$24*BH72+$AD$24</f>
        <v>0.30125000000000002</v>
      </c>
      <c r="BJ72" s="3">
        <f>$AU$24*BH72+$AV$24</f>
        <v>1.4275</v>
      </c>
      <c r="BK72" s="3">
        <f t="shared" si="43"/>
        <v>5.3</v>
      </c>
      <c r="BL72" s="3">
        <f t="shared" si="38"/>
        <v>12.854771784232364</v>
      </c>
      <c r="BM72" s="34">
        <f t="shared" si="39"/>
        <v>13</v>
      </c>
      <c r="BN72" s="34">
        <f t="shared" si="44"/>
        <v>13</v>
      </c>
      <c r="BO72" s="88">
        <f t="shared" si="40"/>
        <v>0</v>
      </c>
    </row>
    <row r="73" spans="1:67" ht="17" thickBot="1">
      <c r="A73" s="18">
        <f t="shared" si="26"/>
        <v>19</v>
      </c>
      <c r="B73" s="85">
        <v>81</v>
      </c>
      <c r="C73" s="85">
        <v>91.4</v>
      </c>
      <c r="D73" s="85">
        <v>118.7</v>
      </c>
      <c r="E73" s="85">
        <v>4305</v>
      </c>
      <c r="F73" s="85">
        <v>-5</v>
      </c>
      <c r="G73" s="85">
        <v>152.4</v>
      </c>
      <c r="H73" s="85">
        <v>162.80000000000001</v>
      </c>
      <c r="I73" s="85" t="s">
        <v>105</v>
      </c>
      <c r="J73" s="85">
        <v>8.3000000000000007</v>
      </c>
      <c r="K73" s="19">
        <v>145</v>
      </c>
      <c r="L73" s="20">
        <v>1.75</v>
      </c>
      <c r="M73" s="3"/>
      <c r="N73" s="3"/>
      <c r="O73" s="3"/>
      <c r="P73" s="3"/>
      <c r="Q73" s="33">
        <f>J73-($P$77*A73)</f>
        <v>1.7363636363636372</v>
      </c>
      <c r="R73" s="93">
        <f>(J73-L73)/A73</f>
        <v>0.34473684210526317</v>
      </c>
      <c r="S73" s="93">
        <v>0.34599999999999997</v>
      </c>
      <c r="T73" s="87">
        <f>(J73-L73)/S73</f>
        <v>18.930635838150291</v>
      </c>
      <c r="U73" s="87">
        <f t="shared" si="45"/>
        <v>19</v>
      </c>
      <c r="V73" s="87">
        <f>A73-U73</f>
        <v>0</v>
      </c>
      <c r="AK73" s="19">
        <f t="shared" si="23"/>
        <v>145</v>
      </c>
      <c r="AL73" s="19">
        <f>$AC$24*AK73+$AD$24</f>
        <v>0.34625</v>
      </c>
      <c r="AM73" s="19">
        <f t="shared" si="42"/>
        <v>0.34625</v>
      </c>
      <c r="BC73" s="19">
        <f t="shared" si="24"/>
        <v>145</v>
      </c>
      <c r="BD73" s="19">
        <f>$AU$24*BC73+$AV$24</f>
        <v>1.6415</v>
      </c>
      <c r="BE73" s="19">
        <f>BD73-L73</f>
        <v>-0.10850000000000004</v>
      </c>
      <c r="BF73" s="3"/>
      <c r="BG73" s="3"/>
      <c r="BH73" s="19">
        <f t="shared" si="25"/>
        <v>145</v>
      </c>
      <c r="BI73" s="3">
        <f>$AC$24*BH73+$AD$24</f>
        <v>0.34625</v>
      </c>
      <c r="BJ73" s="3">
        <f>$AU$24*BH73+$AV$24</f>
        <v>1.6415</v>
      </c>
      <c r="BK73" s="3">
        <f t="shared" si="43"/>
        <v>8.3000000000000007</v>
      </c>
      <c r="BL73" s="3">
        <f t="shared" si="38"/>
        <v>19.230324909747296</v>
      </c>
      <c r="BM73" s="34">
        <f t="shared" si="39"/>
        <v>19</v>
      </c>
      <c r="BN73" s="34">
        <f t="shared" si="44"/>
        <v>19</v>
      </c>
      <c r="BO73" s="88">
        <f t="shared" si="40"/>
        <v>0</v>
      </c>
    </row>
    <row r="74" spans="1:67" ht="17" thickBot="1">
      <c r="A74" s="18">
        <f t="shared" si="26"/>
        <v>16</v>
      </c>
      <c r="B74" s="85">
        <v>84</v>
      </c>
      <c r="C74" s="85">
        <v>91.1</v>
      </c>
      <c r="D74" s="85">
        <v>116.3</v>
      </c>
      <c r="E74" s="85">
        <v>3698</v>
      </c>
      <c r="F74" s="85">
        <v>-4.8</v>
      </c>
      <c r="G74" s="85">
        <v>151.30000000000001</v>
      </c>
      <c r="H74" s="85">
        <v>162.9</v>
      </c>
      <c r="I74" s="85" t="s">
        <v>102</v>
      </c>
      <c r="J74" s="85">
        <v>7.2</v>
      </c>
      <c r="K74" s="19">
        <v>145</v>
      </c>
      <c r="L74" s="20">
        <v>1.75</v>
      </c>
      <c r="M74" s="3"/>
      <c r="N74" s="3"/>
      <c r="O74" s="3"/>
      <c r="P74" s="3"/>
      <c r="Q74" s="33">
        <f>J74-($P$77*A74)</f>
        <v>1.6727272727272728</v>
      </c>
      <c r="R74" s="93">
        <f>(J74-L74)/A74</f>
        <v>0.34062500000000001</v>
      </c>
      <c r="S74" s="93">
        <v>0.34599999999999997</v>
      </c>
      <c r="T74" s="87">
        <f>(J74-L74)/S74</f>
        <v>15.751445086705203</v>
      </c>
      <c r="U74" s="87">
        <f t="shared" ref="U74:U78" si="46">ROUND(T74,0)</f>
        <v>16</v>
      </c>
      <c r="V74" s="87">
        <f>A74-U74</f>
        <v>0</v>
      </c>
      <c r="AK74" s="19">
        <f t="shared" si="23"/>
        <v>145</v>
      </c>
      <c r="AL74" s="19">
        <f>$AC$24*AK74+$AD$24</f>
        <v>0.34625</v>
      </c>
      <c r="AM74" s="19">
        <f t="shared" si="42"/>
        <v>0.34625</v>
      </c>
      <c r="BC74" s="19">
        <f t="shared" si="24"/>
        <v>145</v>
      </c>
      <c r="BD74" s="19">
        <f>$AU$24*BC74+$AV$24</f>
        <v>1.6415</v>
      </c>
      <c r="BE74" s="19">
        <f>BD74-L74</f>
        <v>-0.10850000000000004</v>
      </c>
      <c r="BF74" s="3"/>
      <c r="BG74" s="3"/>
      <c r="BH74" s="19">
        <f t="shared" si="25"/>
        <v>145</v>
      </c>
      <c r="BI74" s="3">
        <f>$AC$24*BH74+$AD$24</f>
        <v>0.34625</v>
      </c>
      <c r="BJ74" s="3">
        <f>$AU$24*BH74+$AV$24</f>
        <v>1.6415</v>
      </c>
      <c r="BK74" s="3">
        <f t="shared" si="43"/>
        <v>7.2</v>
      </c>
      <c r="BL74" s="3">
        <f t="shared" si="38"/>
        <v>16.053429602888087</v>
      </c>
      <c r="BM74" s="34">
        <f t="shared" si="39"/>
        <v>16</v>
      </c>
      <c r="BN74" s="34">
        <f t="shared" si="44"/>
        <v>16</v>
      </c>
      <c r="BO74" s="88">
        <f t="shared" si="40"/>
        <v>0</v>
      </c>
    </row>
    <row r="75" spans="1:67" ht="17" thickBot="1">
      <c r="A75" s="18">
        <f t="shared" si="26"/>
        <v>15</v>
      </c>
      <c r="B75" s="85">
        <v>85</v>
      </c>
      <c r="C75" s="85">
        <v>90.7</v>
      </c>
      <c r="D75" s="85">
        <v>115.4</v>
      </c>
      <c r="E75" s="85">
        <v>4112</v>
      </c>
      <c r="F75" s="85">
        <v>-4.8</v>
      </c>
      <c r="G75" s="85">
        <v>149.6</v>
      </c>
      <c r="H75" s="85">
        <v>160.30000000000001</v>
      </c>
      <c r="I75" s="85" t="s">
        <v>106</v>
      </c>
      <c r="J75" s="85">
        <v>7.1</v>
      </c>
      <c r="K75" s="19">
        <v>145</v>
      </c>
      <c r="L75" s="20">
        <v>1.75</v>
      </c>
      <c r="M75" s="3"/>
      <c r="N75" s="3"/>
      <c r="O75" s="3"/>
      <c r="P75" s="3"/>
      <c r="Q75" s="33">
        <f>J75-($P$77*A75)</f>
        <v>1.918181818181818</v>
      </c>
      <c r="R75" s="93">
        <f>(J75-L75)/A75</f>
        <v>0.35666666666666663</v>
      </c>
      <c r="S75" s="93">
        <v>0.34599999999999997</v>
      </c>
      <c r="T75" s="87">
        <f>(J75-L75)/S75</f>
        <v>15.462427745664741</v>
      </c>
      <c r="U75" s="87">
        <f t="shared" si="46"/>
        <v>15</v>
      </c>
      <c r="V75" s="87">
        <f>A75-U75</f>
        <v>0</v>
      </c>
      <c r="AK75" s="19">
        <f t="shared" si="23"/>
        <v>145</v>
      </c>
      <c r="AL75" s="19">
        <f>$AC$24*AK75+$AD$24</f>
        <v>0.34625</v>
      </c>
      <c r="AM75" s="19">
        <f t="shared" si="42"/>
        <v>0.34625</v>
      </c>
      <c r="BC75" s="19">
        <f t="shared" si="24"/>
        <v>145</v>
      </c>
      <c r="BD75" s="19">
        <f>$AU$24*BC75+$AV$24</f>
        <v>1.6415</v>
      </c>
      <c r="BE75" s="19">
        <f>BD75-L75</f>
        <v>-0.10850000000000004</v>
      </c>
      <c r="BF75" s="3"/>
      <c r="BG75" s="3"/>
      <c r="BH75" s="19">
        <f t="shared" si="25"/>
        <v>145</v>
      </c>
      <c r="BI75" s="3">
        <f>$AC$24*BH75+$AD$24</f>
        <v>0.34625</v>
      </c>
      <c r="BJ75" s="3">
        <f>$AU$24*BH75+$AV$24</f>
        <v>1.6415</v>
      </c>
      <c r="BK75" s="3">
        <f t="shared" si="43"/>
        <v>7.1</v>
      </c>
      <c r="BL75" s="3">
        <f t="shared" si="38"/>
        <v>15.764620938628159</v>
      </c>
      <c r="BM75" s="34">
        <f t="shared" si="39"/>
        <v>16</v>
      </c>
      <c r="BN75" s="34">
        <f t="shared" si="44"/>
        <v>15</v>
      </c>
      <c r="BO75" s="88">
        <f t="shared" si="40"/>
        <v>-1</v>
      </c>
    </row>
    <row r="76" spans="1:67" ht="17" thickBot="1">
      <c r="A76" s="18">
        <f t="shared" si="26"/>
        <v>4</v>
      </c>
      <c r="B76" s="85">
        <v>96</v>
      </c>
      <c r="C76" s="85">
        <v>90.9</v>
      </c>
      <c r="D76" s="85">
        <v>118</v>
      </c>
      <c r="E76" s="85">
        <v>4714</v>
      </c>
      <c r="F76" s="85">
        <v>-4.4000000000000004</v>
      </c>
      <c r="G76" s="85">
        <v>147</v>
      </c>
      <c r="H76" s="85">
        <v>155.9</v>
      </c>
      <c r="I76" s="85" t="s">
        <v>40</v>
      </c>
      <c r="J76" s="85">
        <v>3.1</v>
      </c>
      <c r="K76" s="19">
        <v>145</v>
      </c>
      <c r="L76" s="20">
        <v>1.75</v>
      </c>
      <c r="M76" s="3" t="s">
        <v>45</v>
      </c>
      <c r="N76" s="3"/>
      <c r="O76" s="3"/>
      <c r="P76" s="33"/>
      <c r="Q76" s="33">
        <f>J76-($P$77*A76)</f>
        <v>1.7181818181818183</v>
      </c>
      <c r="R76" s="93">
        <f>(J76-L76)/A76</f>
        <v>0.33750000000000002</v>
      </c>
      <c r="S76" s="93">
        <v>0.34599999999999997</v>
      </c>
      <c r="T76" s="87">
        <f>(J76-L76)/S76</f>
        <v>3.9017341040462434</v>
      </c>
      <c r="U76" s="87">
        <f t="shared" si="46"/>
        <v>4</v>
      </c>
      <c r="V76" s="87">
        <f>A76-U76</f>
        <v>0</v>
      </c>
      <c r="AK76" s="19">
        <f t="shared" ref="AK76:AK84" si="47">$K76</f>
        <v>145</v>
      </c>
      <c r="AL76" s="19">
        <f>$AC$24*AK76+$AD$24</f>
        <v>0.34625</v>
      </c>
      <c r="AM76" s="19">
        <f t="shared" ref="AM76:AM83" si="48">AL76-P77</f>
        <v>7.9545454545454364E-4</v>
      </c>
      <c r="BC76" s="19">
        <f t="shared" ref="BC76:BC84" si="49">$K76</f>
        <v>145</v>
      </c>
      <c r="BD76" s="19">
        <f>$AU$24*BC76+$AV$24</f>
        <v>1.6415</v>
      </c>
      <c r="BE76" s="19">
        <f>BD76-L76</f>
        <v>-0.10850000000000004</v>
      </c>
      <c r="BF76" s="3"/>
      <c r="BG76" s="3"/>
      <c r="BH76" s="19">
        <f t="shared" ref="BH76:BH84" si="50">$K76</f>
        <v>145</v>
      </c>
      <c r="BI76" s="3">
        <f>$AC$24*BH76+$AD$24</f>
        <v>0.34625</v>
      </c>
      <c r="BJ76" s="3">
        <f>$AU$24*BH76+$AV$24</f>
        <v>1.6415</v>
      </c>
      <c r="BK76" s="3">
        <f t="shared" si="43"/>
        <v>3.1</v>
      </c>
      <c r="BL76" s="3">
        <f t="shared" si="38"/>
        <v>4.2122743682310473</v>
      </c>
      <c r="BM76" s="34">
        <f t="shared" si="39"/>
        <v>4</v>
      </c>
      <c r="BN76" s="34">
        <f t="shared" si="44"/>
        <v>4</v>
      </c>
      <c r="BO76" s="88">
        <f t="shared" si="40"/>
        <v>0</v>
      </c>
    </row>
    <row r="77" spans="1:67" ht="17" thickBot="1">
      <c r="A77" s="18">
        <f t="shared" si="26"/>
        <v>26</v>
      </c>
      <c r="B77" s="85">
        <v>74</v>
      </c>
      <c r="C77" s="85">
        <v>90.5</v>
      </c>
      <c r="D77" s="85">
        <v>118.3</v>
      </c>
      <c r="E77" s="85">
        <v>6191</v>
      </c>
      <c r="F77" s="85">
        <v>-5.2</v>
      </c>
      <c r="G77" s="85">
        <v>151.1</v>
      </c>
      <c r="H77" s="85">
        <v>160.1</v>
      </c>
      <c r="I77" s="85" t="s">
        <v>107</v>
      </c>
      <c r="J77" s="85">
        <v>10.7</v>
      </c>
      <c r="K77" s="19">
        <v>145</v>
      </c>
      <c r="L77" s="20">
        <v>1.75</v>
      </c>
      <c r="M77" s="3" t="s">
        <v>45</v>
      </c>
      <c r="N77" s="3">
        <f>A76-A77</f>
        <v>-22</v>
      </c>
      <c r="O77" s="3">
        <f>J76-J77</f>
        <v>-7.6</v>
      </c>
      <c r="P77" s="33">
        <f>O77/N77</f>
        <v>0.34545454545454546</v>
      </c>
      <c r="Q77" s="33">
        <f>J77-($P$77*A77)</f>
        <v>1.7181818181818169</v>
      </c>
      <c r="R77" s="93">
        <f>(J77-L77)/A77</f>
        <v>0.34423076923076923</v>
      </c>
      <c r="S77" s="93">
        <v>0.34599999999999997</v>
      </c>
      <c r="T77" s="87">
        <f>(J77-L77)/S77</f>
        <v>25.867052023121389</v>
      </c>
      <c r="U77" s="87">
        <f t="shared" si="46"/>
        <v>26</v>
      </c>
      <c r="V77" s="87">
        <f>A77-U77</f>
        <v>0</v>
      </c>
      <c r="AK77" s="19">
        <f t="shared" si="47"/>
        <v>145</v>
      </c>
      <c r="AL77" s="19">
        <f>$AC$24*AK77+$AD$24</f>
        <v>0.34625</v>
      </c>
      <c r="AM77" s="19">
        <f t="shared" si="48"/>
        <v>0.34625</v>
      </c>
      <c r="BC77" s="19">
        <f t="shared" si="49"/>
        <v>145</v>
      </c>
      <c r="BD77" s="19">
        <f>$AU$24*BC77+$AV$24</f>
        <v>1.6415</v>
      </c>
      <c r="BE77" s="19">
        <f>BD77-L77</f>
        <v>-0.10850000000000004</v>
      </c>
      <c r="BF77" s="3"/>
      <c r="BG77" s="3"/>
      <c r="BH77" s="19">
        <f t="shared" si="50"/>
        <v>145</v>
      </c>
      <c r="BI77" s="3">
        <f>$AC$24*BH77+$AD$24</f>
        <v>0.34625</v>
      </c>
      <c r="BJ77" s="3">
        <f>$AU$24*BH77+$AV$24</f>
        <v>1.6415</v>
      </c>
      <c r="BK77" s="3">
        <f t="shared" si="43"/>
        <v>10.7</v>
      </c>
      <c r="BL77" s="3">
        <f t="shared" si="38"/>
        <v>26.161732851985555</v>
      </c>
      <c r="BM77" s="34">
        <f t="shared" si="39"/>
        <v>26</v>
      </c>
      <c r="BN77" s="34">
        <f t="shared" si="44"/>
        <v>26</v>
      </c>
      <c r="BO77" s="88">
        <f t="shared" si="40"/>
        <v>0</v>
      </c>
    </row>
    <row r="78" spans="1:67" ht="17" thickBot="1">
      <c r="A78" s="21">
        <f t="shared" si="26"/>
        <v>4</v>
      </c>
      <c r="B78" s="86">
        <v>96</v>
      </c>
      <c r="C78" s="86">
        <v>93.9</v>
      </c>
      <c r="D78" s="86">
        <v>127.8</v>
      </c>
      <c r="E78" s="86">
        <v>4693</v>
      </c>
      <c r="F78" s="86">
        <v>-4.4000000000000004</v>
      </c>
      <c r="G78" s="86">
        <v>165.9</v>
      </c>
      <c r="H78" s="86">
        <v>178.5</v>
      </c>
      <c r="I78" s="86" t="s">
        <v>109</v>
      </c>
      <c r="J78" s="86">
        <v>3.4</v>
      </c>
      <c r="K78" s="22">
        <v>165</v>
      </c>
      <c r="L78" s="23">
        <v>1.95</v>
      </c>
      <c r="M78" s="3"/>
      <c r="N78" s="3"/>
      <c r="O78" s="3"/>
      <c r="P78" s="3"/>
      <c r="Q78" s="31">
        <f>J78-($P$83*A78)</f>
        <v>1.7999999999999998</v>
      </c>
      <c r="R78" s="94">
        <f>(J78-L78)/A78</f>
        <v>0.36249999999999999</v>
      </c>
      <c r="S78" s="94">
        <v>0.4</v>
      </c>
      <c r="T78" s="87">
        <f>(J78-L78)/S78</f>
        <v>3.6249999999999996</v>
      </c>
      <c r="U78" s="87">
        <f t="shared" si="46"/>
        <v>4</v>
      </c>
      <c r="V78" s="87">
        <f>A78-U78</f>
        <v>0</v>
      </c>
      <c r="AK78" s="22">
        <f t="shared" si="47"/>
        <v>165</v>
      </c>
      <c r="AL78" s="22">
        <f>$AC$24*AK78+$AD$24</f>
        <v>0.39124999999999999</v>
      </c>
      <c r="AM78" s="22">
        <f t="shared" si="48"/>
        <v>0.39124999999999999</v>
      </c>
      <c r="BC78" s="22">
        <f t="shared" si="49"/>
        <v>165</v>
      </c>
      <c r="BD78" s="22">
        <f>$AU$24*BC78+$AV$24</f>
        <v>1.8554999999999999</v>
      </c>
      <c r="BE78" s="22">
        <f>BD78-L78</f>
        <v>-9.4500000000000028E-2</v>
      </c>
      <c r="BF78" s="3"/>
      <c r="BG78" s="3"/>
      <c r="BH78" s="22">
        <f t="shared" si="50"/>
        <v>165</v>
      </c>
      <c r="BI78" s="3">
        <f>$AC$24*BH78+$AD$24</f>
        <v>0.39124999999999999</v>
      </c>
      <c r="BJ78" s="3">
        <f>$AU$24*BH78+$AV$24</f>
        <v>1.8554999999999999</v>
      </c>
      <c r="BK78" s="3">
        <f t="shared" si="43"/>
        <v>3.4</v>
      </c>
      <c r="BL78" s="3">
        <f t="shared" si="38"/>
        <v>3.9476038338658146</v>
      </c>
      <c r="BM78" s="34">
        <f t="shared" si="39"/>
        <v>4</v>
      </c>
      <c r="BN78" s="34">
        <f t="shared" si="44"/>
        <v>4</v>
      </c>
      <c r="BO78" s="88">
        <f t="shared" si="40"/>
        <v>0</v>
      </c>
    </row>
    <row r="79" spans="1:67" ht="17" thickBot="1">
      <c r="A79" s="21">
        <f t="shared" si="26"/>
        <v>5</v>
      </c>
      <c r="B79" s="86">
        <v>95</v>
      </c>
      <c r="C79" s="86">
        <v>93.1</v>
      </c>
      <c r="D79" s="86">
        <v>126.3</v>
      </c>
      <c r="E79" s="86">
        <v>4155</v>
      </c>
      <c r="F79" s="86">
        <v>-6.2</v>
      </c>
      <c r="G79" s="86">
        <v>168</v>
      </c>
      <c r="H79" s="86">
        <v>181.6</v>
      </c>
      <c r="I79" s="86" t="s">
        <v>110</v>
      </c>
      <c r="J79" s="86">
        <v>4</v>
      </c>
      <c r="K79" s="22">
        <v>165</v>
      </c>
      <c r="L79" s="23">
        <v>1.95</v>
      </c>
      <c r="M79" s="3" t="s">
        <v>45</v>
      </c>
      <c r="N79" s="3"/>
      <c r="O79" s="3"/>
      <c r="P79" s="3"/>
      <c r="Q79" s="31">
        <f>J79-($P$83*A79)</f>
        <v>2</v>
      </c>
      <c r="R79" s="94">
        <f>(J79-L79)/A79</f>
        <v>0.41</v>
      </c>
      <c r="S79" s="94">
        <v>0.4</v>
      </c>
      <c r="T79" s="87">
        <f>(J79-L79)/S79</f>
        <v>5.1249999999999991</v>
      </c>
      <c r="U79" s="87">
        <f t="shared" ref="U79:U84" si="51">ROUND(T79,0)</f>
        <v>5</v>
      </c>
      <c r="V79" s="87">
        <f>A79-U79</f>
        <v>0</v>
      </c>
      <c r="AK79" s="22">
        <f t="shared" si="47"/>
        <v>165</v>
      </c>
      <c r="AL79" s="22">
        <f>$AC$24*AK79+$AD$24</f>
        <v>0.39124999999999999</v>
      </c>
      <c r="AM79" s="22">
        <f t="shared" si="48"/>
        <v>0.39124999999999999</v>
      </c>
      <c r="BC79" s="22">
        <f t="shared" si="49"/>
        <v>165</v>
      </c>
      <c r="BD79" s="22">
        <f>$AU$24*BC79+$AV$24</f>
        <v>1.8554999999999999</v>
      </c>
      <c r="BE79" s="22">
        <f>BD79-L79</f>
        <v>-9.4500000000000028E-2</v>
      </c>
      <c r="BF79" s="3"/>
      <c r="BG79" s="3"/>
      <c r="BH79" s="22">
        <f t="shared" si="50"/>
        <v>165</v>
      </c>
      <c r="BI79" s="3">
        <f>$AC$24*BH79+$AD$24</f>
        <v>0.39124999999999999</v>
      </c>
      <c r="BJ79" s="3">
        <f>$AU$24*BH79+$AV$24</f>
        <v>1.8554999999999999</v>
      </c>
      <c r="BK79" s="3">
        <f t="shared" si="43"/>
        <v>4</v>
      </c>
      <c r="BL79" s="3">
        <f t="shared" si="38"/>
        <v>5.4811501597444083</v>
      </c>
      <c r="BM79" s="34">
        <f t="shared" si="39"/>
        <v>5</v>
      </c>
      <c r="BN79" s="34">
        <f t="shared" si="44"/>
        <v>5</v>
      </c>
      <c r="BO79" s="88">
        <f t="shared" si="40"/>
        <v>0</v>
      </c>
    </row>
    <row r="80" spans="1:67" ht="17" thickBot="1">
      <c r="A80" s="21">
        <f t="shared" si="26"/>
        <v>8</v>
      </c>
      <c r="B80" s="86">
        <v>92</v>
      </c>
      <c r="C80" s="86">
        <v>92.1</v>
      </c>
      <c r="D80" s="86">
        <v>127.5</v>
      </c>
      <c r="E80" s="86">
        <v>5056</v>
      </c>
      <c r="F80" s="86">
        <v>-5.2</v>
      </c>
      <c r="G80" s="86">
        <v>163</v>
      </c>
      <c r="H80" s="86">
        <v>174.6</v>
      </c>
      <c r="I80" s="86" t="s">
        <v>111</v>
      </c>
      <c r="J80" s="86">
        <v>5.3</v>
      </c>
      <c r="K80" s="22">
        <v>165</v>
      </c>
      <c r="L80" s="23">
        <v>1.95</v>
      </c>
      <c r="M80" s="3"/>
      <c r="N80" s="3"/>
      <c r="O80" s="3"/>
      <c r="P80" s="3"/>
      <c r="Q80" s="31">
        <f>J80-($P$83*A80)</f>
        <v>2.0999999999999996</v>
      </c>
      <c r="R80" s="94">
        <f>(J80-L80)/A80</f>
        <v>0.41874999999999996</v>
      </c>
      <c r="S80" s="94">
        <v>0.4</v>
      </c>
      <c r="T80" s="87">
        <f>(J80-L80)/S80</f>
        <v>8.3749999999999982</v>
      </c>
      <c r="U80" s="87">
        <f t="shared" si="51"/>
        <v>8</v>
      </c>
      <c r="V80" s="87">
        <f>A80-U80</f>
        <v>0</v>
      </c>
      <c r="AK80" s="22">
        <f t="shared" si="47"/>
        <v>165</v>
      </c>
      <c r="AL80" s="22">
        <f>$AC$24*AK80+$AD$24</f>
        <v>0.39124999999999999</v>
      </c>
      <c r="AM80" s="22">
        <f t="shared" si="48"/>
        <v>-8.7500000000000355E-3</v>
      </c>
      <c r="BC80" s="22">
        <f t="shared" si="49"/>
        <v>165</v>
      </c>
      <c r="BD80" s="22">
        <f>$AU$24*BC80+$AV$24</f>
        <v>1.8554999999999999</v>
      </c>
      <c r="BE80" s="22">
        <f>BD80-L80</f>
        <v>-9.4500000000000028E-2</v>
      </c>
      <c r="BF80" s="3"/>
      <c r="BG80" s="3"/>
      <c r="BH80" s="22">
        <f t="shared" si="50"/>
        <v>165</v>
      </c>
      <c r="BI80" s="3">
        <f>$AC$24*BH80+$AD$24</f>
        <v>0.39124999999999999</v>
      </c>
      <c r="BJ80" s="3">
        <f>$AU$24*BH80+$AV$24</f>
        <v>1.8554999999999999</v>
      </c>
      <c r="BK80" s="3">
        <f t="shared" si="43"/>
        <v>5.3</v>
      </c>
      <c r="BL80" s="3">
        <f t="shared" si="38"/>
        <v>8.8038338658146955</v>
      </c>
      <c r="BM80" s="34">
        <f t="shared" si="39"/>
        <v>9</v>
      </c>
      <c r="BN80" s="34">
        <f t="shared" si="44"/>
        <v>8</v>
      </c>
      <c r="BO80" s="88">
        <f t="shared" si="40"/>
        <v>-1</v>
      </c>
    </row>
    <row r="81" spans="1:67" ht="17" thickBot="1">
      <c r="A81" s="21">
        <f t="shared" si="26"/>
        <v>11</v>
      </c>
      <c r="B81" s="86">
        <v>89</v>
      </c>
      <c r="C81" s="86">
        <v>93.7</v>
      </c>
      <c r="D81" s="86">
        <v>127.5</v>
      </c>
      <c r="E81" s="86">
        <v>5385</v>
      </c>
      <c r="F81" s="86">
        <v>-4</v>
      </c>
      <c r="G81" s="86">
        <v>159.80000000000001</v>
      </c>
      <c r="H81" s="86">
        <v>169.9</v>
      </c>
      <c r="I81" s="86" t="s">
        <v>102</v>
      </c>
      <c r="J81" s="86">
        <v>6.2</v>
      </c>
      <c r="K81" s="22">
        <v>165</v>
      </c>
      <c r="L81" s="23">
        <v>1.95</v>
      </c>
      <c r="M81" s="3" t="s">
        <v>71</v>
      </c>
      <c r="N81" s="3">
        <f>A81-A83</f>
        <v>-19</v>
      </c>
      <c r="O81" s="3">
        <f>J81-J83</f>
        <v>-7.6000000000000005</v>
      </c>
      <c r="P81" s="31">
        <f>O81/N81</f>
        <v>0.4</v>
      </c>
      <c r="Q81" s="31">
        <f>J81-($P$83*A81)</f>
        <v>1.7999999999999998</v>
      </c>
      <c r="R81" s="94">
        <f>(J81-L81)/A81</f>
        <v>0.38636363636363635</v>
      </c>
      <c r="S81" s="94">
        <v>0.4</v>
      </c>
      <c r="T81" s="87">
        <f>(J81-L81)/S81</f>
        <v>10.625</v>
      </c>
      <c r="U81" s="87">
        <f t="shared" si="51"/>
        <v>11</v>
      </c>
      <c r="V81" s="87">
        <f>A81-U81</f>
        <v>0</v>
      </c>
      <c r="AK81" s="22">
        <f t="shared" si="47"/>
        <v>165</v>
      </c>
      <c r="AL81" s="22">
        <f>$AC$24*AK81+$AD$24</f>
        <v>0.39124999999999999</v>
      </c>
      <c r="AM81" s="22">
        <f t="shared" si="48"/>
        <v>0.39124999999999999</v>
      </c>
      <c r="BC81" s="22">
        <f t="shared" si="49"/>
        <v>165</v>
      </c>
      <c r="BD81" s="22">
        <f>$AU$24*BC81+$AV$24</f>
        <v>1.8554999999999999</v>
      </c>
      <c r="BE81" s="22">
        <f>BD81-L81</f>
        <v>-9.4500000000000028E-2</v>
      </c>
      <c r="BF81" s="3"/>
      <c r="BG81" s="3"/>
      <c r="BH81" s="22">
        <f t="shared" si="50"/>
        <v>165</v>
      </c>
      <c r="BI81" s="3">
        <f>$AC$24*BH81+$AD$24</f>
        <v>0.39124999999999999</v>
      </c>
      <c r="BJ81" s="3">
        <f>$AU$24*BH81+$AV$24</f>
        <v>1.8554999999999999</v>
      </c>
      <c r="BK81" s="3">
        <f t="shared" si="43"/>
        <v>6.2</v>
      </c>
      <c r="BL81" s="3">
        <f t="shared" si="38"/>
        <v>11.104153354632588</v>
      </c>
      <c r="BM81" s="34">
        <f t="shared" si="39"/>
        <v>11</v>
      </c>
      <c r="BN81" s="34">
        <f t="shared" si="44"/>
        <v>11</v>
      </c>
      <c r="BO81" s="88">
        <f t="shared" si="40"/>
        <v>0</v>
      </c>
    </row>
    <row r="82" spans="1:67" ht="17" thickBot="1">
      <c r="A82" s="21">
        <f t="shared" si="26"/>
        <v>22</v>
      </c>
      <c r="B82" s="86">
        <v>78</v>
      </c>
      <c r="C82" s="86">
        <v>94.2</v>
      </c>
      <c r="D82" s="86">
        <v>130.30000000000001</v>
      </c>
      <c r="E82" s="86">
        <v>5809</v>
      </c>
      <c r="F82" s="86">
        <v>-4.4000000000000004</v>
      </c>
      <c r="G82" s="86">
        <v>165.2</v>
      </c>
      <c r="H82" s="86">
        <v>176.5</v>
      </c>
      <c r="I82" s="86" t="s">
        <v>112</v>
      </c>
      <c r="J82" s="86">
        <v>10.8</v>
      </c>
      <c r="K82" s="22">
        <v>165</v>
      </c>
      <c r="L82" s="23">
        <v>1.95</v>
      </c>
      <c r="M82" s="3"/>
      <c r="N82" s="3"/>
      <c r="O82" s="3"/>
      <c r="P82" s="3"/>
      <c r="Q82" s="31">
        <f>J82-($P$83*A82)</f>
        <v>2</v>
      </c>
      <c r="R82" s="94">
        <f>(J82-L82)/A82</f>
        <v>0.40227272727272734</v>
      </c>
      <c r="S82" s="94">
        <v>0.4</v>
      </c>
      <c r="T82" s="87">
        <f>(J82-L82)/S82</f>
        <v>22.125000000000004</v>
      </c>
      <c r="U82" s="87">
        <f t="shared" si="51"/>
        <v>22</v>
      </c>
      <c r="V82" s="87">
        <f>A82-U82</f>
        <v>0</v>
      </c>
      <c r="AK82" s="22">
        <f t="shared" si="47"/>
        <v>165</v>
      </c>
      <c r="AL82" s="22">
        <f>$AC$24*AK82+$AD$24</f>
        <v>0.39124999999999999</v>
      </c>
      <c r="AM82" s="22">
        <f t="shared" si="48"/>
        <v>-8.7500000000000355E-3</v>
      </c>
      <c r="BC82" s="22">
        <f t="shared" si="49"/>
        <v>165</v>
      </c>
      <c r="BD82" s="22">
        <f>$AU$24*BC82+$AV$24</f>
        <v>1.8554999999999999</v>
      </c>
      <c r="BE82" s="22">
        <f>BD82-L82</f>
        <v>-9.4500000000000028E-2</v>
      </c>
      <c r="BF82" s="3"/>
      <c r="BG82" s="3"/>
      <c r="BH82" s="22">
        <f t="shared" si="50"/>
        <v>165</v>
      </c>
      <c r="BI82" s="3">
        <f>$AC$24*BH82+$AD$24</f>
        <v>0.39124999999999999</v>
      </c>
      <c r="BJ82" s="3">
        <f>$AU$24*BH82+$AV$24</f>
        <v>1.8554999999999999</v>
      </c>
      <c r="BK82" s="3">
        <f t="shared" si="43"/>
        <v>10.8</v>
      </c>
      <c r="BL82" s="3">
        <f t="shared" si="38"/>
        <v>22.86134185303515</v>
      </c>
      <c r="BM82" s="34">
        <f t="shared" si="39"/>
        <v>23</v>
      </c>
      <c r="BN82" s="34">
        <f t="shared" si="44"/>
        <v>22</v>
      </c>
      <c r="BO82" s="88">
        <f t="shared" si="40"/>
        <v>-1</v>
      </c>
    </row>
    <row r="83" spans="1:67" ht="17" thickBot="1">
      <c r="A83" s="21">
        <f t="shared" si="26"/>
        <v>30</v>
      </c>
      <c r="B83" s="86">
        <v>70</v>
      </c>
      <c r="C83" s="86">
        <v>93.6</v>
      </c>
      <c r="D83" s="86">
        <v>128.19999999999999</v>
      </c>
      <c r="E83" s="86">
        <v>6101</v>
      </c>
      <c r="F83" s="86">
        <v>-5.6</v>
      </c>
      <c r="G83" s="86">
        <v>159.6</v>
      </c>
      <c r="H83" s="86">
        <v>168.9</v>
      </c>
      <c r="I83" s="86" t="s">
        <v>113</v>
      </c>
      <c r="J83" s="86">
        <v>13.8</v>
      </c>
      <c r="K83" s="22">
        <v>165</v>
      </c>
      <c r="L83" s="23">
        <v>1.95</v>
      </c>
      <c r="M83" s="3" t="s">
        <v>147</v>
      </c>
      <c r="N83" s="3">
        <f>A83-A78</f>
        <v>26</v>
      </c>
      <c r="O83" s="3">
        <f>J83-J78</f>
        <v>10.4</v>
      </c>
      <c r="P83" s="31">
        <f>O83/N83</f>
        <v>0.4</v>
      </c>
      <c r="Q83" s="31">
        <f>J83-($P$83*A83)</f>
        <v>1.8000000000000007</v>
      </c>
      <c r="R83" s="94">
        <f>(J83-L83)/A83</f>
        <v>0.39500000000000007</v>
      </c>
      <c r="S83" s="94">
        <v>0.4</v>
      </c>
      <c r="T83" s="87">
        <f>(J83-L83)/S83</f>
        <v>29.625000000000004</v>
      </c>
      <c r="U83" s="87">
        <f t="shared" si="51"/>
        <v>30</v>
      </c>
      <c r="V83" s="87">
        <f>A83-U83</f>
        <v>0</v>
      </c>
      <c r="AK83" s="22">
        <f t="shared" si="47"/>
        <v>165</v>
      </c>
      <c r="AL83" s="22">
        <f>$AC$24*AK83+$AD$24</f>
        <v>0.39124999999999999</v>
      </c>
      <c r="AM83" s="22">
        <f t="shared" si="48"/>
        <v>0.39124999999999999</v>
      </c>
      <c r="BC83" s="22">
        <f t="shared" si="49"/>
        <v>165</v>
      </c>
      <c r="BD83" s="22">
        <f>$AU$24*BC83+$AV$24</f>
        <v>1.8554999999999999</v>
      </c>
      <c r="BE83" s="22">
        <f>BD83-L83</f>
        <v>-9.4500000000000028E-2</v>
      </c>
      <c r="BF83" s="3"/>
      <c r="BG83" s="3"/>
      <c r="BH83" s="22">
        <f t="shared" si="50"/>
        <v>165</v>
      </c>
      <c r="BI83" s="3">
        <f>$AC$24*BH83+$AD$24</f>
        <v>0.39124999999999999</v>
      </c>
      <c r="BJ83" s="3">
        <f>$AU$24*BH83+$AV$24</f>
        <v>1.8554999999999999</v>
      </c>
      <c r="BK83" s="3">
        <f t="shared" si="43"/>
        <v>13.8</v>
      </c>
      <c r="BL83" s="3">
        <f t="shared" si="38"/>
        <v>30.529073482428121</v>
      </c>
      <c r="BM83" s="34">
        <f t="shared" si="39"/>
        <v>31</v>
      </c>
      <c r="BN83" s="34">
        <f t="shared" si="44"/>
        <v>30</v>
      </c>
      <c r="BO83" s="88">
        <f t="shared" si="40"/>
        <v>-1</v>
      </c>
    </row>
    <row r="84" spans="1:67" ht="17" thickBot="1">
      <c r="A84" s="79">
        <f t="shared" si="26"/>
        <v>23</v>
      </c>
      <c r="B84" s="79">
        <v>77</v>
      </c>
      <c r="C84" s="79">
        <v>63.4</v>
      </c>
      <c r="D84" s="79">
        <v>63.5</v>
      </c>
      <c r="E84" s="79">
        <v>8600</v>
      </c>
      <c r="F84" s="79">
        <v>-2.9</v>
      </c>
      <c r="G84" s="79">
        <v>61.3</v>
      </c>
      <c r="H84" s="79">
        <v>62.5</v>
      </c>
      <c r="I84" s="79" t="s">
        <v>77</v>
      </c>
      <c r="J84" s="79">
        <v>4</v>
      </c>
      <c r="K84" s="105">
        <v>58</v>
      </c>
      <c r="L84" s="82">
        <v>0.7</v>
      </c>
      <c r="M84" s="3"/>
      <c r="Q84" s="107">
        <f>J84-($P$132*A84)</f>
        <v>0.7799999999999998</v>
      </c>
      <c r="R84" s="107">
        <f>(J84-L84)/A84</f>
        <v>0.14347826086956522</v>
      </c>
      <c r="S84" s="108">
        <v>0.14000000000000001</v>
      </c>
      <c r="T84" s="87">
        <f>(J84-L84)/S84</f>
        <v>23.571428571428569</v>
      </c>
      <c r="U84" s="87">
        <f t="shared" si="51"/>
        <v>24</v>
      </c>
      <c r="V84" s="87">
        <f>A84-U84</f>
        <v>-1</v>
      </c>
      <c r="AK84" s="104">
        <f t="shared" si="47"/>
        <v>58</v>
      </c>
      <c r="AL84" s="104">
        <f>$AC$24*AK84+$AD$24</f>
        <v>0.15049999999999997</v>
      </c>
      <c r="BC84" s="104">
        <f t="shared" si="49"/>
        <v>58</v>
      </c>
      <c r="BD84" s="104">
        <f>$AU$24*BC84+$AV$24</f>
        <v>0.7105999999999999</v>
      </c>
      <c r="BH84" s="104">
        <f t="shared" si="50"/>
        <v>58</v>
      </c>
      <c r="BI84" s="87">
        <f>$AC$24*BH84+$AD$24</f>
        <v>0.15049999999999997</v>
      </c>
      <c r="BJ84" s="87">
        <f>$AU$24*BH84+$AV$24</f>
        <v>0.7105999999999999</v>
      </c>
    </row>
    <row r="85" spans="1:67" ht="17" thickBot="1">
      <c r="A85" s="79">
        <f t="shared" si="26"/>
        <v>61</v>
      </c>
      <c r="B85" s="79">
        <v>39</v>
      </c>
      <c r="C85" s="79">
        <v>54</v>
      </c>
      <c r="D85" s="79">
        <v>54</v>
      </c>
      <c r="E85" s="79">
        <v>5910</v>
      </c>
      <c r="F85" s="79" t="s">
        <v>19</v>
      </c>
      <c r="G85" s="79">
        <v>48.9</v>
      </c>
      <c r="H85" s="79">
        <v>54.3</v>
      </c>
      <c r="I85" s="79" t="s">
        <v>22</v>
      </c>
      <c r="J85" s="79">
        <v>9.1999999999999993</v>
      </c>
      <c r="K85" s="105">
        <v>58</v>
      </c>
      <c r="L85" s="82">
        <v>0.7</v>
      </c>
      <c r="M85" s="3"/>
      <c r="Q85" s="107">
        <f>J85-($P$132*A85)</f>
        <v>0.65999999999999837</v>
      </c>
      <c r="R85" s="107">
        <f>(J85-L85)/A85</f>
        <v>0.13934426229508196</v>
      </c>
      <c r="S85" s="108">
        <v>0.14000000000000001</v>
      </c>
      <c r="T85" s="87">
        <f>(J85-L85)/S85</f>
        <v>60.714285714285708</v>
      </c>
      <c r="U85" s="87">
        <f t="shared" ref="U85:U148" si="52">ROUND(T85,0)</f>
        <v>61</v>
      </c>
      <c r="V85" s="87">
        <f>A85-U85</f>
        <v>0</v>
      </c>
    </row>
    <row r="86" spans="1:67" ht="17" thickBot="1">
      <c r="A86" s="79">
        <f t="shared" si="26"/>
        <v>91</v>
      </c>
      <c r="B86" s="79">
        <v>9</v>
      </c>
      <c r="C86" s="79">
        <v>54.2</v>
      </c>
      <c r="D86" s="79">
        <v>51.5</v>
      </c>
      <c r="E86" s="79">
        <v>7260</v>
      </c>
      <c r="F86" s="79">
        <v>-2.1</v>
      </c>
      <c r="G86" s="79">
        <v>44.6</v>
      </c>
      <c r="H86" s="79">
        <v>48.6</v>
      </c>
      <c r="I86" s="79" t="s">
        <v>20</v>
      </c>
      <c r="J86" s="79">
        <v>13.4</v>
      </c>
      <c r="K86" s="105">
        <v>58</v>
      </c>
      <c r="L86" s="82">
        <v>0.7</v>
      </c>
      <c r="M86" s="3"/>
      <c r="Q86" s="107">
        <f>J86-($P$132*A86)</f>
        <v>0.65999999999999837</v>
      </c>
      <c r="R86" s="107">
        <f>(J86-L86)/A86</f>
        <v>0.13956043956043956</v>
      </c>
      <c r="S86" s="108">
        <v>0.14000000000000001</v>
      </c>
      <c r="T86" s="87">
        <f>(J86-L86)/S86</f>
        <v>90.714285714285708</v>
      </c>
      <c r="U86" s="87">
        <f t="shared" si="52"/>
        <v>91</v>
      </c>
      <c r="V86" s="87">
        <f>A86-U86</f>
        <v>0</v>
      </c>
    </row>
    <row r="87" spans="1:67" ht="17" thickBot="1">
      <c r="A87" s="79">
        <f t="shared" si="26"/>
        <v>95</v>
      </c>
      <c r="B87" s="79">
        <v>5</v>
      </c>
      <c r="C87" s="79">
        <v>52.3</v>
      </c>
      <c r="D87" s="79">
        <v>51</v>
      </c>
      <c r="E87" s="79">
        <v>7200</v>
      </c>
      <c r="F87" s="79">
        <v>-1.5</v>
      </c>
      <c r="G87" s="79">
        <v>44.1</v>
      </c>
      <c r="H87" s="79">
        <v>47.5</v>
      </c>
      <c r="I87" s="79" t="s">
        <v>79</v>
      </c>
      <c r="J87" s="79">
        <v>14</v>
      </c>
      <c r="K87" s="105">
        <v>58</v>
      </c>
      <c r="L87" s="82">
        <v>0.7</v>
      </c>
      <c r="M87" s="3"/>
      <c r="Q87" s="107">
        <f>J87-($P$132*A87)</f>
        <v>0.69999999999999929</v>
      </c>
      <c r="R87" s="107">
        <f>(J87-L87)/A87</f>
        <v>0.14000000000000001</v>
      </c>
      <c r="S87" s="108">
        <v>0.14000000000000001</v>
      </c>
      <c r="T87" s="87">
        <f>(J87-L87)/S87</f>
        <v>95</v>
      </c>
      <c r="U87" s="87">
        <f t="shared" si="52"/>
        <v>95</v>
      </c>
      <c r="V87" s="87">
        <f>A87-U87</f>
        <v>0</v>
      </c>
    </row>
    <row r="88" spans="1:67" ht="17" thickBot="1">
      <c r="A88" s="79">
        <f t="shared" si="26"/>
        <v>35</v>
      </c>
      <c r="B88" s="79">
        <v>65</v>
      </c>
      <c r="C88" s="79">
        <v>62.2</v>
      </c>
      <c r="D88" s="79">
        <v>56.9</v>
      </c>
      <c r="E88" s="79">
        <v>7930</v>
      </c>
      <c r="F88" s="79">
        <v>-0.5</v>
      </c>
      <c r="G88" s="79">
        <v>52.5</v>
      </c>
      <c r="H88" s="79">
        <v>55.7</v>
      </c>
      <c r="I88" s="79" t="s">
        <v>98</v>
      </c>
      <c r="J88" s="79">
        <v>5.6</v>
      </c>
      <c r="K88" s="105">
        <v>58</v>
      </c>
      <c r="L88" s="82">
        <v>0.7</v>
      </c>
      <c r="M88" s="3"/>
      <c r="Q88" s="107">
        <f>J88-($P$132*A88)</f>
        <v>0.69999999999999929</v>
      </c>
      <c r="R88" s="107">
        <f>(J88-L88)/A88</f>
        <v>0.13999999999999999</v>
      </c>
      <c r="S88" s="108">
        <v>0.14000000000000001</v>
      </c>
      <c r="T88" s="87">
        <f>(J88-L88)/S88</f>
        <v>34.999999999999993</v>
      </c>
      <c r="U88" s="87">
        <f t="shared" si="52"/>
        <v>35</v>
      </c>
      <c r="V88" s="87">
        <f>A88-U88</f>
        <v>0</v>
      </c>
    </row>
    <row r="89" spans="1:67" ht="17" thickBot="1">
      <c r="A89" s="79">
        <f t="shared" si="26"/>
        <v>10</v>
      </c>
      <c r="B89" s="79">
        <v>90</v>
      </c>
      <c r="C89" s="79">
        <v>61.6</v>
      </c>
      <c r="D89" s="79">
        <v>59.3</v>
      </c>
      <c r="E89" s="79">
        <v>8430</v>
      </c>
      <c r="F89" s="79">
        <v>-3.1</v>
      </c>
      <c r="G89" s="79">
        <v>56</v>
      </c>
      <c r="H89" s="79">
        <v>58.4</v>
      </c>
      <c r="I89" s="79" t="s">
        <v>35</v>
      </c>
      <c r="J89" s="79">
        <v>2</v>
      </c>
      <c r="K89" s="105">
        <v>58</v>
      </c>
      <c r="L89" s="82">
        <v>0.7</v>
      </c>
      <c r="M89" s="3"/>
      <c r="Q89" s="107">
        <f>J89-($P$132*A89)</f>
        <v>0.59999999999999987</v>
      </c>
      <c r="R89" s="107">
        <f>(J89-L89)/A89</f>
        <v>0.13</v>
      </c>
      <c r="S89" s="108">
        <v>0.14000000000000001</v>
      </c>
      <c r="T89" s="87">
        <f>(J89-L89)/S89</f>
        <v>9.2857142857142847</v>
      </c>
      <c r="U89" s="87">
        <f t="shared" si="52"/>
        <v>9</v>
      </c>
      <c r="V89" s="87">
        <f>A89-U89</f>
        <v>1</v>
      </c>
    </row>
    <row r="90" spans="1:67" ht="17" thickBot="1">
      <c r="A90" s="79">
        <f t="shared" si="26"/>
        <v>4</v>
      </c>
      <c r="B90" s="79">
        <v>96</v>
      </c>
      <c r="C90" s="79">
        <v>61.4</v>
      </c>
      <c r="D90" s="79">
        <v>60.9</v>
      </c>
      <c r="E90" s="79">
        <v>8350</v>
      </c>
      <c r="F90" s="79">
        <v>-3.1</v>
      </c>
      <c r="G90" s="79">
        <v>58.3</v>
      </c>
      <c r="H90" s="79">
        <v>60.9</v>
      </c>
      <c r="I90" s="79" t="s">
        <v>132</v>
      </c>
      <c r="J90" s="79">
        <v>1.3</v>
      </c>
      <c r="K90" s="105">
        <v>58</v>
      </c>
      <c r="L90" s="82">
        <v>0.7</v>
      </c>
      <c r="M90" s="3"/>
      <c r="Q90" s="107">
        <f>J90-($P$132*A90)</f>
        <v>0.74</v>
      </c>
      <c r="R90" s="107">
        <f>(J90-L90)/A90</f>
        <v>0.15000000000000002</v>
      </c>
      <c r="S90" s="108">
        <v>0.14000000000000001</v>
      </c>
      <c r="T90" s="87">
        <f>(J90-L90)/S90</f>
        <v>4.2857142857142856</v>
      </c>
      <c r="U90" s="87">
        <f t="shared" si="52"/>
        <v>4</v>
      </c>
      <c r="V90" s="87">
        <f>A90-U90</f>
        <v>0</v>
      </c>
    </row>
    <row r="91" spans="1:67" ht="17" thickBot="1">
      <c r="A91" s="79">
        <f t="shared" ref="A91:A148" si="53">100-B91</f>
        <v>22</v>
      </c>
      <c r="B91" s="79">
        <v>78</v>
      </c>
      <c r="C91" s="79">
        <v>62.3</v>
      </c>
      <c r="D91" s="79">
        <v>62.4</v>
      </c>
      <c r="E91" s="79">
        <v>8530</v>
      </c>
      <c r="F91" s="79">
        <v>-4.0999999999999996</v>
      </c>
      <c r="G91" s="106">
        <v>60.6</v>
      </c>
      <c r="H91" s="79">
        <v>63.2</v>
      </c>
      <c r="I91" s="106" t="s">
        <v>15</v>
      </c>
      <c r="J91" s="106">
        <v>3.8</v>
      </c>
      <c r="K91" s="105">
        <v>58</v>
      </c>
      <c r="L91" s="82">
        <v>0.7</v>
      </c>
      <c r="M91" s="3"/>
      <c r="Q91" s="107">
        <f>J91-($P$132*A91)</f>
        <v>0.71999999999999975</v>
      </c>
      <c r="R91" s="107">
        <f>(J91-L91)/A91</f>
        <v>0.1409090909090909</v>
      </c>
      <c r="S91" s="108">
        <v>0.14000000000000001</v>
      </c>
      <c r="T91" s="87">
        <f>(J91-L91)/S91</f>
        <v>22.142857142857139</v>
      </c>
      <c r="U91" s="87">
        <f t="shared" si="52"/>
        <v>22</v>
      </c>
      <c r="V91" s="87">
        <f>A91-U91</f>
        <v>0</v>
      </c>
    </row>
    <row r="92" spans="1:67" ht="17" thickBot="1">
      <c r="A92" s="79">
        <f t="shared" si="53"/>
        <v>1</v>
      </c>
      <c r="B92" s="79">
        <v>99</v>
      </c>
      <c r="C92" s="79">
        <v>62</v>
      </c>
      <c r="D92" s="79">
        <v>61.4</v>
      </c>
      <c r="E92" s="79">
        <v>8460</v>
      </c>
      <c r="F92" s="79">
        <v>-2.5</v>
      </c>
      <c r="G92" s="79">
        <v>58.4</v>
      </c>
      <c r="H92" s="79">
        <v>59.7</v>
      </c>
      <c r="I92" s="79" t="s">
        <v>81</v>
      </c>
      <c r="J92" s="79">
        <v>0.9</v>
      </c>
      <c r="K92" s="105">
        <v>58</v>
      </c>
      <c r="L92" s="82">
        <v>0.7</v>
      </c>
      <c r="M92" s="3"/>
      <c r="Q92" s="107">
        <f>J92-($P$132*A92)</f>
        <v>0.76</v>
      </c>
      <c r="R92" s="107">
        <f>(J92-L92)/A92</f>
        <v>0.20000000000000007</v>
      </c>
      <c r="S92" s="108">
        <v>0.14000000000000001</v>
      </c>
      <c r="T92" s="87">
        <f>(J92-L92)/S92</f>
        <v>1.4285714285714288</v>
      </c>
      <c r="U92" s="87">
        <f t="shared" si="52"/>
        <v>1</v>
      </c>
      <c r="V92" s="87">
        <f>A92-U92</f>
        <v>0</v>
      </c>
    </row>
    <row r="93" spans="1:67" ht="17" thickBot="1">
      <c r="A93" s="79">
        <f t="shared" si="53"/>
        <v>28</v>
      </c>
      <c r="B93" s="79">
        <v>72</v>
      </c>
      <c r="C93" s="79">
        <v>62.3</v>
      </c>
      <c r="D93" s="79">
        <v>62.8</v>
      </c>
      <c r="E93" s="79">
        <v>8580</v>
      </c>
      <c r="F93" s="79">
        <v>-2.7</v>
      </c>
      <c r="G93" s="79">
        <v>60.6</v>
      </c>
      <c r="H93" s="79">
        <v>62</v>
      </c>
      <c r="I93" s="79" t="s">
        <v>105</v>
      </c>
      <c r="J93" s="79">
        <v>4.5999999999999996</v>
      </c>
      <c r="K93" s="105">
        <v>58</v>
      </c>
      <c r="L93" s="82">
        <v>0.7</v>
      </c>
      <c r="M93" s="3" t="s">
        <v>45</v>
      </c>
      <c r="Q93" s="107">
        <f>J93-($P$132*A93)</f>
        <v>0.67999999999999927</v>
      </c>
      <c r="R93" s="107">
        <f>(J93-L93)/A93</f>
        <v>0.13928571428571426</v>
      </c>
      <c r="S93" s="108">
        <v>0.14000000000000001</v>
      </c>
      <c r="T93" s="87">
        <f>(J93-L93)/S93</f>
        <v>27.857142857142851</v>
      </c>
      <c r="U93" s="87">
        <f t="shared" si="52"/>
        <v>28</v>
      </c>
      <c r="V93" s="87">
        <f>A93-U93</f>
        <v>0</v>
      </c>
    </row>
    <row r="94" spans="1:67" ht="17" thickBot="1">
      <c r="A94" s="79">
        <f t="shared" si="53"/>
        <v>13</v>
      </c>
      <c r="B94" s="79">
        <v>87</v>
      </c>
      <c r="C94" s="79">
        <v>62.4</v>
      </c>
      <c r="D94" s="79">
        <v>58.9</v>
      </c>
      <c r="E94" s="79">
        <v>8080</v>
      </c>
      <c r="F94" s="79">
        <v>-1.1000000000000001</v>
      </c>
      <c r="G94" s="79">
        <v>55.5</v>
      </c>
      <c r="H94" s="79">
        <v>58.5</v>
      </c>
      <c r="I94" s="79" t="s">
        <v>34</v>
      </c>
      <c r="J94" s="79">
        <v>2.5</v>
      </c>
      <c r="K94" s="105">
        <v>58</v>
      </c>
      <c r="L94" s="82">
        <v>0.7</v>
      </c>
      <c r="M94" s="3"/>
      <c r="Q94" s="107">
        <f>J94-($P$132*A94)</f>
        <v>0.67999999999999972</v>
      </c>
      <c r="R94" s="107">
        <f>(J94-L94)/A94</f>
        <v>0.13846153846153847</v>
      </c>
      <c r="S94" s="108">
        <v>0.14000000000000001</v>
      </c>
      <c r="T94" s="87">
        <f>(J94-L94)/S94</f>
        <v>12.857142857142856</v>
      </c>
      <c r="U94" s="87">
        <f t="shared" si="52"/>
        <v>13</v>
      </c>
      <c r="V94" s="87">
        <f>A94-U94</f>
        <v>0</v>
      </c>
    </row>
    <row r="95" spans="1:67" ht="17" thickBot="1">
      <c r="A95" s="79">
        <f t="shared" si="53"/>
        <v>18</v>
      </c>
      <c r="B95" s="79">
        <v>82</v>
      </c>
      <c r="C95" s="79">
        <v>61.7</v>
      </c>
      <c r="D95" s="79">
        <v>61.9</v>
      </c>
      <c r="E95" s="79">
        <v>8340</v>
      </c>
      <c r="F95" s="79">
        <v>-2.7</v>
      </c>
      <c r="G95" s="106">
        <v>59.8</v>
      </c>
      <c r="H95" s="79">
        <v>62.3</v>
      </c>
      <c r="I95" s="106" t="s">
        <v>133</v>
      </c>
      <c r="J95" s="106">
        <v>3.2</v>
      </c>
      <c r="K95" s="105">
        <v>58</v>
      </c>
      <c r="L95" s="82">
        <v>0.7</v>
      </c>
      <c r="M95" s="3" t="s">
        <v>45</v>
      </c>
      <c r="Q95" s="107">
        <f>J95-($P$132*A95)</f>
        <v>0.67999999999999972</v>
      </c>
      <c r="R95" s="107">
        <f>(J95-L95)/A95</f>
        <v>0.1388888888888889</v>
      </c>
      <c r="S95" s="108">
        <v>0.14000000000000001</v>
      </c>
      <c r="T95" s="87">
        <f>(J95-L95)/S95</f>
        <v>17.857142857142854</v>
      </c>
      <c r="U95" s="87">
        <f t="shared" si="52"/>
        <v>18</v>
      </c>
      <c r="V95" s="87">
        <f>A95-U95</f>
        <v>0</v>
      </c>
    </row>
    <row r="96" spans="1:67" ht="17" thickBot="1">
      <c r="A96" s="79">
        <f t="shared" si="53"/>
        <v>19</v>
      </c>
      <c r="B96" s="79">
        <v>81</v>
      </c>
      <c r="C96" s="79">
        <v>61.5</v>
      </c>
      <c r="D96" s="79">
        <v>62.1</v>
      </c>
      <c r="E96" s="79">
        <v>8440</v>
      </c>
      <c r="F96" s="79">
        <v>-1.3</v>
      </c>
      <c r="G96" s="79">
        <v>59.8</v>
      </c>
      <c r="H96" s="79">
        <v>61.5</v>
      </c>
      <c r="I96" s="79" t="s">
        <v>15</v>
      </c>
      <c r="J96" s="79">
        <v>3.4</v>
      </c>
      <c r="K96" s="105">
        <v>58</v>
      </c>
      <c r="L96" s="82">
        <v>0.7</v>
      </c>
      <c r="M96" s="3"/>
      <c r="Q96" s="107">
        <f>J96-($P$132*A96)</f>
        <v>0.73999999999999977</v>
      </c>
      <c r="R96" s="107">
        <f>(J96-L96)/A96</f>
        <v>0.14210526315789473</v>
      </c>
      <c r="S96" s="108">
        <v>0.14000000000000001</v>
      </c>
      <c r="T96" s="87">
        <f>(J96-L96)/S96</f>
        <v>19.285714285714285</v>
      </c>
      <c r="U96" s="87">
        <f t="shared" si="52"/>
        <v>19</v>
      </c>
      <c r="V96" s="87">
        <f>A96-U96</f>
        <v>0</v>
      </c>
    </row>
    <row r="97" spans="1:22" ht="17" thickBot="1">
      <c r="A97" s="79">
        <f t="shared" si="53"/>
        <v>13</v>
      </c>
      <c r="B97" s="79">
        <v>87</v>
      </c>
      <c r="C97" s="79">
        <v>61.3</v>
      </c>
      <c r="D97" s="79">
        <v>59.2</v>
      </c>
      <c r="E97" s="79">
        <v>8450</v>
      </c>
      <c r="F97" s="79">
        <v>-2.7</v>
      </c>
      <c r="G97" s="79">
        <v>55.7</v>
      </c>
      <c r="H97" s="79">
        <v>57.7</v>
      </c>
      <c r="I97" s="79" t="s">
        <v>98</v>
      </c>
      <c r="J97" s="79">
        <v>2.5</v>
      </c>
      <c r="K97" s="105">
        <v>58</v>
      </c>
      <c r="L97" s="82">
        <v>0.7</v>
      </c>
      <c r="M97" s="3"/>
      <c r="Q97" s="107">
        <f>J97-($P$132*A97)</f>
        <v>0.67999999999999972</v>
      </c>
      <c r="R97" s="107">
        <f>(J97-L97)/A97</f>
        <v>0.13846153846153847</v>
      </c>
      <c r="S97" s="108">
        <v>0.14000000000000001</v>
      </c>
      <c r="T97" s="87">
        <f>(J97-L97)/S97</f>
        <v>12.857142857142856</v>
      </c>
      <c r="U97" s="87">
        <f t="shared" si="52"/>
        <v>13</v>
      </c>
      <c r="V97" s="87">
        <f>A97-U97</f>
        <v>0</v>
      </c>
    </row>
    <row r="98" spans="1:22" ht="17" thickBot="1">
      <c r="A98" s="79">
        <f t="shared" si="53"/>
        <v>23</v>
      </c>
      <c r="B98" s="79">
        <v>77</v>
      </c>
      <c r="C98" s="79">
        <v>61.5</v>
      </c>
      <c r="D98" s="79">
        <v>58.1</v>
      </c>
      <c r="E98" s="79">
        <v>7550</v>
      </c>
      <c r="F98" s="79">
        <v>-1.5</v>
      </c>
      <c r="G98" s="79">
        <v>54.1</v>
      </c>
      <c r="H98" s="79">
        <v>58.7</v>
      </c>
      <c r="I98" s="79" t="s">
        <v>81</v>
      </c>
      <c r="J98" s="79">
        <v>4</v>
      </c>
      <c r="K98" s="105">
        <v>58</v>
      </c>
      <c r="L98" s="82">
        <v>0.7</v>
      </c>
      <c r="M98" s="3"/>
      <c r="Q98" s="107">
        <f>J98-($P$132*A98)</f>
        <v>0.7799999999999998</v>
      </c>
      <c r="R98" s="107">
        <f>(J98-L98)/A98</f>
        <v>0.14347826086956522</v>
      </c>
      <c r="S98" s="108">
        <v>0.14000000000000001</v>
      </c>
      <c r="T98" s="87">
        <f>(J98-L98)/S98</f>
        <v>23.571428571428569</v>
      </c>
      <c r="U98" s="87">
        <f t="shared" si="52"/>
        <v>24</v>
      </c>
      <c r="V98" s="87">
        <f>A98-U98</f>
        <v>-1</v>
      </c>
    </row>
    <row r="99" spans="1:22" ht="17" thickBot="1">
      <c r="A99" s="79">
        <f t="shared" si="53"/>
        <v>51</v>
      </c>
      <c r="B99" s="79">
        <v>49</v>
      </c>
      <c r="C99" s="79">
        <v>54.7</v>
      </c>
      <c r="D99" s="79">
        <v>55.4</v>
      </c>
      <c r="E99" s="79">
        <v>7965</v>
      </c>
      <c r="F99" s="79">
        <v>-0.5</v>
      </c>
      <c r="G99" s="79">
        <v>50.2</v>
      </c>
      <c r="H99" s="79">
        <v>53.6</v>
      </c>
      <c r="I99" s="79" t="s">
        <v>17</v>
      </c>
      <c r="J99" s="79">
        <v>7.8</v>
      </c>
      <c r="K99" s="105">
        <v>58</v>
      </c>
      <c r="L99" s="82">
        <v>0.7</v>
      </c>
      <c r="M99" s="3"/>
      <c r="Q99" s="107">
        <f>J99-($P$132*A99)</f>
        <v>0.65999999999999925</v>
      </c>
      <c r="R99" s="107">
        <f>(J99-L99)/A99</f>
        <v>0.13921568627450981</v>
      </c>
      <c r="S99" s="108">
        <v>0.14000000000000001</v>
      </c>
      <c r="T99" s="87">
        <f>(J99-L99)/S99</f>
        <v>50.714285714285708</v>
      </c>
      <c r="U99" s="87">
        <f t="shared" si="52"/>
        <v>51</v>
      </c>
      <c r="V99" s="87">
        <f>A99-U99</f>
        <v>0</v>
      </c>
    </row>
    <row r="100" spans="1:22" ht="17" thickBot="1">
      <c r="A100" s="79">
        <f t="shared" si="53"/>
        <v>60</v>
      </c>
      <c r="B100" s="79">
        <v>40</v>
      </c>
      <c r="C100" s="79">
        <v>54.6</v>
      </c>
      <c r="D100" s="79">
        <v>54.6</v>
      </c>
      <c r="E100" s="79">
        <v>7540</v>
      </c>
      <c r="F100" s="79">
        <v>-0.7</v>
      </c>
      <c r="G100" s="79">
        <v>49</v>
      </c>
      <c r="H100" s="79">
        <v>51.6</v>
      </c>
      <c r="I100" s="79" t="s">
        <v>14</v>
      </c>
      <c r="J100" s="79">
        <v>9</v>
      </c>
      <c r="K100" s="105">
        <v>58</v>
      </c>
      <c r="L100" s="82">
        <v>0.7</v>
      </c>
      <c r="M100" s="3"/>
      <c r="Q100" s="107">
        <f>J100-($P$132*A100)</f>
        <v>0.59999999999999964</v>
      </c>
      <c r="R100" s="107">
        <f>(J100-L100)/A100</f>
        <v>0.13833333333333334</v>
      </c>
      <c r="S100" s="108">
        <v>0.14000000000000001</v>
      </c>
      <c r="T100" s="87">
        <f>(J100-L100)/S100</f>
        <v>59.285714285714285</v>
      </c>
      <c r="U100" s="87">
        <f t="shared" si="52"/>
        <v>59</v>
      </c>
      <c r="V100" s="87">
        <f>A100-U100</f>
        <v>1</v>
      </c>
    </row>
    <row r="101" spans="1:22" ht="17" thickBot="1">
      <c r="A101" s="79">
        <f t="shared" si="53"/>
        <v>6</v>
      </c>
      <c r="B101" s="79">
        <v>94</v>
      </c>
      <c r="C101" s="79">
        <v>53.6</v>
      </c>
      <c r="D101" s="79">
        <v>59.2</v>
      </c>
      <c r="E101" s="79">
        <v>6320</v>
      </c>
      <c r="F101" s="79" t="s">
        <v>19</v>
      </c>
      <c r="G101" s="79">
        <v>56.5</v>
      </c>
      <c r="H101" s="79">
        <v>61.3</v>
      </c>
      <c r="I101" s="79" t="s">
        <v>87</v>
      </c>
      <c r="J101" s="79">
        <v>1.6</v>
      </c>
      <c r="K101" s="105">
        <v>58</v>
      </c>
      <c r="L101" s="82">
        <v>0.7</v>
      </c>
      <c r="M101" s="3"/>
      <c r="Q101" s="107">
        <f>J101-($P$132*A101)</f>
        <v>0.76</v>
      </c>
      <c r="R101" s="107">
        <f>(J101-L101)/A101</f>
        <v>0.15000000000000002</v>
      </c>
      <c r="S101" s="108">
        <v>0.14000000000000001</v>
      </c>
      <c r="T101" s="87">
        <f>(J101-L101)/S101</f>
        <v>6.4285714285714288</v>
      </c>
      <c r="U101" s="87">
        <f t="shared" si="52"/>
        <v>6</v>
      </c>
      <c r="V101" s="87">
        <f>A101-U101</f>
        <v>0</v>
      </c>
    </row>
    <row r="102" spans="1:22" ht="17" thickBot="1">
      <c r="A102" s="79">
        <f t="shared" si="53"/>
        <v>70</v>
      </c>
      <c r="B102" s="79">
        <v>30</v>
      </c>
      <c r="C102" s="79">
        <v>54.4</v>
      </c>
      <c r="D102" s="79">
        <v>53.5</v>
      </c>
      <c r="E102" s="79">
        <v>7170</v>
      </c>
      <c r="F102" s="79">
        <v>-0.9</v>
      </c>
      <c r="G102" s="79">
        <v>47.6</v>
      </c>
      <c r="H102" s="79">
        <v>51.5</v>
      </c>
      <c r="I102" s="79" t="s">
        <v>131</v>
      </c>
      <c r="J102" s="79">
        <v>10.4</v>
      </c>
      <c r="K102" s="105">
        <v>58</v>
      </c>
      <c r="L102" s="82">
        <v>0.7</v>
      </c>
      <c r="M102" s="3"/>
      <c r="Q102" s="107">
        <f>J102-($P$132*A102)</f>
        <v>0.59999999999999964</v>
      </c>
      <c r="R102" s="107">
        <f>(J102-L102)/A102</f>
        <v>0.1385714285714286</v>
      </c>
      <c r="S102" s="108">
        <v>0.14000000000000001</v>
      </c>
      <c r="T102" s="87">
        <f>(J102-L102)/S102</f>
        <v>69.285714285714292</v>
      </c>
      <c r="U102" s="87">
        <f t="shared" si="52"/>
        <v>69</v>
      </c>
      <c r="V102" s="87">
        <f>A102-U102</f>
        <v>1</v>
      </c>
    </row>
    <row r="103" spans="1:22" ht="17" thickBot="1">
      <c r="A103" s="79">
        <f t="shared" si="53"/>
        <v>76</v>
      </c>
      <c r="B103" s="79">
        <v>24</v>
      </c>
      <c r="C103" s="79">
        <v>52.9</v>
      </c>
      <c r="D103" s="79">
        <v>52.9</v>
      </c>
      <c r="E103" s="79">
        <v>6740</v>
      </c>
      <c r="F103" s="79">
        <v>-0.7</v>
      </c>
      <c r="G103" s="79">
        <v>46.8</v>
      </c>
      <c r="H103" s="79">
        <v>51.6</v>
      </c>
      <c r="I103" s="79" t="s">
        <v>134</v>
      </c>
      <c r="J103" s="79">
        <v>11.3</v>
      </c>
      <c r="K103" s="105">
        <v>58</v>
      </c>
      <c r="L103" s="82">
        <v>0.7</v>
      </c>
      <c r="M103" s="3"/>
      <c r="Q103" s="107">
        <f>J103-($P$132*A103)</f>
        <v>0.66000000000000014</v>
      </c>
      <c r="R103" s="107">
        <f>(J103-L103)/A103</f>
        <v>0.13947368421052633</v>
      </c>
      <c r="S103" s="108">
        <v>0.14000000000000001</v>
      </c>
      <c r="T103" s="87">
        <f>(J103-L103)/S103</f>
        <v>75.714285714285722</v>
      </c>
      <c r="U103" s="87">
        <f t="shared" si="52"/>
        <v>76</v>
      </c>
      <c r="V103" s="87">
        <f>A103-U103</f>
        <v>0</v>
      </c>
    </row>
    <row r="104" spans="1:22" ht="17" thickBot="1">
      <c r="A104" s="79">
        <f t="shared" si="53"/>
        <v>70</v>
      </c>
      <c r="B104" s="79">
        <v>30</v>
      </c>
      <c r="C104" s="79">
        <v>53.2</v>
      </c>
      <c r="D104" s="79">
        <v>53.6</v>
      </c>
      <c r="E104" s="79">
        <v>7420</v>
      </c>
      <c r="F104" s="79">
        <v>-0.9</v>
      </c>
      <c r="G104" s="79">
        <v>47.6</v>
      </c>
      <c r="H104" s="79">
        <v>50.1</v>
      </c>
      <c r="I104" s="79" t="s">
        <v>27</v>
      </c>
      <c r="J104" s="79">
        <v>10.5</v>
      </c>
      <c r="K104" s="105">
        <v>58</v>
      </c>
      <c r="L104" s="82">
        <v>0.7</v>
      </c>
      <c r="M104" s="3"/>
      <c r="Q104" s="107">
        <f>J104-($P$132*A104)</f>
        <v>0.69999999999999929</v>
      </c>
      <c r="R104" s="107">
        <f>(J104-L104)/A104</f>
        <v>0.14000000000000001</v>
      </c>
      <c r="S104" s="108">
        <v>0.14000000000000001</v>
      </c>
      <c r="T104" s="87">
        <f>(J104-L104)/S104</f>
        <v>70</v>
      </c>
      <c r="U104" s="87">
        <f t="shared" si="52"/>
        <v>70</v>
      </c>
      <c r="V104" s="87">
        <f>A104-U104</f>
        <v>0</v>
      </c>
    </row>
    <row r="105" spans="1:22" ht="17" thickBot="1">
      <c r="A105" s="79">
        <f t="shared" si="53"/>
        <v>84</v>
      </c>
      <c r="B105" s="79">
        <v>16</v>
      </c>
      <c r="C105" s="79">
        <v>52.9</v>
      </c>
      <c r="D105" s="79">
        <v>52.1</v>
      </c>
      <c r="E105" s="79">
        <v>6870</v>
      </c>
      <c r="F105" s="79">
        <v>-0.5</v>
      </c>
      <c r="G105" s="79">
        <v>45.6</v>
      </c>
      <c r="H105" s="79">
        <v>50</v>
      </c>
      <c r="I105" s="79" t="s">
        <v>28</v>
      </c>
      <c r="J105" s="79">
        <v>12.4</v>
      </c>
      <c r="K105" s="105">
        <v>58</v>
      </c>
      <c r="L105" s="82">
        <v>0.7</v>
      </c>
      <c r="M105" s="3"/>
      <c r="Q105" s="107">
        <f>J105-($P$132*A105)</f>
        <v>0.63999999999999879</v>
      </c>
      <c r="R105" s="107">
        <f>(J105-L105)/A105</f>
        <v>0.13928571428571429</v>
      </c>
      <c r="S105" s="108">
        <v>0.14000000000000001</v>
      </c>
      <c r="T105" s="87">
        <f>(J105-L105)/S105</f>
        <v>83.571428571428569</v>
      </c>
      <c r="U105" s="87">
        <f t="shared" si="52"/>
        <v>84</v>
      </c>
      <c r="V105" s="87">
        <f>A105-U105</f>
        <v>0</v>
      </c>
    </row>
    <row r="106" spans="1:22" ht="17" thickBot="1">
      <c r="A106" s="79">
        <f t="shared" si="53"/>
        <v>39</v>
      </c>
      <c r="B106" s="79">
        <v>61</v>
      </c>
      <c r="C106" s="79">
        <v>53.2</v>
      </c>
      <c r="D106" s="79">
        <v>56.7</v>
      </c>
      <c r="E106" s="79">
        <v>7430</v>
      </c>
      <c r="F106" s="79">
        <v>-2.9</v>
      </c>
      <c r="G106" s="79">
        <v>52.2</v>
      </c>
      <c r="H106" s="79">
        <v>55.4</v>
      </c>
      <c r="I106" s="79" t="s">
        <v>114</v>
      </c>
      <c r="J106" s="79">
        <v>6.1</v>
      </c>
      <c r="K106" s="105">
        <v>58</v>
      </c>
      <c r="L106" s="82">
        <v>0.7</v>
      </c>
      <c r="M106" s="3"/>
      <c r="Q106" s="107">
        <f>J106-($P$132*A106)</f>
        <v>0.63999999999999879</v>
      </c>
      <c r="R106" s="107">
        <f>(J106-L106)/A106</f>
        <v>0.13846153846153844</v>
      </c>
      <c r="S106" s="108">
        <v>0.14000000000000001</v>
      </c>
      <c r="T106" s="87">
        <f>(J106-L106)/S106</f>
        <v>38.571428571428562</v>
      </c>
      <c r="U106" s="87">
        <f t="shared" si="52"/>
        <v>39</v>
      </c>
      <c r="V106" s="87">
        <f>A106-U106</f>
        <v>0</v>
      </c>
    </row>
    <row r="107" spans="1:22" ht="17" thickBot="1">
      <c r="A107" s="79">
        <f t="shared" si="53"/>
        <v>58</v>
      </c>
      <c r="B107" s="79">
        <v>42</v>
      </c>
      <c r="C107" s="79">
        <v>53.6</v>
      </c>
      <c r="D107" s="79">
        <v>54.6</v>
      </c>
      <c r="E107" s="79">
        <v>6950</v>
      </c>
      <c r="F107" s="79">
        <v>-0.9</v>
      </c>
      <c r="G107" s="79">
        <v>49.3</v>
      </c>
      <c r="H107" s="79">
        <v>53.7</v>
      </c>
      <c r="I107" s="79" t="s">
        <v>34</v>
      </c>
      <c r="J107" s="79">
        <v>8.6999999999999993</v>
      </c>
      <c r="K107" s="105">
        <v>58</v>
      </c>
      <c r="L107" s="82">
        <v>0.7</v>
      </c>
      <c r="M107" s="3"/>
      <c r="Q107" s="107">
        <f>J107-($P$132*A107)</f>
        <v>0.57999999999999829</v>
      </c>
      <c r="R107" s="107">
        <f>(J107-L107)/A107</f>
        <v>0.13793103448275862</v>
      </c>
      <c r="S107" s="108">
        <v>0.14000000000000001</v>
      </c>
      <c r="T107" s="87">
        <f>(J107-L107)/S107</f>
        <v>57.142857142857132</v>
      </c>
      <c r="U107" s="87">
        <f t="shared" si="52"/>
        <v>57</v>
      </c>
      <c r="V107" s="87">
        <f>A107-U107</f>
        <v>1</v>
      </c>
    </row>
    <row r="108" spans="1:22" ht="17" thickBot="1">
      <c r="A108" s="79">
        <f t="shared" si="53"/>
        <v>41</v>
      </c>
      <c r="B108" s="79">
        <v>59</v>
      </c>
      <c r="C108" s="79">
        <v>52.3</v>
      </c>
      <c r="D108" s="79">
        <v>56</v>
      </c>
      <c r="E108" s="79">
        <v>6090</v>
      </c>
      <c r="F108" s="79" t="s">
        <v>19</v>
      </c>
      <c r="G108" s="79">
        <v>51.7</v>
      </c>
      <c r="H108" s="79">
        <v>57.8</v>
      </c>
      <c r="I108" s="79" t="s">
        <v>135</v>
      </c>
      <c r="J108" s="79">
        <v>6.4</v>
      </c>
      <c r="K108" s="105">
        <v>58</v>
      </c>
      <c r="L108" s="82">
        <v>0.7</v>
      </c>
      <c r="M108" s="3"/>
      <c r="Q108" s="107">
        <f>J108-($P$132*A108)</f>
        <v>0.66000000000000014</v>
      </c>
      <c r="R108" s="107">
        <f>(J108-L108)/A108</f>
        <v>0.13902439024390245</v>
      </c>
      <c r="S108" s="108">
        <v>0.14000000000000001</v>
      </c>
      <c r="T108" s="87">
        <f>(J108-L108)/S108</f>
        <v>40.714285714285708</v>
      </c>
      <c r="U108" s="87">
        <f t="shared" si="52"/>
        <v>41</v>
      </c>
      <c r="V108" s="87">
        <f>A108-U108</f>
        <v>0</v>
      </c>
    </row>
    <row r="109" spans="1:22" ht="17" thickBot="1">
      <c r="A109" s="79">
        <f t="shared" si="53"/>
        <v>18</v>
      </c>
      <c r="B109" s="79">
        <v>82</v>
      </c>
      <c r="C109" s="79">
        <v>62</v>
      </c>
      <c r="D109" s="79">
        <v>60.9</v>
      </c>
      <c r="E109" s="79">
        <v>7980</v>
      </c>
      <c r="F109" s="79">
        <v>-3.5</v>
      </c>
      <c r="G109" s="79">
        <v>57.8</v>
      </c>
      <c r="H109" s="79">
        <v>59.5</v>
      </c>
      <c r="I109" s="79" t="s">
        <v>109</v>
      </c>
      <c r="J109" s="79">
        <v>3.2</v>
      </c>
      <c r="K109" s="105">
        <v>58</v>
      </c>
      <c r="L109" s="82">
        <v>0.7</v>
      </c>
      <c r="M109" s="3" t="s">
        <v>45</v>
      </c>
      <c r="Q109" s="107">
        <f>J109-($P$132*A109)</f>
        <v>0.67999999999999972</v>
      </c>
      <c r="R109" s="107">
        <f>(J109-L109)/A109</f>
        <v>0.1388888888888889</v>
      </c>
      <c r="S109" s="108">
        <v>0.14000000000000001</v>
      </c>
      <c r="T109" s="87">
        <f>(J109-L109)/S109</f>
        <v>17.857142857142854</v>
      </c>
      <c r="U109" s="87">
        <f t="shared" si="52"/>
        <v>18</v>
      </c>
      <c r="V109" s="87">
        <f>A109-U109</f>
        <v>0</v>
      </c>
    </row>
    <row r="110" spans="1:22" ht="17" thickBot="1">
      <c r="A110" s="79">
        <f t="shared" si="53"/>
        <v>18</v>
      </c>
      <c r="B110" s="79">
        <v>82</v>
      </c>
      <c r="C110" s="79">
        <v>63.9</v>
      </c>
      <c r="D110" s="79">
        <v>62.5</v>
      </c>
      <c r="E110" s="79">
        <v>6540</v>
      </c>
      <c r="F110" s="79" t="s">
        <v>19</v>
      </c>
      <c r="G110" s="79">
        <v>60.7</v>
      </c>
      <c r="H110" s="79">
        <v>64.099999999999994</v>
      </c>
      <c r="I110" s="79" t="s">
        <v>43</v>
      </c>
      <c r="J110" s="79">
        <v>3.2</v>
      </c>
      <c r="K110" s="105">
        <v>58</v>
      </c>
      <c r="L110" s="82">
        <v>0.7</v>
      </c>
      <c r="M110" s="3" t="s">
        <v>45</v>
      </c>
      <c r="Q110" s="107">
        <f>J110-($P$132*A110)</f>
        <v>0.67999999999999972</v>
      </c>
      <c r="R110" s="107">
        <f>(J110-L110)/A110</f>
        <v>0.1388888888888889</v>
      </c>
      <c r="S110" s="108">
        <v>0.14000000000000001</v>
      </c>
      <c r="T110" s="87">
        <f>(J110-L110)/S110</f>
        <v>17.857142857142854</v>
      </c>
      <c r="U110" s="87">
        <f t="shared" si="52"/>
        <v>18</v>
      </c>
      <c r="V110" s="87">
        <f>A110-U110</f>
        <v>0</v>
      </c>
    </row>
    <row r="111" spans="1:22" ht="17" thickBot="1">
      <c r="A111" s="79">
        <f t="shared" si="53"/>
        <v>14</v>
      </c>
      <c r="B111" s="79">
        <v>86</v>
      </c>
      <c r="C111" s="79">
        <v>62.1</v>
      </c>
      <c r="D111" s="79">
        <v>58.9</v>
      </c>
      <c r="E111" s="79">
        <v>8160</v>
      </c>
      <c r="F111" s="79">
        <v>-1.7</v>
      </c>
      <c r="G111" s="79">
        <v>55.5</v>
      </c>
      <c r="H111" s="79">
        <v>58.3</v>
      </c>
      <c r="I111" s="79" t="s">
        <v>22</v>
      </c>
      <c r="J111" s="79">
        <v>2.6</v>
      </c>
      <c r="K111" s="105">
        <v>58</v>
      </c>
      <c r="L111" s="82">
        <v>0.7</v>
      </c>
      <c r="M111" s="3"/>
      <c r="Q111" s="107">
        <f>J111-($P$132*A111)</f>
        <v>0.6399999999999999</v>
      </c>
      <c r="R111" s="107">
        <f>(J111-L111)/A111</f>
        <v>0.13571428571428573</v>
      </c>
      <c r="S111" s="108">
        <v>0.14000000000000001</v>
      </c>
      <c r="T111" s="87">
        <f>(J111-L111)/S111</f>
        <v>13.571428571428571</v>
      </c>
      <c r="U111" s="87">
        <f t="shared" si="52"/>
        <v>14</v>
      </c>
      <c r="V111" s="87">
        <f>A111-U111</f>
        <v>0</v>
      </c>
    </row>
    <row r="112" spans="1:22" ht="17" thickBot="1">
      <c r="A112" s="79">
        <f t="shared" si="53"/>
        <v>18</v>
      </c>
      <c r="B112" s="79">
        <v>82</v>
      </c>
      <c r="C112" s="79">
        <v>62.5</v>
      </c>
      <c r="D112" s="79">
        <v>63</v>
      </c>
      <c r="E112" s="79">
        <v>8630</v>
      </c>
      <c r="F112" s="79">
        <v>-2.9</v>
      </c>
      <c r="G112" s="79">
        <v>60.9</v>
      </c>
      <c r="H112" s="79">
        <v>62.2</v>
      </c>
      <c r="I112" s="79" t="s">
        <v>136</v>
      </c>
      <c r="J112" s="79">
        <v>3.2</v>
      </c>
      <c r="K112" s="105">
        <v>58</v>
      </c>
      <c r="L112" s="82">
        <v>0.7</v>
      </c>
      <c r="M112" s="3" t="s">
        <v>45</v>
      </c>
      <c r="Q112" s="107">
        <f>J112-($P$132*A112)</f>
        <v>0.67999999999999972</v>
      </c>
      <c r="R112" s="107">
        <f>(J112-L112)/A112</f>
        <v>0.1388888888888889</v>
      </c>
      <c r="S112" s="108">
        <v>0.14000000000000001</v>
      </c>
      <c r="T112" s="87">
        <f>(J112-L112)/S112</f>
        <v>17.857142857142854</v>
      </c>
      <c r="U112" s="87">
        <f t="shared" si="52"/>
        <v>18</v>
      </c>
      <c r="V112" s="87">
        <f>A112-U112</f>
        <v>0</v>
      </c>
    </row>
    <row r="113" spans="1:22" ht="17" thickBot="1">
      <c r="A113" s="79">
        <f t="shared" si="53"/>
        <v>17</v>
      </c>
      <c r="B113" s="79">
        <v>83</v>
      </c>
      <c r="C113" s="79">
        <v>62.3</v>
      </c>
      <c r="D113" s="79">
        <v>58.9</v>
      </c>
      <c r="E113" s="79">
        <v>8100</v>
      </c>
      <c r="F113" s="79">
        <v>-2.2999999999999998</v>
      </c>
      <c r="G113" s="79">
        <v>55.3</v>
      </c>
      <c r="H113" s="79">
        <v>58.7</v>
      </c>
      <c r="I113" s="79" t="s">
        <v>94</v>
      </c>
      <c r="J113" s="79">
        <v>3</v>
      </c>
      <c r="K113" s="105">
        <v>58</v>
      </c>
      <c r="L113" s="82">
        <v>0.7</v>
      </c>
      <c r="M113" s="3"/>
      <c r="Q113" s="107">
        <f>J113-($P$132*A113)</f>
        <v>0.61999999999999966</v>
      </c>
      <c r="R113" s="107">
        <f>(J113-L113)/A113</f>
        <v>0.13529411764705881</v>
      </c>
      <c r="S113" s="108">
        <v>0.14000000000000001</v>
      </c>
      <c r="T113" s="87">
        <f>(J113-L113)/S113</f>
        <v>16.428571428571427</v>
      </c>
      <c r="U113" s="87">
        <f t="shared" si="52"/>
        <v>16</v>
      </c>
      <c r="V113" s="87">
        <f>A113-U113</f>
        <v>1</v>
      </c>
    </row>
    <row r="114" spans="1:22" ht="17" thickBot="1">
      <c r="A114" s="79">
        <f t="shared" si="53"/>
        <v>13</v>
      </c>
      <c r="B114" s="79">
        <v>87</v>
      </c>
      <c r="C114" s="79">
        <v>62.2</v>
      </c>
      <c r="D114" s="79">
        <v>61.6</v>
      </c>
      <c r="E114" s="79">
        <v>8110</v>
      </c>
      <c r="F114" s="79">
        <v>-2.1</v>
      </c>
      <c r="G114" s="79">
        <v>59.5</v>
      </c>
      <c r="H114" s="79">
        <v>62.7</v>
      </c>
      <c r="I114" s="79" t="s">
        <v>85</v>
      </c>
      <c r="J114" s="79">
        <v>2.5</v>
      </c>
      <c r="K114" s="105">
        <v>58</v>
      </c>
      <c r="L114" s="82">
        <v>0.7</v>
      </c>
      <c r="M114" s="3"/>
      <c r="Q114" s="107">
        <f>J114-($P$132*A114)</f>
        <v>0.67999999999999972</v>
      </c>
      <c r="R114" s="107">
        <f>(J114-L114)/A114</f>
        <v>0.13846153846153847</v>
      </c>
      <c r="S114" s="108">
        <v>0.14000000000000001</v>
      </c>
      <c r="T114" s="87">
        <f>(J114-L114)/S114</f>
        <v>12.857142857142856</v>
      </c>
      <c r="U114" s="87">
        <f t="shared" si="52"/>
        <v>13</v>
      </c>
      <c r="V114" s="87">
        <f>A114-U114</f>
        <v>0</v>
      </c>
    </row>
    <row r="115" spans="1:22" ht="17" thickBot="1">
      <c r="A115" s="79">
        <f t="shared" si="53"/>
        <v>14</v>
      </c>
      <c r="B115" s="79">
        <v>86</v>
      </c>
      <c r="C115" s="79">
        <v>63.7</v>
      </c>
      <c r="D115" s="79">
        <v>62.8</v>
      </c>
      <c r="E115" s="79">
        <v>8930</v>
      </c>
      <c r="F115" s="79">
        <v>-3.1</v>
      </c>
      <c r="G115" s="79">
        <v>60.7</v>
      </c>
      <c r="H115" s="79">
        <v>62</v>
      </c>
      <c r="I115" s="79" t="s">
        <v>33</v>
      </c>
      <c r="J115" s="79">
        <v>2.7</v>
      </c>
      <c r="K115" s="105">
        <v>58</v>
      </c>
      <c r="L115" s="82">
        <v>0.7</v>
      </c>
      <c r="M115" s="3"/>
      <c r="Q115" s="107">
        <f>J115-($P$132*A115)</f>
        <v>0.74</v>
      </c>
      <c r="R115" s="107">
        <f>(J115-L115)/A115</f>
        <v>0.14285714285714285</v>
      </c>
      <c r="S115" s="108">
        <v>0.14000000000000001</v>
      </c>
      <c r="T115" s="87">
        <f>(J115-L115)/S115</f>
        <v>14.285714285714285</v>
      </c>
      <c r="U115" s="87">
        <f t="shared" si="52"/>
        <v>14</v>
      </c>
      <c r="V115" s="87">
        <f>A115-U115</f>
        <v>0</v>
      </c>
    </row>
    <row r="116" spans="1:22" ht="17" thickBot="1">
      <c r="A116" s="79">
        <f t="shared" si="53"/>
        <v>73</v>
      </c>
      <c r="B116" s="79">
        <v>27</v>
      </c>
      <c r="C116" s="79">
        <v>58.3</v>
      </c>
      <c r="D116" s="79">
        <v>67</v>
      </c>
      <c r="E116" s="79">
        <v>6460</v>
      </c>
      <c r="F116" s="79">
        <v>-0.7</v>
      </c>
      <c r="G116" s="79">
        <v>68.8</v>
      </c>
      <c r="H116" s="79">
        <v>74.5</v>
      </c>
      <c r="I116" s="79" t="s">
        <v>94</v>
      </c>
      <c r="J116" s="79">
        <v>10.8</v>
      </c>
      <c r="K116" s="105">
        <v>58</v>
      </c>
      <c r="L116" s="82">
        <v>0.7</v>
      </c>
      <c r="M116" s="3"/>
      <c r="Q116" s="107">
        <f>J116-($P$132*A116)</f>
        <v>0.58000000000000007</v>
      </c>
      <c r="R116" s="107">
        <f>(J116-L116)/A116</f>
        <v>0.13835616438356166</v>
      </c>
      <c r="S116" s="108">
        <v>0.14000000000000001</v>
      </c>
      <c r="T116" s="87">
        <f>(J116-L116)/S116</f>
        <v>72.142857142857153</v>
      </c>
      <c r="U116" s="87">
        <f t="shared" si="52"/>
        <v>72</v>
      </c>
      <c r="V116" s="87">
        <f>A116-U116</f>
        <v>1</v>
      </c>
    </row>
    <row r="117" spans="1:22" ht="17" thickBot="1">
      <c r="A117" s="79">
        <f t="shared" si="53"/>
        <v>13</v>
      </c>
      <c r="B117" s="79">
        <v>87</v>
      </c>
      <c r="C117" s="79">
        <v>54.9</v>
      </c>
      <c r="D117" s="79">
        <v>61.4</v>
      </c>
      <c r="E117" s="79">
        <v>6500</v>
      </c>
      <c r="F117" s="79" t="s">
        <v>19</v>
      </c>
      <c r="G117" s="79">
        <v>60</v>
      </c>
      <c r="H117" s="79">
        <v>65.400000000000006</v>
      </c>
      <c r="I117" s="79" t="s">
        <v>95</v>
      </c>
      <c r="J117" s="79">
        <v>2.5</v>
      </c>
      <c r="K117" s="105">
        <v>58</v>
      </c>
      <c r="L117" s="82">
        <v>0.7</v>
      </c>
      <c r="M117" s="3"/>
      <c r="Q117" s="107">
        <f>J117-($P$132*A117)</f>
        <v>0.67999999999999972</v>
      </c>
      <c r="R117" s="107">
        <f>(J117-L117)/A117</f>
        <v>0.13846153846153847</v>
      </c>
      <c r="S117" s="108">
        <v>0.14000000000000001</v>
      </c>
      <c r="T117" s="87">
        <f>(J117-L117)/S117</f>
        <v>12.857142857142856</v>
      </c>
      <c r="U117" s="87">
        <f t="shared" si="52"/>
        <v>13</v>
      </c>
      <c r="V117" s="87">
        <f>A117-U117</f>
        <v>0</v>
      </c>
    </row>
    <row r="118" spans="1:22" ht="17" thickBot="1">
      <c r="A118" s="79">
        <f t="shared" si="53"/>
        <v>83</v>
      </c>
      <c r="B118" s="79">
        <v>17</v>
      </c>
      <c r="C118" s="79">
        <v>56.3</v>
      </c>
      <c r="D118" s="79">
        <v>67.3</v>
      </c>
      <c r="E118" s="79">
        <v>5970</v>
      </c>
      <c r="F118" s="79">
        <v>-1.5</v>
      </c>
      <c r="G118" s="79">
        <v>69.3</v>
      </c>
      <c r="H118" s="79">
        <v>77</v>
      </c>
      <c r="I118" s="79" t="s">
        <v>96</v>
      </c>
      <c r="J118" s="79">
        <v>12.2</v>
      </c>
      <c r="K118" s="105">
        <v>58</v>
      </c>
      <c r="L118" s="82">
        <v>0.7</v>
      </c>
      <c r="M118" s="3"/>
      <c r="Q118" s="107">
        <f>J118-($P$132*A118)</f>
        <v>0.57999999999999829</v>
      </c>
      <c r="R118" s="107">
        <f>(J118-L118)/A118</f>
        <v>0.13855421686746988</v>
      </c>
      <c r="S118" s="108">
        <v>0.14000000000000001</v>
      </c>
      <c r="T118" s="87">
        <f>(J118-L118)/S118</f>
        <v>82.142857142857139</v>
      </c>
      <c r="U118" s="87">
        <f t="shared" si="52"/>
        <v>82</v>
      </c>
      <c r="V118" s="87">
        <f>A118-U118</f>
        <v>1</v>
      </c>
    </row>
    <row r="119" spans="1:22" ht="17" thickBot="1">
      <c r="A119" s="79">
        <f t="shared" si="53"/>
        <v>52</v>
      </c>
      <c r="B119" s="79">
        <v>48</v>
      </c>
      <c r="C119" s="79">
        <v>56.4</v>
      </c>
      <c r="D119" s="79">
        <v>64.8</v>
      </c>
      <c r="E119" s="79">
        <v>6760</v>
      </c>
      <c r="F119" s="79" t="s">
        <v>19</v>
      </c>
      <c r="G119" s="79">
        <v>65</v>
      </c>
      <c r="H119" s="79">
        <v>70.5</v>
      </c>
      <c r="I119" s="79" t="s">
        <v>137</v>
      </c>
      <c r="J119" s="79">
        <v>8</v>
      </c>
      <c r="K119" s="105">
        <v>58</v>
      </c>
      <c r="L119" s="82">
        <v>0.7</v>
      </c>
      <c r="M119" s="3"/>
      <c r="Q119" s="107">
        <f>J119-($P$132*A119)</f>
        <v>0.71999999999999886</v>
      </c>
      <c r="R119" s="107">
        <f>(J119-L119)/A119</f>
        <v>0.14038461538461539</v>
      </c>
      <c r="S119" s="108">
        <v>0.14000000000000001</v>
      </c>
      <c r="T119" s="87">
        <f>(J119-L119)/S119</f>
        <v>52.142857142857139</v>
      </c>
      <c r="U119" s="87">
        <f t="shared" si="52"/>
        <v>52</v>
      </c>
      <c r="V119" s="87">
        <f>A119-U119</f>
        <v>0</v>
      </c>
    </row>
    <row r="120" spans="1:22" ht="17" thickBot="1">
      <c r="A120" s="79">
        <f t="shared" si="53"/>
        <v>25</v>
      </c>
      <c r="B120" s="79">
        <v>75</v>
      </c>
      <c r="C120" s="79">
        <v>55.6</v>
      </c>
      <c r="D120" s="79">
        <v>63.1</v>
      </c>
      <c r="E120" s="79">
        <v>7230</v>
      </c>
      <c r="F120" s="79">
        <v>-3.1</v>
      </c>
      <c r="G120" s="79">
        <v>62.2</v>
      </c>
      <c r="H120" s="79">
        <v>66.5</v>
      </c>
      <c r="I120" s="79" t="s">
        <v>36</v>
      </c>
      <c r="J120" s="79">
        <v>4.2</v>
      </c>
      <c r="K120" s="105">
        <v>58</v>
      </c>
      <c r="L120" s="82">
        <v>0.7</v>
      </c>
      <c r="M120" s="3"/>
      <c r="Q120" s="107">
        <f>J120-($P$132*A120)</f>
        <v>0.69999999999999973</v>
      </c>
      <c r="R120" s="107">
        <f>(J120-L120)/A120</f>
        <v>0.14000000000000001</v>
      </c>
      <c r="S120" s="108">
        <v>0.14000000000000001</v>
      </c>
      <c r="T120" s="87">
        <f>(J120-L120)/S120</f>
        <v>24.999999999999996</v>
      </c>
      <c r="U120" s="87">
        <f t="shared" si="52"/>
        <v>25</v>
      </c>
      <c r="V120" s="87">
        <f>A120-U120</f>
        <v>0</v>
      </c>
    </row>
    <row r="121" spans="1:22" ht="17" thickBot="1">
      <c r="A121" s="79">
        <f t="shared" si="53"/>
        <v>1</v>
      </c>
      <c r="B121" s="79">
        <v>99</v>
      </c>
      <c r="C121" s="79">
        <v>53.3</v>
      </c>
      <c r="D121" s="79">
        <v>60.1</v>
      </c>
      <c r="E121" s="79">
        <v>6400</v>
      </c>
      <c r="F121" s="79" t="s">
        <v>19</v>
      </c>
      <c r="G121" s="79">
        <v>58</v>
      </c>
      <c r="H121" s="79">
        <v>63.4</v>
      </c>
      <c r="I121" s="79" t="s">
        <v>27</v>
      </c>
      <c r="J121" s="79">
        <v>0.9</v>
      </c>
      <c r="K121" s="105">
        <v>58</v>
      </c>
      <c r="L121" s="82">
        <v>0.7</v>
      </c>
      <c r="M121" s="3"/>
      <c r="Q121" s="107">
        <f>J121-($P$132*A121)</f>
        <v>0.76</v>
      </c>
      <c r="R121" s="107">
        <f>(J121-L121)/A121</f>
        <v>0.20000000000000007</v>
      </c>
      <c r="S121" s="108">
        <v>0.14000000000000001</v>
      </c>
      <c r="T121" s="87">
        <f>(J121-L121)/S121</f>
        <v>1.4285714285714288</v>
      </c>
      <c r="U121" s="87">
        <f t="shared" si="52"/>
        <v>1</v>
      </c>
      <c r="V121" s="87">
        <f>A121-U121</f>
        <v>0</v>
      </c>
    </row>
    <row r="122" spans="1:22" ht="17" thickBot="1">
      <c r="A122" s="79">
        <f t="shared" si="53"/>
        <v>34</v>
      </c>
      <c r="B122" s="79">
        <v>66</v>
      </c>
      <c r="C122" s="79">
        <v>56.2</v>
      </c>
      <c r="D122" s="79">
        <v>63.7</v>
      </c>
      <c r="E122" s="79">
        <v>6180</v>
      </c>
      <c r="F122" s="79">
        <v>-0.5</v>
      </c>
      <c r="G122" s="79">
        <v>63.4</v>
      </c>
      <c r="H122" s="79">
        <v>70.400000000000006</v>
      </c>
      <c r="I122" s="79" t="s">
        <v>138</v>
      </c>
      <c r="J122" s="79">
        <v>5.4</v>
      </c>
      <c r="K122" s="105">
        <v>58</v>
      </c>
      <c r="L122" s="82">
        <v>0.7</v>
      </c>
      <c r="M122" s="3"/>
      <c r="Q122" s="107">
        <f>J122-($P$132*A122)</f>
        <v>0.63999999999999968</v>
      </c>
      <c r="R122" s="107">
        <f>(J122-L122)/A122</f>
        <v>0.13823529411764707</v>
      </c>
      <c r="S122" s="108">
        <v>0.14000000000000001</v>
      </c>
      <c r="T122" s="87">
        <f>(J122-L122)/S122</f>
        <v>33.571428571428569</v>
      </c>
      <c r="U122" s="87">
        <f t="shared" si="52"/>
        <v>34</v>
      </c>
      <c r="V122" s="87">
        <f>A122-U122</f>
        <v>0</v>
      </c>
    </row>
    <row r="123" spans="1:22" ht="17" thickBot="1">
      <c r="A123" s="79">
        <f t="shared" si="53"/>
        <v>65</v>
      </c>
      <c r="B123" s="79">
        <v>35</v>
      </c>
      <c r="C123" s="79">
        <v>58.3</v>
      </c>
      <c r="D123" s="79">
        <v>66.5</v>
      </c>
      <c r="E123" s="79">
        <v>6870</v>
      </c>
      <c r="F123" s="79" t="s">
        <v>19</v>
      </c>
      <c r="G123" s="79">
        <v>67.599999999999994</v>
      </c>
      <c r="H123" s="79">
        <v>72.400000000000006</v>
      </c>
      <c r="I123" s="79" t="s">
        <v>139</v>
      </c>
      <c r="J123" s="79">
        <v>9.6999999999999993</v>
      </c>
      <c r="K123" s="105">
        <v>58</v>
      </c>
      <c r="L123" s="82">
        <v>0.7</v>
      </c>
      <c r="M123" s="3"/>
      <c r="Q123" s="107">
        <f>J123-($P$132*A123)</f>
        <v>0.59999999999999787</v>
      </c>
      <c r="R123" s="107">
        <f>(J123-L123)/A123</f>
        <v>0.13846153846153847</v>
      </c>
      <c r="S123" s="108">
        <v>0.14000000000000001</v>
      </c>
      <c r="T123" s="87">
        <f>(J123-L123)/S123</f>
        <v>64.285714285714278</v>
      </c>
      <c r="U123" s="87">
        <f t="shared" si="52"/>
        <v>64</v>
      </c>
      <c r="V123" s="87">
        <f>A123-U123</f>
        <v>1</v>
      </c>
    </row>
    <row r="124" spans="1:22" ht="17" thickBot="1">
      <c r="A124" s="79">
        <f t="shared" si="53"/>
        <v>92</v>
      </c>
      <c r="B124" s="79">
        <v>8</v>
      </c>
      <c r="C124" s="79">
        <v>54.3</v>
      </c>
      <c r="D124" s="79">
        <v>51</v>
      </c>
      <c r="E124" s="79">
        <v>5670</v>
      </c>
      <c r="F124" s="79" t="s">
        <v>19</v>
      </c>
      <c r="G124" s="79">
        <v>44.5</v>
      </c>
      <c r="H124" s="79">
        <v>50.2</v>
      </c>
      <c r="I124" s="79" t="s">
        <v>29</v>
      </c>
      <c r="J124" s="79">
        <v>13.6</v>
      </c>
      <c r="K124" s="105">
        <v>58</v>
      </c>
      <c r="L124" s="82">
        <v>0.7</v>
      </c>
      <c r="M124" s="3"/>
      <c r="Q124" s="107">
        <f>J124-($P$132*A124)</f>
        <v>0.71999999999999886</v>
      </c>
      <c r="R124" s="107">
        <f>(J124-L124)/A124</f>
        <v>0.14021739130434782</v>
      </c>
      <c r="S124" s="108">
        <v>0.14000000000000001</v>
      </c>
      <c r="T124" s="87">
        <f>(J124-L124)/S124</f>
        <v>92.142857142857139</v>
      </c>
      <c r="U124" s="87">
        <f t="shared" si="52"/>
        <v>92</v>
      </c>
      <c r="V124" s="87">
        <f>A124-U124</f>
        <v>0</v>
      </c>
    </row>
    <row r="125" spans="1:22" ht="17" thickBot="1">
      <c r="A125" s="79">
        <f t="shared" si="53"/>
        <v>52</v>
      </c>
      <c r="B125" s="79">
        <v>48</v>
      </c>
      <c r="C125" s="79">
        <v>55.5</v>
      </c>
      <c r="D125" s="79">
        <v>55.5</v>
      </c>
      <c r="E125" s="79">
        <v>7740</v>
      </c>
      <c r="F125" s="79">
        <v>-2.1</v>
      </c>
      <c r="G125" s="79">
        <v>50.4</v>
      </c>
      <c r="H125" s="79">
        <v>52.9</v>
      </c>
      <c r="I125" s="79" t="s">
        <v>82</v>
      </c>
      <c r="J125" s="79">
        <v>7.9</v>
      </c>
      <c r="K125" s="105">
        <v>58</v>
      </c>
      <c r="L125" s="82">
        <v>0.7</v>
      </c>
      <c r="M125" s="3"/>
      <c r="Q125" s="107">
        <f>J125-($P$132*A125)</f>
        <v>0.61999999999999922</v>
      </c>
      <c r="R125" s="107">
        <f>(J125-L125)/A125</f>
        <v>0.13846153846153847</v>
      </c>
      <c r="S125" s="108">
        <v>0.14000000000000001</v>
      </c>
      <c r="T125" s="87">
        <f>(J125-L125)/S125</f>
        <v>51.428571428571423</v>
      </c>
      <c r="U125" s="87">
        <f t="shared" si="52"/>
        <v>51</v>
      </c>
      <c r="V125" s="87">
        <f>A125-U125</f>
        <v>1</v>
      </c>
    </row>
    <row r="126" spans="1:22" ht="17" thickBot="1">
      <c r="A126" s="79">
        <f t="shared" si="53"/>
        <v>1</v>
      </c>
      <c r="B126" s="79">
        <v>99</v>
      </c>
      <c r="C126" s="79">
        <v>63.2</v>
      </c>
      <c r="D126" s="79">
        <v>61.1</v>
      </c>
      <c r="E126" s="79">
        <v>8360</v>
      </c>
      <c r="F126" s="79">
        <v>-1.7</v>
      </c>
      <c r="G126" s="79">
        <v>58.7</v>
      </c>
      <c r="H126" s="79">
        <v>61.1</v>
      </c>
      <c r="I126" s="79" t="s">
        <v>30</v>
      </c>
      <c r="J126" s="79">
        <v>0.9</v>
      </c>
      <c r="K126" s="105">
        <v>58</v>
      </c>
      <c r="L126" s="82">
        <v>0.7</v>
      </c>
      <c r="M126" s="3"/>
      <c r="Q126" s="107">
        <f>J126-($P$132*A126)</f>
        <v>0.76</v>
      </c>
      <c r="R126" s="107">
        <f>(J126-L126)/A126</f>
        <v>0.20000000000000007</v>
      </c>
      <c r="S126" s="108">
        <v>0.14000000000000001</v>
      </c>
      <c r="T126" s="87">
        <f>(J126-L126)/S126</f>
        <v>1.4285714285714288</v>
      </c>
      <c r="U126" s="87">
        <f t="shared" si="52"/>
        <v>1</v>
      </c>
      <c r="V126" s="87">
        <f>A126-U126</f>
        <v>0</v>
      </c>
    </row>
    <row r="127" spans="1:22" ht="17" thickBot="1">
      <c r="A127" s="79">
        <f t="shared" si="53"/>
        <v>30</v>
      </c>
      <c r="B127" s="79">
        <v>70</v>
      </c>
      <c r="C127" s="79">
        <v>63.9</v>
      </c>
      <c r="D127" s="79">
        <v>64.099999999999994</v>
      </c>
      <c r="E127" s="79">
        <v>8930</v>
      </c>
      <c r="F127" s="79">
        <v>-1.7</v>
      </c>
      <c r="G127" s="79">
        <v>62.1</v>
      </c>
      <c r="H127" s="79">
        <v>63.1</v>
      </c>
      <c r="I127" s="79" t="s">
        <v>89</v>
      </c>
      <c r="J127" s="79">
        <v>4.9000000000000004</v>
      </c>
      <c r="K127" s="105">
        <v>58</v>
      </c>
      <c r="L127" s="82">
        <v>0.7</v>
      </c>
      <c r="M127" s="3"/>
      <c r="Q127" s="107">
        <f>J127-($P$132*A127)</f>
        <v>0.70000000000000018</v>
      </c>
      <c r="R127" s="107">
        <f>(J127-L127)/A127</f>
        <v>0.14000000000000001</v>
      </c>
      <c r="S127" s="108">
        <v>0.14000000000000001</v>
      </c>
      <c r="T127" s="87">
        <f>(J127-L127)/S127</f>
        <v>30</v>
      </c>
      <c r="U127" s="87">
        <f t="shared" si="52"/>
        <v>30</v>
      </c>
      <c r="V127" s="87">
        <f>A127-U127</f>
        <v>0</v>
      </c>
    </row>
    <row r="128" spans="1:22" ht="17" thickBot="1">
      <c r="A128" s="79">
        <f t="shared" si="53"/>
        <v>12</v>
      </c>
      <c r="B128" s="79">
        <v>88</v>
      </c>
      <c r="C128" s="79">
        <v>60.8</v>
      </c>
      <c r="D128" s="79">
        <v>60.3</v>
      </c>
      <c r="E128" s="79">
        <v>6390</v>
      </c>
      <c r="F128" s="79" t="s">
        <v>19</v>
      </c>
      <c r="G128" s="79">
        <v>57.8</v>
      </c>
      <c r="H128" s="79">
        <v>61.7</v>
      </c>
      <c r="I128" s="79" t="s">
        <v>37</v>
      </c>
      <c r="J128" s="106">
        <v>2.4</v>
      </c>
      <c r="K128" s="105">
        <v>58</v>
      </c>
      <c r="L128" s="82">
        <v>0.7</v>
      </c>
      <c r="M128" s="3"/>
      <c r="Q128" s="107">
        <f>J128-($P$132*A128)</f>
        <v>0.71999999999999975</v>
      </c>
      <c r="R128" s="107">
        <f>(J128-L128)/A128</f>
        <v>0.14166666666666666</v>
      </c>
      <c r="S128" s="108">
        <v>0.14000000000000001</v>
      </c>
      <c r="T128" s="87">
        <f>(J128-L128)/S128</f>
        <v>12.142857142857141</v>
      </c>
      <c r="U128" s="87">
        <f t="shared" si="52"/>
        <v>12</v>
      </c>
      <c r="V128" s="87">
        <f>A128-U128</f>
        <v>0</v>
      </c>
    </row>
    <row r="129" spans="1:22" ht="17" thickBot="1">
      <c r="A129" s="79">
        <f t="shared" si="53"/>
        <v>9</v>
      </c>
      <c r="B129" s="79">
        <v>91</v>
      </c>
      <c r="C129" s="79">
        <v>61.5</v>
      </c>
      <c r="D129" s="79">
        <v>59.7</v>
      </c>
      <c r="E129" s="79">
        <v>8610</v>
      </c>
      <c r="F129" s="79">
        <v>-2.1</v>
      </c>
      <c r="G129" s="79">
        <v>56.1</v>
      </c>
      <c r="H129" s="79">
        <v>57.6</v>
      </c>
      <c r="I129" s="79" t="s">
        <v>78</v>
      </c>
      <c r="J129" s="79">
        <v>2</v>
      </c>
      <c r="K129" s="105">
        <v>58</v>
      </c>
      <c r="L129" s="82">
        <v>0.7</v>
      </c>
      <c r="M129" s="3"/>
      <c r="Q129" s="107">
        <f>J129-($P$132*A129)</f>
        <v>0.73999999999999977</v>
      </c>
      <c r="R129" s="107">
        <f>(J129-L129)/A129</f>
        <v>0.14444444444444446</v>
      </c>
      <c r="S129" s="108">
        <v>0.14000000000000001</v>
      </c>
      <c r="T129" s="87">
        <f>(J129-L129)/S129</f>
        <v>9.2857142857142847</v>
      </c>
      <c r="U129" s="87">
        <f t="shared" si="52"/>
        <v>9</v>
      </c>
      <c r="V129" s="87">
        <f>A129-U129</f>
        <v>0</v>
      </c>
    </row>
    <row r="130" spans="1:22" ht="17" thickBot="1">
      <c r="A130" s="79">
        <f t="shared" si="53"/>
        <v>22</v>
      </c>
      <c r="B130" s="79">
        <v>78</v>
      </c>
      <c r="C130" s="79">
        <v>64</v>
      </c>
      <c r="D130" s="79">
        <v>63.5</v>
      </c>
      <c r="E130" s="79">
        <v>8910</v>
      </c>
      <c r="F130" s="79">
        <v>-2.5</v>
      </c>
      <c r="G130" s="79">
        <v>61.6</v>
      </c>
      <c r="H130" s="79">
        <v>62.8</v>
      </c>
      <c r="I130" s="79" t="s">
        <v>81</v>
      </c>
      <c r="J130" s="79">
        <v>3.7</v>
      </c>
      <c r="K130" s="105">
        <v>58</v>
      </c>
      <c r="L130" s="82">
        <v>0.7</v>
      </c>
      <c r="M130" s="3"/>
      <c r="Q130" s="107">
        <f>J130-($P$132*A130)</f>
        <v>0.62000000000000011</v>
      </c>
      <c r="R130" s="107">
        <f>(J130-L130)/A130</f>
        <v>0.13636363636363635</v>
      </c>
      <c r="S130" s="108">
        <v>0.14000000000000001</v>
      </c>
      <c r="T130" s="87">
        <f>(J130-L130)/S130</f>
        <v>21.428571428571427</v>
      </c>
      <c r="U130" s="87">
        <f t="shared" si="52"/>
        <v>21</v>
      </c>
      <c r="V130" s="87">
        <f>A130-U130</f>
        <v>1</v>
      </c>
    </row>
    <row r="131" spans="1:22" ht="17" thickBot="1">
      <c r="A131" s="79">
        <f t="shared" si="53"/>
        <v>7</v>
      </c>
      <c r="B131" s="79">
        <v>93</v>
      </c>
      <c r="C131" s="79">
        <v>63.4</v>
      </c>
      <c r="D131" s="79">
        <v>60.6</v>
      </c>
      <c r="E131" s="79">
        <v>8610</v>
      </c>
      <c r="F131" s="79">
        <v>-2.9</v>
      </c>
      <c r="G131" s="79">
        <v>57.7</v>
      </c>
      <c r="H131" s="79">
        <v>59.9</v>
      </c>
      <c r="I131" s="79" t="s">
        <v>139</v>
      </c>
      <c r="J131" s="79">
        <v>1.7</v>
      </c>
      <c r="K131" s="105">
        <v>58</v>
      </c>
      <c r="L131" s="82">
        <v>0.7</v>
      </c>
      <c r="M131" s="3"/>
      <c r="Q131" s="107">
        <f>J131-($P$132*A131)</f>
        <v>0.71999999999999986</v>
      </c>
      <c r="R131" s="107">
        <f>(J131-L131)/A131</f>
        <v>0.14285714285714285</v>
      </c>
      <c r="S131" s="108">
        <v>0.14000000000000001</v>
      </c>
      <c r="T131" s="87">
        <f>(J131-L131)/S131</f>
        <v>7.1428571428571423</v>
      </c>
      <c r="U131" s="87">
        <f t="shared" si="52"/>
        <v>7</v>
      </c>
      <c r="V131" s="87">
        <f>A131-U131</f>
        <v>0</v>
      </c>
    </row>
    <row r="132" spans="1:22" ht="17" thickBot="1">
      <c r="A132" s="79">
        <f t="shared" si="53"/>
        <v>8</v>
      </c>
      <c r="B132" s="79">
        <v>92</v>
      </c>
      <c r="C132" s="79">
        <v>63.1</v>
      </c>
      <c r="D132" s="79">
        <v>60.9</v>
      </c>
      <c r="E132" s="79">
        <v>8210</v>
      </c>
      <c r="F132" s="79">
        <v>-1.5</v>
      </c>
      <c r="G132" s="79">
        <v>58.5</v>
      </c>
      <c r="H132" s="79">
        <v>61.3</v>
      </c>
      <c r="I132" s="79" t="s">
        <v>141</v>
      </c>
      <c r="J132" s="79">
        <v>1.8</v>
      </c>
      <c r="K132" s="105">
        <v>58</v>
      </c>
      <c r="L132" s="82">
        <v>0.7</v>
      </c>
      <c r="M132" s="3" t="s">
        <v>45</v>
      </c>
      <c r="N132" s="3">
        <f>A132-A112</f>
        <v>-10</v>
      </c>
      <c r="O132" s="3">
        <f>J132-J112</f>
        <v>-1.4000000000000001</v>
      </c>
      <c r="P132" s="107">
        <f>O132/N132</f>
        <v>0.14000000000000001</v>
      </c>
      <c r="Q132" s="107">
        <f>J132-($P$132*A132)</f>
        <v>0.67999999999999994</v>
      </c>
      <c r="R132" s="107">
        <f>(J132-L132)/A132</f>
        <v>0.13750000000000001</v>
      </c>
      <c r="S132" s="108">
        <v>0.14000000000000001</v>
      </c>
      <c r="T132" s="87">
        <f>(J132-L132)/S132</f>
        <v>7.8571428571428568</v>
      </c>
      <c r="U132" s="87">
        <f t="shared" si="52"/>
        <v>8</v>
      </c>
      <c r="V132" s="87">
        <f>A132-U132</f>
        <v>0</v>
      </c>
    </row>
    <row r="133" spans="1:22" ht="17" thickBot="1">
      <c r="A133" s="79">
        <f t="shared" si="53"/>
        <v>65</v>
      </c>
      <c r="B133" s="79">
        <v>35</v>
      </c>
      <c r="C133" s="79">
        <v>55.9</v>
      </c>
      <c r="D133" s="79">
        <v>54.2</v>
      </c>
      <c r="E133" s="79">
        <v>7470</v>
      </c>
      <c r="F133" s="79">
        <v>-1.9</v>
      </c>
      <c r="G133" s="79">
        <v>48.6</v>
      </c>
      <c r="H133" s="79">
        <v>52.3</v>
      </c>
      <c r="I133" s="79" t="s">
        <v>77</v>
      </c>
      <c r="J133" s="79">
        <v>9.6999999999999993</v>
      </c>
      <c r="K133" s="105">
        <v>58</v>
      </c>
      <c r="L133" s="82">
        <v>0.7</v>
      </c>
      <c r="M133" s="3"/>
      <c r="Q133" s="107">
        <f>J133-($P$132*A133)</f>
        <v>0.59999999999999787</v>
      </c>
      <c r="R133" s="107">
        <f>(J133-L133)/A133</f>
        <v>0.13846153846153847</v>
      </c>
      <c r="S133" s="108">
        <v>0.14000000000000001</v>
      </c>
      <c r="T133" s="87">
        <f>(J133-L133)/S133</f>
        <v>64.285714285714278</v>
      </c>
      <c r="U133" s="87">
        <f t="shared" si="52"/>
        <v>64</v>
      </c>
      <c r="V133" s="87">
        <f>A133-U133</f>
        <v>1</v>
      </c>
    </row>
    <row r="134" spans="1:22" ht="17" thickBot="1">
      <c r="A134" s="79">
        <f t="shared" si="53"/>
        <v>58</v>
      </c>
      <c r="B134" s="79">
        <v>42</v>
      </c>
      <c r="C134" s="79">
        <v>57.3</v>
      </c>
      <c r="D134" s="79">
        <v>54.8</v>
      </c>
      <c r="E134" s="79">
        <v>7730</v>
      </c>
      <c r="F134" s="79">
        <v>-2.1</v>
      </c>
      <c r="G134" s="79">
        <v>49.4</v>
      </c>
      <c r="H134" s="79">
        <v>52.6</v>
      </c>
      <c r="I134" s="79" t="s">
        <v>142</v>
      </c>
      <c r="J134" s="79">
        <v>8.6999999999999993</v>
      </c>
      <c r="K134" s="105">
        <v>58</v>
      </c>
      <c r="L134" s="82">
        <v>0.7</v>
      </c>
      <c r="M134" s="3"/>
      <c r="Q134" s="107">
        <f>J134-($P$132*A134)</f>
        <v>0.57999999999999829</v>
      </c>
      <c r="R134" s="107">
        <f>(J134-L134)/A134</f>
        <v>0.13793103448275862</v>
      </c>
      <c r="S134" s="108">
        <v>0.14000000000000001</v>
      </c>
      <c r="T134" s="87">
        <f>(J134-L134)/S134</f>
        <v>57.142857142857132</v>
      </c>
      <c r="U134" s="87">
        <f t="shared" si="52"/>
        <v>57</v>
      </c>
      <c r="V134" s="87">
        <f>A134-U134</f>
        <v>1</v>
      </c>
    </row>
    <row r="135" spans="1:22" ht="17" thickBot="1">
      <c r="A135" s="79">
        <f t="shared" si="53"/>
        <v>80</v>
      </c>
      <c r="B135" s="79">
        <v>20</v>
      </c>
      <c r="C135" s="79">
        <v>56.9</v>
      </c>
      <c r="D135" s="79">
        <v>52.3</v>
      </c>
      <c r="E135" s="79">
        <v>5760</v>
      </c>
      <c r="F135" s="79" t="s">
        <v>19</v>
      </c>
      <c r="G135" s="79">
        <v>46.2</v>
      </c>
      <c r="H135" s="79">
        <v>50.8</v>
      </c>
      <c r="I135" s="79" t="s">
        <v>140</v>
      </c>
      <c r="J135" s="79">
        <v>11.8</v>
      </c>
      <c r="K135" s="105">
        <v>58</v>
      </c>
      <c r="L135" s="82">
        <v>0.7</v>
      </c>
      <c r="M135" s="3"/>
      <c r="Q135" s="107">
        <f>J135-($P$132*A135)</f>
        <v>0.59999999999999964</v>
      </c>
      <c r="R135" s="107">
        <f>(J135-L135)/A135</f>
        <v>0.13875000000000001</v>
      </c>
      <c r="S135" s="108">
        <v>0.14000000000000001</v>
      </c>
      <c r="T135" s="87">
        <f>(J135-L135)/S135</f>
        <v>79.285714285714292</v>
      </c>
      <c r="U135" s="87">
        <f t="shared" si="52"/>
        <v>79</v>
      </c>
      <c r="V135" s="87">
        <f>A135-U135</f>
        <v>1</v>
      </c>
    </row>
    <row r="136" spans="1:22" ht="17" thickBot="1">
      <c r="A136" s="79">
        <f t="shared" si="53"/>
        <v>51</v>
      </c>
      <c r="B136" s="79">
        <v>49</v>
      </c>
      <c r="C136" s="79">
        <v>56.1</v>
      </c>
      <c r="D136" s="79">
        <v>55.5</v>
      </c>
      <c r="E136" s="79">
        <v>7650</v>
      </c>
      <c r="F136" s="79">
        <v>-2.2999999999999998</v>
      </c>
      <c r="G136" s="79">
        <v>50.3</v>
      </c>
      <c r="H136" s="79">
        <v>52.7</v>
      </c>
      <c r="I136" s="79" t="s">
        <v>132</v>
      </c>
      <c r="J136" s="79">
        <v>7.8</v>
      </c>
      <c r="K136" s="105">
        <v>58</v>
      </c>
      <c r="L136" s="82">
        <v>0.7</v>
      </c>
      <c r="M136" s="3"/>
      <c r="Q136" s="107">
        <f>J136-($P$132*A136)</f>
        <v>0.65999999999999925</v>
      </c>
      <c r="R136" s="107">
        <f>(J136-L136)/A136</f>
        <v>0.13921568627450981</v>
      </c>
      <c r="S136" s="108">
        <v>0.14000000000000001</v>
      </c>
      <c r="T136" s="87">
        <f>(J136-L136)/S136</f>
        <v>50.714285714285708</v>
      </c>
      <c r="U136" s="87">
        <f t="shared" si="52"/>
        <v>51</v>
      </c>
      <c r="V136" s="87">
        <f>A136-U136</f>
        <v>0</v>
      </c>
    </row>
    <row r="137" spans="1:22" ht="17" thickBot="1">
      <c r="A137" s="79">
        <f t="shared" si="53"/>
        <v>13</v>
      </c>
      <c r="B137" s="79">
        <v>87</v>
      </c>
      <c r="C137" s="79">
        <v>63.1</v>
      </c>
      <c r="D137" s="79">
        <v>62.2</v>
      </c>
      <c r="E137" s="79">
        <v>8530</v>
      </c>
      <c r="F137" s="79">
        <v>-3.3</v>
      </c>
      <c r="G137" s="79">
        <v>60.2</v>
      </c>
      <c r="H137" s="79">
        <v>62.5</v>
      </c>
      <c r="I137" s="79" t="s">
        <v>134</v>
      </c>
      <c r="J137" s="79">
        <v>2.5</v>
      </c>
      <c r="K137" s="105">
        <v>58</v>
      </c>
      <c r="L137" s="82">
        <v>0.7</v>
      </c>
      <c r="M137" s="3"/>
      <c r="Q137" s="107">
        <f>J137-($P$132*A137)</f>
        <v>0.67999999999999972</v>
      </c>
      <c r="R137" s="107">
        <f>(J137-L137)/A137</f>
        <v>0.13846153846153847</v>
      </c>
      <c r="S137" s="108">
        <v>0.14000000000000001</v>
      </c>
      <c r="T137" s="87">
        <f>(J137-L137)/S137</f>
        <v>12.857142857142856</v>
      </c>
      <c r="U137" s="87">
        <f t="shared" si="52"/>
        <v>13</v>
      </c>
      <c r="V137" s="87">
        <f>A137-U137</f>
        <v>0</v>
      </c>
    </row>
    <row r="138" spans="1:22" ht="17" thickBot="1">
      <c r="A138" s="79">
        <f t="shared" si="53"/>
        <v>16</v>
      </c>
      <c r="B138" s="79">
        <v>84</v>
      </c>
      <c r="C138" s="79">
        <v>60.8</v>
      </c>
      <c r="D138" s="79">
        <v>60.5</v>
      </c>
      <c r="E138" s="79">
        <v>6400</v>
      </c>
      <c r="F138" s="79" t="s">
        <v>19</v>
      </c>
      <c r="G138" s="79">
        <v>58</v>
      </c>
      <c r="H138" s="79">
        <v>61.8</v>
      </c>
      <c r="I138" s="79" t="s">
        <v>143</v>
      </c>
      <c r="J138" s="79">
        <v>2.9</v>
      </c>
      <c r="K138" s="105">
        <v>58</v>
      </c>
      <c r="L138" s="82">
        <v>0.7</v>
      </c>
      <c r="M138" s="3"/>
      <c r="Q138" s="107">
        <f>J138-($P$132*A138)</f>
        <v>0.6599999999999997</v>
      </c>
      <c r="R138" s="107">
        <f>(J138-L138)/A138</f>
        <v>0.13750000000000001</v>
      </c>
      <c r="S138" s="108">
        <v>0.14000000000000001</v>
      </c>
      <c r="T138" s="87">
        <f>(J138-L138)/S138</f>
        <v>15.714285714285714</v>
      </c>
      <c r="U138" s="87">
        <f t="shared" si="52"/>
        <v>16</v>
      </c>
      <c r="V138" s="87">
        <f>A138-U138</f>
        <v>0</v>
      </c>
    </row>
    <row r="139" spans="1:22" ht="17" thickBot="1">
      <c r="A139" s="79">
        <f t="shared" si="53"/>
        <v>20</v>
      </c>
      <c r="B139" s="79">
        <v>80</v>
      </c>
      <c r="C139" s="79">
        <v>62.7</v>
      </c>
      <c r="D139" s="79">
        <v>63.2</v>
      </c>
      <c r="E139" s="79">
        <v>8440</v>
      </c>
      <c r="F139" s="79">
        <v>-1.5</v>
      </c>
      <c r="G139" s="79">
        <v>61.5</v>
      </c>
      <c r="H139" s="79">
        <v>63.4</v>
      </c>
      <c r="I139" s="79" t="s">
        <v>16</v>
      </c>
      <c r="J139" s="79">
        <v>3.5</v>
      </c>
      <c r="K139" s="105">
        <v>58</v>
      </c>
      <c r="L139" s="82">
        <v>0.7</v>
      </c>
      <c r="M139" s="3"/>
      <c r="Q139" s="107">
        <f>J139-($P$132*A139)</f>
        <v>0.69999999999999973</v>
      </c>
      <c r="R139" s="107">
        <f>(J139-L139)/A139</f>
        <v>0.13999999999999999</v>
      </c>
      <c r="S139" s="108">
        <v>0.14000000000000001</v>
      </c>
      <c r="T139" s="87">
        <f>(J139-L139)/S139</f>
        <v>19.999999999999996</v>
      </c>
      <c r="U139" s="87">
        <f t="shared" si="52"/>
        <v>20</v>
      </c>
      <c r="V139" s="87">
        <f>A139-U139</f>
        <v>0</v>
      </c>
    </row>
    <row r="140" spans="1:22" ht="17" thickBot="1">
      <c r="A140" s="79">
        <f t="shared" si="53"/>
        <v>37</v>
      </c>
      <c r="B140" s="79">
        <v>63</v>
      </c>
      <c r="C140" s="79">
        <v>59.8</v>
      </c>
      <c r="D140" s="79">
        <v>57.3</v>
      </c>
      <c r="E140" s="79">
        <v>8110</v>
      </c>
      <c r="F140" s="79">
        <v>-1.9</v>
      </c>
      <c r="G140" s="79">
        <v>53</v>
      </c>
      <c r="H140" s="79">
        <v>55.6</v>
      </c>
      <c r="I140" s="79" t="s">
        <v>144</v>
      </c>
      <c r="J140" s="79">
        <v>5.9</v>
      </c>
      <c r="K140" s="105">
        <v>58</v>
      </c>
      <c r="L140" s="82">
        <v>0.7</v>
      </c>
      <c r="M140" s="3"/>
      <c r="Q140" s="107">
        <f>J140-($P$132*A140)</f>
        <v>0.71999999999999975</v>
      </c>
      <c r="R140" s="107">
        <f>(J140-L140)/A140</f>
        <v>0.14054054054054055</v>
      </c>
      <c r="S140" s="108">
        <v>0.14000000000000001</v>
      </c>
      <c r="T140" s="87">
        <f>(J140-L140)/S140</f>
        <v>37.142857142857139</v>
      </c>
      <c r="U140" s="87">
        <f t="shared" si="52"/>
        <v>37</v>
      </c>
      <c r="V140" s="87">
        <f>A140-U140</f>
        <v>0</v>
      </c>
    </row>
    <row r="141" spans="1:22" ht="17" thickBot="1">
      <c r="A141" s="79">
        <f t="shared" si="53"/>
        <v>20</v>
      </c>
      <c r="B141" s="79">
        <v>80</v>
      </c>
      <c r="C141" s="79">
        <v>61.9</v>
      </c>
      <c r="D141" s="79">
        <v>61.5</v>
      </c>
      <c r="E141" s="79">
        <v>6480</v>
      </c>
      <c r="F141" s="79" t="s">
        <v>19</v>
      </c>
      <c r="G141" s="79">
        <v>59.8</v>
      </c>
      <c r="H141" s="79">
        <v>64.099999999999994</v>
      </c>
      <c r="I141" s="79" t="s">
        <v>145</v>
      </c>
      <c r="J141" s="79">
        <v>3.5</v>
      </c>
      <c r="K141" s="105">
        <v>58</v>
      </c>
      <c r="L141" s="82">
        <v>0.7</v>
      </c>
      <c r="M141" s="3"/>
      <c r="Q141" s="107">
        <f>J141-($P$132*A141)</f>
        <v>0.69999999999999973</v>
      </c>
      <c r="R141" s="107">
        <f>(J141-L141)/A141</f>
        <v>0.13999999999999999</v>
      </c>
      <c r="S141" s="108">
        <v>0.14000000000000001</v>
      </c>
      <c r="T141" s="87">
        <f>(J141-L141)/S141</f>
        <v>19.999999999999996</v>
      </c>
      <c r="U141" s="87">
        <f t="shared" si="52"/>
        <v>20</v>
      </c>
      <c r="V141" s="87">
        <f>A141-U141</f>
        <v>0</v>
      </c>
    </row>
    <row r="142" spans="1:22" ht="17" thickBot="1">
      <c r="A142" s="79">
        <f t="shared" si="53"/>
        <v>11</v>
      </c>
      <c r="B142" s="79">
        <v>89</v>
      </c>
      <c r="C142" s="79">
        <v>61.2</v>
      </c>
      <c r="D142" s="79">
        <v>62.2</v>
      </c>
      <c r="E142" s="79">
        <v>8350</v>
      </c>
      <c r="F142" s="79">
        <v>-2.9</v>
      </c>
      <c r="G142" s="79">
        <v>59.8</v>
      </c>
      <c r="H142" s="79">
        <v>61.4</v>
      </c>
      <c r="I142" s="79" t="s">
        <v>132</v>
      </c>
      <c r="J142" s="106">
        <v>2.2000000000000002</v>
      </c>
      <c r="K142" s="105">
        <v>58</v>
      </c>
      <c r="L142" s="82">
        <v>0.7</v>
      </c>
      <c r="M142" s="3"/>
      <c r="Q142" s="107">
        <f>J142-($P$132*A142)</f>
        <v>0.66000000000000014</v>
      </c>
      <c r="R142" s="107">
        <f>(J142-L142)/A142</f>
        <v>0.13636363636363638</v>
      </c>
      <c r="S142" s="108">
        <v>0.14000000000000001</v>
      </c>
      <c r="T142" s="87">
        <f>(J142-L142)/S142</f>
        <v>10.714285714285715</v>
      </c>
      <c r="U142" s="87">
        <f t="shared" si="52"/>
        <v>11</v>
      </c>
      <c r="V142" s="87">
        <f>A142-U142</f>
        <v>0</v>
      </c>
    </row>
    <row r="143" spans="1:22" ht="17" thickBot="1">
      <c r="A143" s="79">
        <f t="shared" si="53"/>
        <v>9</v>
      </c>
      <c r="B143" s="79">
        <v>91</v>
      </c>
      <c r="C143" s="79">
        <v>62.4</v>
      </c>
      <c r="D143" s="79">
        <v>62.5</v>
      </c>
      <c r="E143" s="79">
        <v>8690</v>
      </c>
      <c r="F143" s="79">
        <v>-1.9</v>
      </c>
      <c r="G143" s="79">
        <v>59.9</v>
      </c>
      <c r="H143" s="79">
        <v>61</v>
      </c>
      <c r="I143" s="79" t="s">
        <v>88</v>
      </c>
      <c r="J143" s="79">
        <v>2</v>
      </c>
      <c r="K143" s="105">
        <v>58</v>
      </c>
      <c r="L143" s="82">
        <v>0.7</v>
      </c>
      <c r="M143" s="3"/>
      <c r="Q143" s="107">
        <f>J143-($P$132*A143)</f>
        <v>0.73999999999999977</v>
      </c>
      <c r="R143" s="107">
        <f>(J143-L143)/A143</f>
        <v>0.14444444444444446</v>
      </c>
      <c r="S143" s="108">
        <v>0.14000000000000001</v>
      </c>
      <c r="T143" s="87">
        <f>(J143-L143)/S143</f>
        <v>9.2857142857142847</v>
      </c>
      <c r="U143" s="87">
        <f t="shared" si="52"/>
        <v>9</v>
      </c>
      <c r="V143" s="87">
        <f>A143-U143</f>
        <v>0</v>
      </c>
    </row>
    <row r="144" spans="1:22" ht="17" thickBot="1">
      <c r="A144" s="79">
        <f t="shared" si="53"/>
        <v>7</v>
      </c>
      <c r="B144" s="79">
        <v>93</v>
      </c>
      <c r="C144" s="79">
        <v>60.4</v>
      </c>
      <c r="D144" s="79">
        <v>60</v>
      </c>
      <c r="E144" s="79">
        <v>8400</v>
      </c>
      <c r="F144" s="79">
        <v>-2.9</v>
      </c>
      <c r="G144" s="79">
        <v>56.7</v>
      </c>
      <c r="H144" s="79">
        <v>58.5</v>
      </c>
      <c r="I144" s="79" t="s">
        <v>140</v>
      </c>
      <c r="J144" s="79">
        <v>1.7</v>
      </c>
      <c r="K144" s="105">
        <v>58</v>
      </c>
      <c r="L144" s="82">
        <v>0.7</v>
      </c>
      <c r="M144" s="3"/>
      <c r="Q144" s="107">
        <f>J144-($P$132*A144)</f>
        <v>0.71999999999999986</v>
      </c>
      <c r="R144" s="107">
        <f>(J144-L144)/A144</f>
        <v>0.14285714285714285</v>
      </c>
      <c r="S144" s="108">
        <v>0.14000000000000001</v>
      </c>
      <c r="T144" s="87">
        <f>(J144-L144)/S144</f>
        <v>7.1428571428571423</v>
      </c>
      <c r="U144" s="87">
        <f t="shared" si="52"/>
        <v>7</v>
      </c>
      <c r="V144" s="87">
        <f>A144-U144</f>
        <v>0</v>
      </c>
    </row>
    <row r="145" spans="1:22" ht="17" thickBot="1">
      <c r="A145" s="79">
        <f t="shared" si="53"/>
        <v>26</v>
      </c>
      <c r="B145" s="79">
        <v>74</v>
      </c>
      <c r="C145" s="79">
        <v>61</v>
      </c>
      <c r="D145" s="79">
        <v>62.7</v>
      </c>
      <c r="E145" s="79">
        <v>8520</v>
      </c>
      <c r="F145" s="79">
        <v>-3.1</v>
      </c>
      <c r="G145" s="79">
        <v>60.6</v>
      </c>
      <c r="H145" s="79">
        <v>62.4</v>
      </c>
      <c r="I145" s="79" t="s">
        <v>146</v>
      </c>
      <c r="J145" s="79">
        <v>4.3</v>
      </c>
      <c r="K145" s="105">
        <v>58</v>
      </c>
      <c r="L145" s="82">
        <v>0.7</v>
      </c>
      <c r="M145" s="3"/>
      <c r="Q145" s="107">
        <f>J145-($P$132*A145)</f>
        <v>0.65999999999999925</v>
      </c>
      <c r="R145" s="107">
        <f>(J145-L145)/A145</f>
        <v>0.13846153846153844</v>
      </c>
      <c r="S145" s="108">
        <v>0.14000000000000001</v>
      </c>
      <c r="T145" s="87">
        <f>(J145-L145)/S145</f>
        <v>25.714285714285708</v>
      </c>
      <c r="U145" s="87">
        <f t="shared" si="52"/>
        <v>26</v>
      </c>
      <c r="V145" s="87">
        <f>A145-U145</f>
        <v>0</v>
      </c>
    </row>
    <row r="146" spans="1:22" ht="17" thickBot="1">
      <c r="A146" s="79">
        <f t="shared" si="53"/>
        <v>11</v>
      </c>
      <c r="B146" s="79">
        <v>89</v>
      </c>
      <c r="C146" s="79">
        <v>62.1</v>
      </c>
      <c r="D146" s="79">
        <v>59.8</v>
      </c>
      <c r="E146" s="79">
        <v>8170</v>
      </c>
      <c r="F146" s="79">
        <v>-2.9</v>
      </c>
      <c r="G146" s="79">
        <v>56</v>
      </c>
      <c r="H146" s="79">
        <v>57.6</v>
      </c>
      <c r="I146" s="79" t="s">
        <v>135</v>
      </c>
      <c r="J146" s="106">
        <v>2.2999999999999998</v>
      </c>
      <c r="K146" s="105">
        <v>58</v>
      </c>
      <c r="L146" s="82">
        <v>0.7</v>
      </c>
      <c r="M146" s="3"/>
      <c r="Q146" s="107">
        <f>J146-($P$132*A146)</f>
        <v>0.75999999999999979</v>
      </c>
      <c r="R146" s="107">
        <f>(J146-L146)/A146</f>
        <v>0.14545454545454545</v>
      </c>
      <c r="S146" s="108">
        <v>0.14000000000000001</v>
      </c>
      <c r="T146" s="87">
        <f>(J146-L146)/S146</f>
        <v>11.428571428571427</v>
      </c>
      <c r="U146" s="87">
        <f t="shared" si="52"/>
        <v>11</v>
      </c>
      <c r="V146" s="87">
        <f>A146-U146</f>
        <v>0</v>
      </c>
    </row>
    <row r="147" spans="1:22" ht="17" thickBot="1">
      <c r="A147" s="79">
        <f t="shared" si="53"/>
        <v>1</v>
      </c>
      <c r="B147" s="79">
        <v>99</v>
      </c>
      <c r="C147" s="79">
        <v>61.3</v>
      </c>
      <c r="D147" s="79">
        <v>61.3</v>
      </c>
      <c r="E147" s="79">
        <v>8540</v>
      </c>
      <c r="F147" s="79">
        <v>-2.7</v>
      </c>
      <c r="G147" s="79">
        <v>58.6</v>
      </c>
      <c r="H147" s="79">
        <v>60.2</v>
      </c>
      <c r="I147" s="79" t="s">
        <v>14</v>
      </c>
      <c r="J147" s="79">
        <v>0.8</v>
      </c>
      <c r="K147" s="105">
        <v>58</v>
      </c>
      <c r="L147" s="82">
        <v>0.7</v>
      </c>
      <c r="M147" s="3"/>
      <c r="Q147" s="107">
        <f>J147-($P$132*A147)</f>
        <v>0.66</v>
      </c>
      <c r="R147" s="107">
        <f>(J147-L147)/A147</f>
        <v>0.10000000000000009</v>
      </c>
      <c r="S147" s="108">
        <v>0.14000000000000001</v>
      </c>
      <c r="T147" s="87">
        <f>(J147-L147)/S147</f>
        <v>0.71428571428571486</v>
      </c>
      <c r="U147" s="87">
        <f t="shared" si="52"/>
        <v>1</v>
      </c>
      <c r="V147" s="87">
        <f>A147-U147</f>
        <v>0</v>
      </c>
    </row>
    <row r="148" spans="1:22" ht="17" thickBot="1">
      <c r="A148" s="79">
        <f t="shared" si="53"/>
        <v>4</v>
      </c>
      <c r="B148" s="79">
        <v>96</v>
      </c>
      <c r="C148" s="79">
        <v>61.9</v>
      </c>
      <c r="D148" s="79">
        <v>61.3</v>
      </c>
      <c r="E148" s="79">
        <v>8620</v>
      </c>
      <c r="F148" s="79">
        <v>-2.9</v>
      </c>
      <c r="G148" s="79">
        <v>58.5</v>
      </c>
      <c r="H148" s="79">
        <v>60</v>
      </c>
      <c r="I148" s="79" t="s">
        <v>140</v>
      </c>
      <c r="J148" s="79">
        <v>1.2</v>
      </c>
      <c r="K148" s="105">
        <v>58</v>
      </c>
      <c r="L148" s="82">
        <v>0.7</v>
      </c>
      <c r="M148" s="3"/>
      <c r="Q148" s="107">
        <f>J148-($P$132*A148)</f>
        <v>0.6399999999999999</v>
      </c>
      <c r="R148" s="107">
        <f>(J148-L148)/A148</f>
        <v>0.125</v>
      </c>
      <c r="S148" s="108">
        <v>0.14000000000000001</v>
      </c>
      <c r="T148" s="87">
        <f>(J148-L148)/S148</f>
        <v>3.5714285714285712</v>
      </c>
      <c r="U148" s="87">
        <f t="shared" si="52"/>
        <v>4</v>
      </c>
      <c r="V148" s="87">
        <f>A148-U148</f>
        <v>0</v>
      </c>
    </row>
    <row r="149" spans="1:22" ht="17" thickBot="1">
      <c r="A149" s="79">
        <f t="shared" ref="A149:A200" si="54">100-B149</f>
        <v>12</v>
      </c>
      <c r="B149" s="79">
        <v>88</v>
      </c>
      <c r="C149" s="79">
        <v>63</v>
      </c>
      <c r="D149" s="79">
        <v>62.5</v>
      </c>
      <c r="E149" s="79">
        <v>8540</v>
      </c>
      <c r="F149" s="79">
        <v>-3.7</v>
      </c>
      <c r="G149" s="79">
        <v>60.2</v>
      </c>
      <c r="H149" s="79">
        <v>61.7</v>
      </c>
      <c r="I149" s="79" t="s">
        <v>87</v>
      </c>
      <c r="J149" s="106">
        <v>2.2999999999999998</v>
      </c>
      <c r="K149" s="105">
        <v>58</v>
      </c>
      <c r="L149" s="82">
        <v>0.7</v>
      </c>
      <c r="M149" s="3"/>
      <c r="Q149" s="107">
        <f>J149-($P$132*A149)</f>
        <v>0.61999999999999966</v>
      </c>
      <c r="R149" s="107">
        <f>(J149-L149)/A149</f>
        <v>0.13333333333333333</v>
      </c>
      <c r="S149" s="108">
        <v>0.14000000000000001</v>
      </c>
      <c r="T149" s="87">
        <f>(J149-L149)/S149</f>
        <v>11.428571428571427</v>
      </c>
      <c r="U149" s="87">
        <f t="shared" ref="U149:U151" si="55">ROUND(T149,0)</f>
        <v>11</v>
      </c>
      <c r="V149" s="87">
        <f>A149-U149</f>
        <v>1</v>
      </c>
    </row>
    <row r="150" spans="1:22" ht="17" thickBot="1">
      <c r="A150" s="79">
        <f t="shared" si="54"/>
        <v>17</v>
      </c>
      <c r="B150" s="79">
        <v>83</v>
      </c>
      <c r="C150" s="79">
        <v>63.5</v>
      </c>
      <c r="D150" s="79">
        <v>63.1</v>
      </c>
      <c r="E150" s="79">
        <v>8830</v>
      </c>
      <c r="F150" s="79">
        <v>-2.7</v>
      </c>
      <c r="G150" s="79">
        <v>61</v>
      </c>
      <c r="H150" s="79">
        <v>62.1</v>
      </c>
      <c r="I150" s="79" t="s">
        <v>87</v>
      </c>
      <c r="J150" s="79">
        <v>3.1</v>
      </c>
      <c r="K150" s="105">
        <v>58</v>
      </c>
      <c r="L150" s="82">
        <v>0.7</v>
      </c>
      <c r="M150" s="3"/>
      <c r="Q150" s="107">
        <f>J150-($P$132*A150)</f>
        <v>0.71999999999999975</v>
      </c>
      <c r="R150" s="107">
        <f>(J150-L150)/A150</f>
        <v>0.14117647058823532</v>
      </c>
      <c r="S150" s="108">
        <v>0.14000000000000001</v>
      </c>
      <c r="T150" s="87">
        <f>(J150-L150)/S150</f>
        <v>17.142857142857142</v>
      </c>
      <c r="U150" s="87">
        <f t="shared" si="55"/>
        <v>17</v>
      </c>
      <c r="V150" s="87">
        <f>A150-U150</f>
        <v>0</v>
      </c>
    </row>
    <row r="151" spans="1:22" ht="17" thickBot="1">
      <c r="A151" s="79">
        <f t="shared" si="54"/>
        <v>6</v>
      </c>
      <c r="B151" s="79">
        <v>94</v>
      </c>
      <c r="C151" s="79">
        <v>64.400000000000006</v>
      </c>
      <c r="D151" s="79">
        <v>59.5</v>
      </c>
      <c r="E151" s="79">
        <v>6360</v>
      </c>
      <c r="F151" s="79" t="s">
        <v>19</v>
      </c>
      <c r="G151" s="79">
        <v>57</v>
      </c>
      <c r="H151" s="79">
        <v>62.8</v>
      </c>
      <c r="I151" s="79" t="s">
        <v>135</v>
      </c>
      <c r="J151" s="79">
        <v>1.5</v>
      </c>
      <c r="K151" s="105">
        <v>58</v>
      </c>
      <c r="L151" s="82">
        <v>0.7</v>
      </c>
      <c r="M151" s="3"/>
      <c r="Q151" s="107">
        <f>J151-($P$132*A151)</f>
        <v>0.65999999999999992</v>
      </c>
      <c r="R151" s="107">
        <f>(J151-L151)/A151</f>
        <v>0.13333333333333333</v>
      </c>
      <c r="S151" s="108">
        <v>0.14000000000000001</v>
      </c>
      <c r="T151" s="87">
        <f>(J151-L151)/S151</f>
        <v>5.7142857142857144</v>
      </c>
      <c r="U151" s="87">
        <f t="shared" si="55"/>
        <v>6</v>
      </c>
      <c r="V151" s="87">
        <f>A151-U151</f>
        <v>0</v>
      </c>
    </row>
    <row r="152" spans="1:22" ht="17" thickBot="1">
      <c r="A152" s="15">
        <f t="shared" si="54"/>
        <v>2</v>
      </c>
      <c r="B152" s="15">
        <v>98</v>
      </c>
      <c r="C152" s="15">
        <v>28</v>
      </c>
      <c r="D152" s="15">
        <v>26.5</v>
      </c>
      <c r="E152" s="15">
        <v>3910</v>
      </c>
      <c r="F152" s="15">
        <v>-1.1000000000000001</v>
      </c>
      <c r="G152" s="15">
        <v>13.4</v>
      </c>
      <c r="H152" s="15">
        <v>17.3</v>
      </c>
      <c r="I152" s="15" t="s">
        <v>34</v>
      </c>
      <c r="J152" s="15">
        <v>0.4</v>
      </c>
      <c r="K152" s="15">
        <v>13</v>
      </c>
      <c r="L152" s="15">
        <v>0.28999999999999998</v>
      </c>
      <c r="M152" s="3"/>
      <c r="Q152" s="29">
        <f>J152-($P$162*A152)</f>
        <v>0.27586206896551724</v>
      </c>
      <c r="R152" s="29">
        <f>(J152-L152)/A152</f>
        <v>5.5000000000000021E-2</v>
      </c>
      <c r="S152" s="29">
        <v>6.2E-2</v>
      </c>
      <c r="T152" s="87">
        <f>(J152-L152)/S152</f>
        <v>1.7741935483870974</v>
      </c>
      <c r="U152" s="87">
        <f t="shared" ref="U152" si="56">ROUND(T152,0)</f>
        <v>2</v>
      </c>
      <c r="V152" s="87">
        <f>A152-U152</f>
        <v>0</v>
      </c>
    </row>
    <row r="153" spans="1:22" ht="17" thickBot="1">
      <c r="A153" s="15">
        <f t="shared" si="54"/>
        <v>50</v>
      </c>
      <c r="B153" s="15">
        <v>50</v>
      </c>
      <c r="C153" s="15">
        <v>24.8</v>
      </c>
      <c r="D153" s="15">
        <v>22.7</v>
      </c>
      <c r="E153" s="15">
        <v>3190</v>
      </c>
      <c r="F153" s="15">
        <v>-0.9</v>
      </c>
      <c r="G153" s="15">
        <v>9.6</v>
      </c>
      <c r="H153" s="15">
        <v>13.6</v>
      </c>
      <c r="I153" s="15" t="s">
        <v>16</v>
      </c>
      <c r="J153" s="15">
        <v>3.4</v>
      </c>
      <c r="K153" s="15">
        <v>13</v>
      </c>
      <c r="L153" s="15">
        <v>0.28999999999999998</v>
      </c>
      <c r="M153" s="3"/>
      <c r="Q153" s="29">
        <f>J153-($P$162*A153)</f>
        <v>0.29655172413793096</v>
      </c>
      <c r="R153" s="29">
        <f>(J153-L153)/A153</f>
        <v>6.2199999999999998E-2</v>
      </c>
      <c r="S153" s="29">
        <v>6.2E-2</v>
      </c>
      <c r="T153" s="87">
        <f>(J153-L153)/S153</f>
        <v>50.161290322580641</v>
      </c>
      <c r="U153" s="87">
        <f t="shared" ref="U153:U164" si="57">ROUND(T153,0)</f>
        <v>50</v>
      </c>
      <c r="V153" s="87">
        <f>A153-U153</f>
        <v>0</v>
      </c>
    </row>
    <row r="154" spans="1:22" ht="17" thickBot="1">
      <c r="A154" s="15">
        <f t="shared" si="54"/>
        <v>73</v>
      </c>
      <c r="B154" s="15">
        <v>27</v>
      </c>
      <c r="C154" s="15">
        <v>23.8</v>
      </c>
      <c r="D154" s="15">
        <v>20.7</v>
      </c>
      <c r="E154" s="15">
        <v>2420</v>
      </c>
      <c r="F154" s="15" t="s">
        <v>19</v>
      </c>
      <c r="G154" s="15">
        <v>8.1999999999999993</v>
      </c>
      <c r="H154" s="15">
        <v>12.1</v>
      </c>
      <c r="I154" s="15" t="s">
        <v>33</v>
      </c>
      <c r="J154" s="15">
        <v>4.8</v>
      </c>
      <c r="K154" s="15">
        <v>13</v>
      </c>
      <c r="L154" s="15">
        <v>0.28999999999999998</v>
      </c>
      <c r="M154" s="3"/>
      <c r="Q154" s="29">
        <f>J154-($P$162*A154)</f>
        <v>0.26896551724137918</v>
      </c>
      <c r="R154" s="29">
        <f>(J154-L154)/A154</f>
        <v>6.1780821917808218E-2</v>
      </c>
      <c r="S154" s="29">
        <v>6.2E-2</v>
      </c>
      <c r="T154" s="87">
        <f>(J154-L154)/S154</f>
        <v>72.741935483870961</v>
      </c>
      <c r="U154" s="87">
        <f t="shared" si="57"/>
        <v>73</v>
      </c>
      <c r="V154" s="87">
        <f>A154-U154</f>
        <v>0</v>
      </c>
    </row>
    <row r="155" spans="1:22" ht="17" thickBot="1">
      <c r="A155" s="15">
        <f t="shared" si="54"/>
        <v>30</v>
      </c>
      <c r="B155" s="15">
        <v>70</v>
      </c>
      <c r="C155" s="15">
        <v>27</v>
      </c>
      <c r="D155" s="15">
        <v>24.2</v>
      </c>
      <c r="E155" s="15">
        <v>3430</v>
      </c>
      <c r="F155" s="15">
        <v>-0.7</v>
      </c>
      <c r="G155" s="15">
        <v>10.8</v>
      </c>
      <c r="H155" s="15">
        <v>15.1</v>
      </c>
      <c r="I155" s="15" t="s">
        <v>31</v>
      </c>
      <c r="J155" s="15">
        <v>2.15</v>
      </c>
      <c r="K155" s="15">
        <v>13</v>
      </c>
      <c r="L155" s="15">
        <v>0.28999999999999998</v>
      </c>
      <c r="M155" s="3"/>
      <c r="Q155" s="29">
        <f>J155-($P$162*A155)</f>
        <v>0.28793103448275859</v>
      </c>
      <c r="R155" s="29">
        <f>(J155-L155)/A155</f>
        <v>6.1999999999999993E-2</v>
      </c>
      <c r="S155" s="29">
        <v>6.2E-2</v>
      </c>
      <c r="T155" s="87">
        <f>(J155-L155)/S155</f>
        <v>29.999999999999996</v>
      </c>
      <c r="U155" s="87">
        <f t="shared" si="57"/>
        <v>30</v>
      </c>
      <c r="V155" s="87">
        <f>A155-U155</f>
        <v>0</v>
      </c>
    </row>
    <row r="156" spans="1:22" ht="17" thickBot="1">
      <c r="A156" s="15">
        <f t="shared" si="54"/>
        <v>7</v>
      </c>
      <c r="B156" s="15">
        <v>93</v>
      </c>
      <c r="C156" s="15">
        <v>26</v>
      </c>
      <c r="D156" s="15">
        <v>25.6</v>
      </c>
      <c r="E156" s="15">
        <v>3480</v>
      </c>
      <c r="F156" s="15">
        <v>-0.9</v>
      </c>
      <c r="G156" s="15">
        <v>12.3</v>
      </c>
      <c r="H156" s="15">
        <v>16.7</v>
      </c>
      <c r="I156" s="15" t="s">
        <v>16</v>
      </c>
      <c r="J156" s="15">
        <v>0.7</v>
      </c>
      <c r="K156" s="15">
        <v>13</v>
      </c>
      <c r="L156" s="15">
        <v>0.28999999999999998</v>
      </c>
      <c r="M156" s="3"/>
      <c r="Q156" s="29">
        <f>J156-($P$162*A156)</f>
        <v>0.26551724137931032</v>
      </c>
      <c r="R156" s="29">
        <f>(J156-L156)/A156</f>
        <v>5.8571428571428566E-2</v>
      </c>
      <c r="S156" s="29">
        <v>6.2E-2</v>
      </c>
      <c r="T156" s="87">
        <f>(J156-L156)/S156</f>
        <v>6.6129032258064511</v>
      </c>
      <c r="U156" s="87">
        <f t="shared" si="57"/>
        <v>7</v>
      </c>
      <c r="V156" s="87">
        <f>A156-U156</f>
        <v>0</v>
      </c>
    </row>
    <row r="157" spans="1:22" ht="17" thickBot="1">
      <c r="A157" s="15">
        <f t="shared" si="54"/>
        <v>2</v>
      </c>
      <c r="B157" s="15">
        <v>98</v>
      </c>
      <c r="C157" s="15">
        <v>26.5</v>
      </c>
      <c r="D157" s="15">
        <v>25.7</v>
      </c>
      <c r="E157" s="15">
        <v>3640</v>
      </c>
      <c r="F157" s="15">
        <v>-0.7</v>
      </c>
      <c r="G157" s="15">
        <v>12.6</v>
      </c>
      <c r="H157" s="15">
        <v>16.600000000000001</v>
      </c>
      <c r="I157" s="15" t="s">
        <v>138</v>
      </c>
      <c r="J157" s="15">
        <v>0.4</v>
      </c>
      <c r="K157" s="15">
        <v>13</v>
      </c>
      <c r="L157" s="15">
        <v>0.28999999999999998</v>
      </c>
      <c r="M157" s="3"/>
      <c r="Q157" s="29">
        <f>J157-($P$162*A157)</f>
        <v>0.27586206896551724</v>
      </c>
      <c r="R157" s="29">
        <f>(J157-L157)/A157</f>
        <v>5.5000000000000021E-2</v>
      </c>
      <c r="S157" s="29">
        <v>6.2E-2</v>
      </c>
      <c r="T157" s="87">
        <f>(J157-L157)/S157</f>
        <v>1.7741935483870974</v>
      </c>
      <c r="U157" s="87">
        <f t="shared" si="57"/>
        <v>2</v>
      </c>
      <c r="V157" s="87">
        <f>A157-U157</f>
        <v>0</v>
      </c>
    </row>
    <row r="158" spans="1:22" ht="17" thickBot="1">
      <c r="A158" s="15">
        <f t="shared" si="54"/>
        <v>10</v>
      </c>
      <c r="B158" s="15">
        <v>90</v>
      </c>
      <c r="C158" s="15">
        <v>25.8</v>
      </c>
      <c r="D158" s="15">
        <v>25.2</v>
      </c>
      <c r="E158" s="15">
        <v>2950</v>
      </c>
      <c r="F158" s="15" t="s">
        <v>19</v>
      </c>
      <c r="G158" s="15">
        <v>12.1</v>
      </c>
      <c r="H158" s="15">
        <v>16.899999999999999</v>
      </c>
      <c r="I158" s="15" t="s">
        <v>18</v>
      </c>
      <c r="J158" s="15">
        <v>0.9</v>
      </c>
      <c r="K158" s="15">
        <v>13</v>
      </c>
      <c r="L158" s="15">
        <v>0.28999999999999998</v>
      </c>
      <c r="M158" s="3"/>
      <c r="Q158" s="29">
        <f>J158-($P$162*A158)</f>
        <v>0.27931034482758621</v>
      </c>
      <c r="R158" s="29">
        <f>(J158-L158)/A158</f>
        <v>6.1000000000000013E-2</v>
      </c>
      <c r="S158" s="29">
        <v>6.2E-2</v>
      </c>
      <c r="T158" s="87">
        <f>(J158-L158)/S158</f>
        <v>9.8387096774193559</v>
      </c>
      <c r="U158" s="87">
        <f t="shared" si="57"/>
        <v>10</v>
      </c>
      <c r="V158" s="87">
        <f>A158-U158</f>
        <v>0</v>
      </c>
    </row>
    <row r="159" spans="1:22" ht="17" thickBot="1">
      <c r="A159" s="15">
        <f t="shared" si="54"/>
        <v>11</v>
      </c>
      <c r="B159" s="15">
        <v>89</v>
      </c>
      <c r="C159" s="15">
        <v>25.4</v>
      </c>
      <c r="D159" s="15">
        <v>25</v>
      </c>
      <c r="E159" s="15">
        <v>2930</v>
      </c>
      <c r="F159" s="15" t="s">
        <v>19</v>
      </c>
      <c r="G159" s="15">
        <v>12</v>
      </c>
      <c r="H159" s="15">
        <v>16.7</v>
      </c>
      <c r="I159" s="15" t="s">
        <v>138</v>
      </c>
      <c r="J159" s="15">
        <v>1</v>
      </c>
      <c r="K159" s="15">
        <v>13</v>
      </c>
      <c r="L159" s="15">
        <v>0.28999999999999998</v>
      </c>
      <c r="M159" s="3"/>
      <c r="Q159" s="29">
        <f>J159-($P$162*A159)</f>
        <v>0.3172413793103448</v>
      </c>
      <c r="R159" s="29">
        <f>(J159-L159)/A159</f>
        <v>6.4545454545454545E-2</v>
      </c>
      <c r="S159" s="29">
        <v>6.2E-2</v>
      </c>
      <c r="T159" s="87">
        <f>(J159-L159)/S159</f>
        <v>11.451612903225806</v>
      </c>
      <c r="U159" s="87">
        <f t="shared" si="57"/>
        <v>11</v>
      </c>
      <c r="V159" s="87">
        <f>A159-U159</f>
        <v>0</v>
      </c>
    </row>
    <row r="160" spans="1:22" ht="17" thickBot="1">
      <c r="A160" s="15">
        <f t="shared" si="54"/>
        <v>5</v>
      </c>
      <c r="B160" s="15">
        <v>95</v>
      </c>
      <c r="C160" s="15">
        <v>26.6</v>
      </c>
      <c r="D160" s="15">
        <v>25.7</v>
      </c>
      <c r="E160" s="15">
        <v>3010</v>
      </c>
      <c r="F160" s="15" t="s">
        <v>19</v>
      </c>
      <c r="G160" s="15">
        <v>12.5</v>
      </c>
      <c r="H160" s="15">
        <v>17.5</v>
      </c>
      <c r="I160" s="15" t="s">
        <v>20</v>
      </c>
      <c r="J160" s="15">
        <v>0.6</v>
      </c>
      <c r="K160" s="15">
        <v>13</v>
      </c>
      <c r="L160" s="15">
        <v>0.28999999999999998</v>
      </c>
      <c r="M160" s="3" t="s">
        <v>45</v>
      </c>
      <c r="Q160" s="29">
        <f>J160-($P$162*A160)</f>
        <v>0.28965517241379307</v>
      </c>
      <c r="R160" s="29">
        <f>(J160-L160)/A160</f>
        <v>6.2E-2</v>
      </c>
      <c r="S160" s="29">
        <v>6.2E-2</v>
      </c>
      <c r="T160" s="87">
        <f>(J160-L160)/S160</f>
        <v>5</v>
      </c>
      <c r="U160" s="87">
        <f t="shared" si="57"/>
        <v>5</v>
      </c>
      <c r="V160" s="87">
        <f>A160-U160</f>
        <v>0</v>
      </c>
    </row>
    <row r="161" spans="1:22" ht="17" thickBot="1">
      <c r="A161" s="15">
        <f t="shared" si="54"/>
        <v>8</v>
      </c>
      <c r="B161" s="15">
        <v>92</v>
      </c>
      <c r="C161" s="15">
        <v>28.1</v>
      </c>
      <c r="D161" s="15">
        <v>27.2</v>
      </c>
      <c r="E161" s="15">
        <v>3190</v>
      </c>
      <c r="F161" s="15" t="s">
        <v>19</v>
      </c>
      <c r="G161" s="15">
        <v>13.8</v>
      </c>
      <c r="H161" s="15">
        <v>19.2</v>
      </c>
      <c r="I161" s="15" t="s">
        <v>31</v>
      </c>
      <c r="J161" s="15">
        <v>0.8</v>
      </c>
      <c r="K161" s="15">
        <v>13</v>
      </c>
      <c r="L161" s="15">
        <v>0.28999999999999998</v>
      </c>
      <c r="M161" s="3"/>
      <c r="Q161" s="29">
        <f>J161-($P$162*A161)</f>
        <v>0.30344827586206902</v>
      </c>
      <c r="R161" s="29">
        <f>(J161-L161)/A161</f>
        <v>6.3750000000000001E-2</v>
      </c>
      <c r="S161" s="29">
        <v>6.2E-2</v>
      </c>
      <c r="T161" s="87">
        <f>(J161-L161)/S161</f>
        <v>8.2258064516129039</v>
      </c>
      <c r="U161" s="87">
        <f t="shared" si="57"/>
        <v>8</v>
      </c>
      <c r="V161" s="87">
        <f>A161-U161</f>
        <v>0</v>
      </c>
    </row>
    <row r="162" spans="1:22" ht="17" thickBot="1">
      <c r="A162" s="15">
        <f t="shared" si="54"/>
        <v>63</v>
      </c>
      <c r="B162" s="15">
        <v>37</v>
      </c>
      <c r="C162" s="15" t="s">
        <v>19</v>
      </c>
      <c r="D162" s="15">
        <v>21.8</v>
      </c>
      <c r="E162" s="15">
        <v>2550</v>
      </c>
      <c r="F162" s="15" t="s">
        <v>19</v>
      </c>
      <c r="G162" s="15">
        <v>8.8000000000000007</v>
      </c>
      <c r="H162" s="15">
        <v>13.2</v>
      </c>
      <c r="I162" s="15" t="s">
        <v>33</v>
      </c>
      <c r="J162" s="15">
        <v>4.2</v>
      </c>
      <c r="K162" s="15">
        <v>13</v>
      </c>
      <c r="L162" s="15">
        <v>0.28999999999999998</v>
      </c>
      <c r="M162" s="3" t="s">
        <v>45</v>
      </c>
      <c r="N162" s="3">
        <f>A162-A160</f>
        <v>58</v>
      </c>
      <c r="O162" s="3">
        <f>J162-J160</f>
        <v>3.6</v>
      </c>
      <c r="P162" s="29">
        <f>O162/N162</f>
        <v>6.2068965517241378E-2</v>
      </c>
      <c r="Q162" s="29">
        <f>J162-($P$162*A162)</f>
        <v>0.28965517241379324</v>
      </c>
      <c r="R162" s="29">
        <f>(J162-L162)/A162</f>
        <v>6.2063492063492064E-2</v>
      </c>
      <c r="S162" s="29">
        <v>6.2E-2</v>
      </c>
      <c r="T162" s="87">
        <f>(J162-L162)/S162</f>
        <v>63.064516129032263</v>
      </c>
      <c r="U162" s="87">
        <f t="shared" si="57"/>
        <v>63</v>
      </c>
      <c r="V162" s="87">
        <f>A162-U162</f>
        <v>0</v>
      </c>
    </row>
    <row r="163" spans="1:22" ht="17" thickBot="1">
      <c r="A163" s="15">
        <f t="shared" si="54"/>
        <v>33</v>
      </c>
      <c r="B163" s="15">
        <v>67</v>
      </c>
      <c r="C163" s="15">
        <v>25.9</v>
      </c>
      <c r="D163" s="15">
        <v>23.7</v>
      </c>
      <c r="E163" s="15">
        <v>2780</v>
      </c>
      <c r="F163" s="15" t="s">
        <v>19</v>
      </c>
      <c r="G163" s="15">
        <v>10.7</v>
      </c>
      <c r="H163" s="15">
        <v>15.3</v>
      </c>
      <c r="I163" s="15" t="s">
        <v>34</v>
      </c>
      <c r="J163" s="15">
        <v>2.34</v>
      </c>
      <c r="K163" s="15">
        <v>13</v>
      </c>
      <c r="L163" s="15">
        <v>0.28999999999999998</v>
      </c>
      <c r="M163" s="3"/>
      <c r="Q163" s="29">
        <f>J163-($P$162*A163)</f>
        <v>0.29172413793103447</v>
      </c>
      <c r="R163" s="29">
        <f>(J163-L163)/A163</f>
        <v>6.2121212121212119E-2</v>
      </c>
      <c r="S163" s="29">
        <v>6.2E-2</v>
      </c>
      <c r="T163" s="87">
        <f>(J163-L163)/S163</f>
        <v>33.064516129032256</v>
      </c>
      <c r="U163" s="87">
        <f t="shared" si="57"/>
        <v>33</v>
      </c>
      <c r="V163" s="87">
        <f>A163-U163</f>
        <v>0</v>
      </c>
    </row>
    <row r="164" spans="1:22" ht="17" thickBot="1">
      <c r="A164" s="15">
        <f t="shared" si="54"/>
        <v>60</v>
      </c>
      <c r="B164" s="15">
        <v>40</v>
      </c>
      <c r="C164" s="15">
        <v>22.9</v>
      </c>
      <c r="D164" s="15">
        <v>22.1</v>
      </c>
      <c r="E164" s="15">
        <v>2900</v>
      </c>
      <c r="F164" s="15">
        <v>-1.1000000000000001</v>
      </c>
      <c r="G164" s="15">
        <v>9</v>
      </c>
      <c r="H164" s="15">
        <v>13.2</v>
      </c>
      <c r="I164" s="15" t="s">
        <v>20</v>
      </c>
      <c r="J164" s="15">
        <v>4</v>
      </c>
      <c r="K164" s="15">
        <v>13</v>
      </c>
      <c r="L164" s="15">
        <v>0.28999999999999998</v>
      </c>
      <c r="M164" s="3"/>
      <c r="Q164" s="29">
        <f>J164-($P$162*A164)</f>
        <v>0.27586206896551735</v>
      </c>
      <c r="R164" s="29">
        <f>(J164-L164)/A164</f>
        <v>6.183333333333333E-2</v>
      </c>
      <c r="S164" s="29">
        <v>6.2E-2</v>
      </c>
      <c r="T164" s="87">
        <f>(J164-L164)/S164</f>
        <v>59.838709677419352</v>
      </c>
      <c r="U164" s="87">
        <f t="shared" si="57"/>
        <v>60</v>
      </c>
      <c r="V164" s="87">
        <f>A164-U164</f>
        <v>0</v>
      </c>
    </row>
    <row r="165" spans="1:22" ht="17" thickBot="1">
      <c r="A165" s="9">
        <f t="shared" si="54"/>
        <v>13</v>
      </c>
      <c r="B165" s="9">
        <v>87</v>
      </c>
      <c r="C165" s="9">
        <v>41.2</v>
      </c>
      <c r="D165" s="9">
        <v>38.1</v>
      </c>
      <c r="E165" s="9">
        <v>5750</v>
      </c>
      <c r="F165" s="9">
        <v>-0.9</v>
      </c>
      <c r="G165" s="9">
        <v>26.6</v>
      </c>
      <c r="H165" s="9">
        <v>30.5</v>
      </c>
      <c r="I165" s="9" t="s">
        <v>36</v>
      </c>
      <c r="J165" s="9">
        <v>1.7</v>
      </c>
      <c r="K165" s="9">
        <v>25</v>
      </c>
      <c r="L165" s="9">
        <v>0.5</v>
      </c>
      <c r="M165" s="3"/>
      <c r="Q165" s="25">
        <f>J165-($P$179*A165)</f>
        <v>0.47027027027027035</v>
      </c>
      <c r="R165" s="25">
        <f>(J165-L165)/A165</f>
        <v>9.2307692307692299E-2</v>
      </c>
      <c r="S165" s="25">
        <v>9.5000000000000001E-2</v>
      </c>
      <c r="T165" s="87">
        <f t="shared" ref="T165:T183" si="58">(J165-L165)/S165</f>
        <v>12.631578947368421</v>
      </c>
      <c r="U165" s="87">
        <f t="shared" ref="U165:U183" si="59">ROUND(T165,0)</f>
        <v>13</v>
      </c>
      <c r="V165" s="87">
        <f t="shared" ref="V165:V183" si="60">A165-U165</f>
        <v>0</v>
      </c>
    </row>
    <row r="166" spans="1:22" ht="17" thickBot="1">
      <c r="A166" s="9">
        <f t="shared" si="54"/>
        <v>34</v>
      </c>
      <c r="B166" s="9">
        <v>66</v>
      </c>
      <c r="C166" s="9">
        <v>38.200000000000003</v>
      </c>
      <c r="D166" s="9">
        <v>33.9</v>
      </c>
      <c r="E166" s="9">
        <v>3970</v>
      </c>
      <c r="F166" s="9" t="s">
        <v>19</v>
      </c>
      <c r="G166" s="9">
        <v>21.3</v>
      </c>
      <c r="H166" s="9">
        <v>27.2</v>
      </c>
      <c r="I166" s="9" t="s">
        <v>29</v>
      </c>
      <c r="J166" s="9">
        <v>3.7</v>
      </c>
      <c r="K166" s="9">
        <v>25</v>
      </c>
      <c r="L166" s="9">
        <v>0.5</v>
      </c>
      <c r="M166" s="3"/>
      <c r="Q166" s="25">
        <f t="shared" ref="Q166:Q200" si="61">J166-($P$179*A166)</f>
        <v>0.48378378378378439</v>
      </c>
      <c r="R166" s="25">
        <f t="shared" ref="R166:R200" si="62">(J166-L166)/A166</f>
        <v>9.4117647058823528E-2</v>
      </c>
      <c r="S166" s="25">
        <v>9.5000000000000001E-2</v>
      </c>
      <c r="T166" s="87">
        <f t="shared" si="58"/>
        <v>33.684210526315788</v>
      </c>
      <c r="U166" s="87">
        <f t="shared" si="59"/>
        <v>34</v>
      </c>
      <c r="V166" s="87">
        <f t="shared" si="60"/>
        <v>0</v>
      </c>
    </row>
    <row r="167" spans="1:22" ht="17" thickBot="1">
      <c r="A167" s="9">
        <f t="shared" si="54"/>
        <v>6</v>
      </c>
      <c r="B167" s="9">
        <v>94</v>
      </c>
      <c r="C167" s="9">
        <v>35.200000000000003</v>
      </c>
      <c r="D167" s="9">
        <v>36.200000000000003</v>
      </c>
      <c r="E167" s="9">
        <v>4940</v>
      </c>
      <c r="F167" s="9">
        <v>-2.9</v>
      </c>
      <c r="G167" s="9">
        <v>24</v>
      </c>
      <c r="H167" s="9">
        <v>29.2</v>
      </c>
      <c r="I167" s="9" t="s">
        <v>88</v>
      </c>
      <c r="J167" s="9">
        <v>1.1000000000000001</v>
      </c>
      <c r="K167" s="9">
        <v>25</v>
      </c>
      <c r="L167" s="9">
        <v>0.5</v>
      </c>
      <c r="M167" s="3"/>
      <c r="Q167" s="25">
        <f t="shared" si="61"/>
        <v>0.53243243243243255</v>
      </c>
      <c r="R167" s="25">
        <f t="shared" si="62"/>
        <v>0.10000000000000002</v>
      </c>
      <c r="S167" s="25">
        <v>9.5000000000000001E-2</v>
      </c>
      <c r="T167" s="87">
        <f t="shared" si="58"/>
        <v>6.3157894736842115</v>
      </c>
      <c r="U167" s="87">
        <f t="shared" si="59"/>
        <v>6</v>
      </c>
      <c r="V167" s="87">
        <f t="shared" si="60"/>
        <v>0</v>
      </c>
    </row>
    <row r="168" spans="1:22" ht="17" thickBot="1">
      <c r="A168" s="9">
        <f t="shared" si="54"/>
        <v>8</v>
      </c>
      <c r="B168" s="9">
        <v>92</v>
      </c>
      <c r="C168" s="9">
        <v>39.1</v>
      </c>
      <c r="D168" s="9">
        <v>36.1</v>
      </c>
      <c r="E168" s="9">
        <v>5240</v>
      </c>
      <c r="F168" s="9">
        <v>-1.7</v>
      </c>
      <c r="G168" s="9">
        <v>23.7</v>
      </c>
      <c r="H168" s="9">
        <v>28.7</v>
      </c>
      <c r="I168" s="9" t="s">
        <v>33</v>
      </c>
      <c r="J168" s="9">
        <v>1.3</v>
      </c>
      <c r="K168" s="9">
        <v>25</v>
      </c>
      <c r="L168" s="9">
        <v>0.5</v>
      </c>
      <c r="M168" s="3"/>
      <c r="Q168" s="25">
        <f t="shared" si="61"/>
        <v>0.54324324324324336</v>
      </c>
      <c r="R168" s="25">
        <f t="shared" si="62"/>
        <v>0.1</v>
      </c>
      <c r="S168" s="25">
        <v>9.5000000000000001E-2</v>
      </c>
      <c r="T168" s="87">
        <f t="shared" si="58"/>
        <v>8.4210526315789469</v>
      </c>
      <c r="U168" s="87">
        <f t="shared" si="59"/>
        <v>8</v>
      </c>
      <c r="V168" s="87">
        <f t="shared" si="60"/>
        <v>0</v>
      </c>
    </row>
    <row r="169" spans="1:22" ht="17" thickBot="1">
      <c r="A169" s="9">
        <f t="shared" si="54"/>
        <v>36</v>
      </c>
      <c r="B169" s="9">
        <v>64</v>
      </c>
      <c r="C169" s="9">
        <v>40.4</v>
      </c>
      <c r="D169" s="9">
        <v>40.1</v>
      </c>
      <c r="E169" s="9">
        <v>5460</v>
      </c>
      <c r="F169" s="9">
        <v>-1.9</v>
      </c>
      <c r="G169" s="9">
        <v>28.8</v>
      </c>
      <c r="H169" s="9">
        <v>34.200000000000003</v>
      </c>
      <c r="I169" s="9" t="s">
        <v>135</v>
      </c>
      <c r="J169" s="9">
        <v>3.9</v>
      </c>
      <c r="K169" s="9">
        <v>25</v>
      </c>
      <c r="L169" s="9">
        <v>0.5</v>
      </c>
      <c r="M169" s="3"/>
      <c r="Q169" s="25">
        <f t="shared" si="61"/>
        <v>0.49459459459459465</v>
      </c>
      <c r="R169" s="25">
        <f t="shared" si="62"/>
        <v>9.4444444444444442E-2</v>
      </c>
      <c r="S169" s="25">
        <v>9.5000000000000001E-2</v>
      </c>
      <c r="T169" s="87">
        <f t="shared" si="58"/>
        <v>35.789473684210527</v>
      </c>
      <c r="U169" s="87">
        <f t="shared" si="59"/>
        <v>36</v>
      </c>
      <c r="V169" s="87">
        <f t="shared" si="60"/>
        <v>0</v>
      </c>
    </row>
    <row r="170" spans="1:22" ht="17" thickBot="1">
      <c r="A170" s="9">
        <f t="shared" si="54"/>
        <v>19</v>
      </c>
      <c r="B170" s="9">
        <v>81</v>
      </c>
      <c r="C170" s="9">
        <v>38.299999999999997</v>
      </c>
      <c r="D170" s="9">
        <v>35.299999999999997</v>
      </c>
      <c r="E170" s="9">
        <v>5130</v>
      </c>
      <c r="F170" s="9">
        <v>-0.7</v>
      </c>
      <c r="G170" s="9">
        <v>22.8</v>
      </c>
      <c r="H170" s="9">
        <v>27.6</v>
      </c>
      <c r="I170" s="9" t="s">
        <v>78</v>
      </c>
      <c r="J170" s="9">
        <v>2.2999999999999998</v>
      </c>
      <c r="K170" s="9">
        <v>25</v>
      </c>
      <c r="L170" s="9">
        <v>0.5</v>
      </c>
      <c r="M170" s="3"/>
      <c r="Q170" s="25">
        <f t="shared" si="61"/>
        <v>0.50270270270270268</v>
      </c>
      <c r="R170" s="25">
        <f t="shared" si="62"/>
        <v>9.4736842105263147E-2</v>
      </c>
      <c r="S170" s="25">
        <v>9.5000000000000001E-2</v>
      </c>
      <c r="T170" s="87">
        <f t="shared" si="58"/>
        <v>18.94736842105263</v>
      </c>
      <c r="U170" s="87">
        <f t="shared" si="59"/>
        <v>19</v>
      </c>
      <c r="V170" s="87">
        <f t="shared" si="60"/>
        <v>0</v>
      </c>
    </row>
    <row r="171" spans="1:22" ht="17" thickBot="1">
      <c r="A171" s="9">
        <f t="shared" si="54"/>
        <v>20</v>
      </c>
      <c r="B171" s="9">
        <v>80</v>
      </c>
      <c r="C171" s="9">
        <v>39.1</v>
      </c>
      <c r="D171" s="9">
        <v>35.1</v>
      </c>
      <c r="E171" s="9">
        <v>5320</v>
      </c>
      <c r="F171" s="9">
        <v>-1.1000000000000001</v>
      </c>
      <c r="G171" s="9">
        <v>22.6</v>
      </c>
      <c r="H171" s="9">
        <v>27.1</v>
      </c>
      <c r="I171" s="9" t="s">
        <v>36</v>
      </c>
      <c r="J171" s="9">
        <v>2.4</v>
      </c>
      <c r="K171" s="9">
        <v>25</v>
      </c>
      <c r="L171" s="9">
        <v>0.5</v>
      </c>
      <c r="M171" s="3"/>
      <c r="Q171" s="25">
        <f t="shared" si="61"/>
        <v>0.50810810810810825</v>
      </c>
      <c r="R171" s="25">
        <f t="shared" si="62"/>
        <v>9.5000000000000001E-2</v>
      </c>
      <c r="S171" s="25">
        <v>9.5000000000000001E-2</v>
      </c>
      <c r="T171" s="87">
        <f t="shared" si="58"/>
        <v>20</v>
      </c>
      <c r="U171" s="87">
        <f t="shared" si="59"/>
        <v>20</v>
      </c>
      <c r="V171" s="87">
        <f t="shared" si="60"/>
        <v>0</v>
      </c>
    </row>
    <row r="172" spans="1:22" ht="17" thickBot="1">
      <c r="A172" s="9">
        <f t="shared" si="54"/>
        <v>32</v>
      </c>
      <c r="B172" s="9">
        <v>68</v>
      </c>
      <c r="C172" s="9">
        <v>37.4</v>
      </c>
      <c r="D172" s="9">
        <v>34.299999999999997</v>
      </c>
      <c r="E172" s="9">
        <v>5210</v>
      </c>
      <c r="F172" s="9">
        <v>-0.5</v>
      </c>
      <c r="G172" s="9">
        <v>21.9</v>
      </c>
      <c r="H172" s="9">
        <v>25.8</v>
      </c>
      <c r="I172" s="9" t="s">
        <v>153</v>
      </c>
      <c r="J172" s="9">
        <v>3.5</v>
      </c>
      <c r="K172" s="9">
        <v>25</v>
      </c>
      <c r="L172" s="9">
        <v>0.5</v>
      </c>
      <c r="M172" s="3"/>
      <c r="Q172" s="25">
        <f t="shared" si="61"/>
        <v>0.47297297297297325</v>
      </c>
      <c r="R172" s="25">
        <f t="shared" si="62"/>
        <v>9.375E-2</v>
      </c>
      <c r="S172" s="25">
        <v>9.5000000000000001E-2</v>
      </c>
      <c r="T172" s="87">
        <f t="shared" si="58"/>
        <v>31.578947368421051</v>
      </c>
      <c r="U172" s="87">
        <f t="shared" si="59"/>
        <v>32</v>
      </c>
      <c r="V172" s="87">
        <f t="shared" si="60"/>
        <v>0</v>
      </c>
    </row>
    <row r="173" spans="1:22" ht="17" thickBot="1">
      <c r="A173" s="9">
        <f t="shared" si="54"/>
        <v>32</v>
      </c>
      <c r="B173" s="9">
        <v>68</v>
      </c>
      <c r="C173" s="9">
        <v>35.5</v>
      </c>
      <c r="D173" s="9">
        <v>34</v>
      </c>
      <c r="E173" s="9">
        <v>3980</v>
      </c>
      <c r="F173" s="9" t="s">
        <v>19</v>
      </c>
      <c r="G173" s="9">
        <v>21.5</v>
      </c>
      <c r="H173" s="9">
        <v>27.2</v>
      </c>
      <c r="I173" s="9" t="s">
        <v>78</v>
      </c>
      <c r="J173" s="9">
        <v>3.5</v>
      </c>
      <c r="K173" s="9">
        <v>25</v>
      </c>
      <c r="L173" s="9">
        <v>0.5</v>
      </c>
      <c r="M173" s="3"/>
      <c r="Q173" s="25">
        <f t="shared" si="61"/>
        <v>0.47297297297297325</v>
      </c>
      <c r="R173" s="25">
        <f t="shared" si="62"/>
        <v>9.375E-2</v>
      </c>
      <c r="S173" s="25">
        <v>9.5000000000000001E-2</v>
      </c>
      <c r="T173" s="87">
        <f t="shared" si="58"/>
        <v>31.578947368421051</v>
      </c>
      <c r="U173" s="87">
        <f t="shared" si="59"/>
        <v>32</v>
      </c>
      <c r="V173" s="87">
        <f t="shared" si="60"/>
        <v>0</v>
      </c>
    </row>
    <row r="174" spans="1:22" ht="17" thickBot="1">
      <c r="A174" s="9">
        <f t="shared" si="54"/>
        <v>14</v>
      </c>
      <c r="B174" s="9">
        <v>86</v>
      </c>
      <c r="C174" s="9">
        <v>38.200000000000003</v>
      </c>
      <c r="D174" s="9">
        <v>38.5</v>
      </c>
      <c r="E174" s="9">
        <v>4510</v>
      </c>
      <c r="F174" s="9" t="s">
        <v>19</v>
      </c>
      <c r="G174" s="9">
        <v>26.8</v>
      </c>
      <c r="H174" s="9">
        <v>33.200000000000003</v>
      </c>
      <c r="I174" s="9" t="s">
        <v>33</v>
      </c>
      <c r="J174" s="9">
        <v>1.8</v>
      </c>
      <c r="K174" s="9">
        <v>25</v>
      </c>
      <c r="L174" s="9">
        <v>0.5</v>
      </c>
      <c r="M174" s="3"/>
      <c r="Q174" s="25">
        <f t="shared" si="61"/>
        <v>0.47567567567567592</v>
      </c>
      <c r="R174" s="25">
        <f t="shared" si="62"/>
        <v>9.285714285714286E-2</v>
      </c>
      <c r="S174" s="25">
        <v>9.5000000000000001E-2</v>
      </c>
      <c r="T174" s="87">
        <f t="shared" si="58"/>
        <v>13.684210526315789</v>
      </c>
      <c r="U174" s="87">
        <f t="shared" si="59"/>
        <v>14</v>
      </c>
      <c r="V174" s="87">
        <f t="shared" si="60"/>
        <v>0</v>
      </c>
    </row>
    <row r="175" spans="1:22" ht="17" thickBot="1">
      <c r="A175" s="9">
        <f t="shared" si="54"/>
        <v>10</v>
      </c>
      <c r="B175" s="9">
        <v>90</v>
      </c>
      <c r="C175" s="9">
        <v>37.9</v>
      </c>
      <c r="D175" s="9">
        <v>36.1</v>
      </c>
      <c r="E175" s="9">
        <v>5100</v>
      </c>
      <c r="F175" s="9">
        <v>-1.9</v>
      </c>
      <c r="G175" s="9">
        <v>23.6</v>
      </c>
      <c r="H175" s="9">
        <v>28.9</v>
      </c>
      <c r="I175" s="9" t="s">
        <v>34</v>
      </c>
      <c r="J175" s="9">
        <v>1.44</v>
      </c>
      <c r="K175" s="9">
        <v>25</v>
      </c>
      <c r="L175" s="9">
        <v>0.5</v>
      </c>
      <c r="M175" s="3"/>
      <c r="Q175" s="25">
        <f t="shared" si="61"/>
        <v>0.49405405405405411</v>
      </c>
      <c r="R175" s="25">
        <f t="shared" si="62"/>
        <v>9.4E-2</v>
      </c>
      <c r="S175" s="25">
        <v>9.5000000000000001E-2</v>
      </c>
      <c r="T175" s="87">
        <f t="shared" si="58"/>
        <v>9.8947368421052619</v>
      </c>
      <c r="U175" s="87">
        <f t="shared" si="59"/>
        <v>10</v>
      </c>
      <c r="V175" s="87">
        <f t="shared" si="60"/>
        <v>0</v>
      </c>
    </row>
    <row r="176" spans="1:22" ht="17" thickBot="1">
      <c r="A176" s="9">
        <f t="shared" si="54"/>
        <v>32</v>
      </c>
      <c r="B176" s="9">
        <v>68</v>
      </c>
      <c r="C176" s="9">
        <v>37.4</v>
      </c>
      <c r="D176" s="9">
        <v>34.700000000000003</v>
      </c>
      <c r="E176" s="9">
        <v>4730</v>
      </c>
      <c r="F176" s="9">
        <v>-1.3</v>
      </c>
      <c r="G176" s="9">
        <v>21.5</v>
      </c>
      <c r="H176" s="9">
        <v>27.5</v>
      </c>
      <c r="I176" s="9" t="s">
        <v>98</v>
      </c>
      <c r="J176" s="9">
        <v>3.5</v>
      </c>
      <c r="K176" s="9">
        <v>25</v>
      </c>
      <c r="L176" s="9">
        <v>0.5</v>
      </c>
      <c r="M176" s="3"/>
      <c r="Q176" s="25">
        <f t="shared" si="61"/>
        <v>0.47297297297297325</v>
      </c>
      <c r="R176" s="25">
        <f t="shared" si="62"/>
        <v>9.375E-2</v>
      </c>
      <c r="S176" s="25">
        <v>9.5000000000000001E-2</v>
      </c>
      <c r="T176" s="87">
        <f t="shared" si="58"/>
        <v>31.578947368421051</v>
      </c>
      <c r="U176" s="87">
        <f t="shared" si="59"/>
        <v>32</v>
      </c>
      <c r="V176" s="87">
        <f t="shared" si="60"/>
        <v>0</v>
      </c>
    </row>
    <row r="177" spans="1:22" ht="17" thickBot="1">
      <c r="A177" s="9">
        <f t="shared" si="54"/>
        <v>35</v>
      </c>
      <c r="B177" s="9">
        <v>65</v>
      </c>
      <c r="C177" s="9">
        <v>36.1</v>
      </c>
      <c r="D177" s="9">
        <v>34.200000000000003</v>
      </c>
      <c r="E177" s="9">
        <v>4780</v>
      </c>
      <c r="F177" s="9">
        <v>-1.9</v>
      </c>
      <c r="G177" s="9">
        <v>21.2</v>
      </c>
      <c r="H177" s="9">
        <v>26.6</v>
      </c>
      <c r="I177" s="9" t="s">
        <v>16</v>
      </c>
      <c r="J177" s="9">
        <v>3.8</v>
      </c>
      <c r="K177" s="9">
        <v>25</v>
      </c>
      <c r="L177" s="9">
        <v>0.5</v>
      </c>
      <c r="M177" s="3"/>
      <c r="Q177" s="25">
        <f t="shared" si="61"/>
        <v>0.4891891891891893</v>
      </c>
      <c r="R177" s="25">
        <f t="shared" si="62"/>
        <v>9.4285714285714278E-2</v>
      </c>
      <c r="S177" s="25">
        <v>9.5000000000000001E-2</v>
      </c>
      <c r="T177" s="87">
        <f t="shared" si="58"/>
        <v>34.736842105263158</v>
      </c>
      <c r="U177" s="87">
        <f t="shared" si="59"/>
        <v>35</v>
      </c>
      <c r="V177" s="87">
        <f t="shared" si="60"/>
        <v>0</v>
      </c>
    </row>
    <row r="178" spans="1:22" ht="17" thickBot="1">
      <c r="A178" s="9">
        <f t="shared" si="54"/>
        <v>38</v>
      </c>
      <c r="B178" s="9">
        <v>62</v>
      </c>
      <c r="C178" s="9">
        <v>39.700000000000003</v>
      </c>
      <c r="D178" s="9">
        <v>40.4</v>
      </c>
      <c r="E178" s="9">
        <v>4730</v>
      </c>
      <c r="F178" s="9" t="s">
        <v>19</v>
      </c>
      <c r="G178" s="9">
        <v>29</v>
      </c>
      <c r="H178" s="9">
        <v>35.9</v>
      </c>
      <c r="I178" s="9" t="s">
        <v>154</v>
      </c>
      <c r="J178" s="9">
        <v>4.0999999999999996</v>
      </c>
      <c r="K178" s="9">
        <v>25</v>
      </c>
      <c r="L178" s="9">
        <v>0.5</v>
      </c>
      <c r="M178" s="3" t="s">
        <v>45</v>
      </c>
      <c r="Q178" s="25">
        <f t="shared" si="61"/>
        <v>0.50540540540540535</v>
      </c>
      <c r="R178" s="25">
        <f t="shared" si="62"/>
        <v>9.4736842105263147E-2</v>
      </c>
      <c r="S178" s="25">
        <v>9.5000000000000001E-2</v>
      </c>
      <c r="T178" s="87">
        <f t="shared" si="58"/>
        <v>37.89473684210526</v>
      </c>
      <c r="U178" s="87">
        <f t="shared" si="59"/>
        <v>38</v>
      </c>
      <c r="V178" s="87">
        <f t="shared" si="60"/>
        <v>0</v>
      </c>
    </row>
    <row r="179" spans="1:22" ht="17" thickBot="1">
      <c r="A179" s="9">
        <f t="shared" si="54"/>
        <v>1</v>
      </c>
      <c r="B179" s="9">
        <v>99</v>
      </c>
      <c r="C179" s="9">
        <v>36.799999999999997</v>
      </c>
      <c r="D179" s="9">
        <v>36.700000000000003</v>
      </c>
      <c r="E179" s="9">
        <v>5080</v>
      </c>
      <c r="F179" s="9">
        <v>-0.9</v>
      </c>
      <c r="G179" s="9">
        <v>24.7</v>
      </c>
      <c r="H179" s="9">
        <v>29.5</v>
      </c>
      <c r="I179" s="9" t="s">
        <v>87</v>
      </c>
      <c r="J179" s="9">
        <v>0.6</v>
      </c>
      <c r="K179" s="9">
        <v>25</v>
      </c>
      <c r="L179" s="9">
        <v>0.5</v>
      </c>
      <c r="M179" s="3" t="s">
        <v>45</v>
      </c>
      <c r="N179" s="3">
        <f>A178-A179</f>
        <v>37</v>
      </c>
      <c r="O179" s="3">
        <f>J178-J179</f>
        <v>3.4999999999999996</v>
      </c>
      <c r="P179" s="25">
        <f>O179/N179</f>
        <v>9.4594594594594586E-2</v>
      </c>
      <c r="Q179" s="25">
        <f t="shared" si="61"/>
        <v>0.50540540540540535</v>
      </c>
      <c r="R179" s="25">
        <f>(J179-L179)/A179</f>
        <v>9.9999999999999978E-2</v>
      </c>
      <c r="S179" s="25">
        <v>9.5000000000000001E-2</v>
      </c>
      <c r="T179" s="87">
        <f t="shared" si="58"/>
        <v>1.0526315789473681</v>
      </c>
      <c r="U179" s="87">
        <f t="shared" si="59"/>
        <v>1</v>
      </c>
      <c r="V179" s="87">
        <f t="shared" si="60"/>
        <v>0</v>
      </c>
    </row>
    <row r="180" spans="1:22" ht="17" thickBot="1">
      <c r="A180" s="9">
        <f t="shared" si="54"/>
        <v>4</v>
      </c>
      <c r="B180" s="9">
        <v>96</v>
      </c>
      <c r="C180" s="9">
        <v>39.5</v>
      </c>
      <c r="D180" s="9">
        <v>37.6</v>
      </c>
      <c r="E180" s="9">
        <v>5520</v>
      </c>
      <c r="F180" s="9">
        <v>-1.7</v>
      </c>
      <c r="G180" s="9">
        <v>25.8</v>
      </c>
      <c r="H180" s="9">
        <v>30.2</v>
      </c>
      <c r="I180" s="9" t="s">
        <v>33</v>
      </c>
      <c r="J180" s="9">
        <v>0.9</v>
      </c>
      <c r="K180" s="9">
        <v>25</v>
      </c>
      <c r="L180" s="9">
        <v>0.5</v>
      </c>
      <c r="M180" s="3"/>
      <c r="Q180" s="25">
        <f t="shared" si="61"/>
        <v>0.52162162162162162</v>
      </c>
      <c r="R180" s="25">
        <f t="shared" si="62"/>
        <v>0.1</v>
      </c>
      <c r="S180" s="25">
        <v>9.5000000000000001E-2</v>
      </c>
      <c r="T180" s="87">
        <f t="shared" si="58"/>
        <v>4.2105263157894735</v>
      </c>
      <c r="U180" s="87">
        <f t="shared" si="59"/>
        <v>4</v>
      </c>
      <c r="V180" s="87">
        <f t="shared" si="60"/>
        <v>0</v>
      </c>
    </row>
    <row r="181" spans="1:22" ht="17" thickBot="1">
      <c r="A181" s="9">
        <f t="shared" si="54"/>
        <v>12</v>
      </c>
      <c r="B181" s="9">
        <v>88</v>
      </c>
      <c r="C181" s="9">
        <v>37.1</v>
      </c>
      <c r="D181" s="9">
        <v>35.4</v>
      </c>
      <c r="E181" s="9">
        <v>4150</v>
      </c>
      <c r="F181" s="9" t="s">
        <v>19</v>
      </c>
      <c r="G181" s="9">
        <v>23.4</v>
      </c>
      <c r="H181" s="9">
        <v>28.9</v>
      </c>
      <c r="I181" s="9" t="s">
        <v>151</v>
      </c>
      <c r="J181" s="9">
        <v>1.6</v>
      </c>
      <c r="K181" s="9">
        <v>25</v>
      </c>
      <c r="L181" s="9">
        <v>0.5</v>
      </c>
      <c r="M181" s="3"/>
      <c r="Q181" s="25">
        <f t="shared" si="61"/>
        <v>0.464864864864865</v>
      </c>
      <c r="R181" s="25">
        <f t="shared" si="62"/>
        <v>9.1666666666666674E-2</v>
      </c>
      <c r="S181" s="25">
        <v>9.5000000000000001E-2</v>
      </c>
      <c r="T181" s="87">
        <f t="shared" si="58"/>
        <v>11.578947368421053</v>
      </c>
      <c r="U181" s="87">
        <f t="shared" si="59"/>
        <v>12</v>
      </c>
      <c r="V181" s="87">
        <f t="shared" si="60"/>
        <v>0</v>
      </c>
    </row>
    <row r="182" spans="1:22" ht="17" thickBot="1">
      <c r="A182" s="9">
        <f t="shared" si="54"/>
        <v>21</v>
      </c>
      <c r="B182" s="9">
        <v>79</v>
      </c>
      <c r="C182" s="9">
        <v>37.9</v>
      </c>
      <c r="D182" s="9">
        <v>38.9</v>
      </c>
      <c r="E182" s="9">
        <v>4990</v>
      </c>
      <c r="F182" s="9">
        <v>-1.5</v>
      </c>
      <c r="G182" s="9">
        <v>27.2</v>
      </c>
      <c r="H182" s="9">
        <v>33.200000000000003</v>
      </c>
      <c r="I182" s="9" t="s">
        <v>136</v>
      </c>
      <c r="J182" s="9">
        <v>2.5</v>
      </c>
      <c r="K182" s="9">
        <v>25</v>
      </c>
      <c r="L182" s="9">
        <v>0.5</v>
      </c>
      <c r="M182" s="3"/>
      <c r="Q182" s="25">
        <f t="shared" si="61"/>
        <v>0.5135135135135136</v>
      </c>
      <c r="R182" s="25">
        <f t="shared" si="62"/>
        <v>9.5238095238095233E-2</v>
      </c>
      <c r="S182" s="25">
        <v>9.5000000000000001E-2</v>
      </c>
      <c r="T182" s="87">
        <f t="shared" si="58"/>
        <v>21.05263157894737</v>
      </c>
      <c r="U182" s="87">
        <f t="shared" si="59"/>
        <v>21</v>
      </c>
      <c r="V182" s="87">
        <f t="shared" si="60"/>
        <v>0</v>
      </c>
    </row>
    <row r="183" spans="1:22" ht="17" thickBot="1">
      <c r="A183" s="9">
        <f t="shared" si="54"/>
        <v>67</v>
      </c>
      <c r="B183" s="9">
        <v>33</v>
      </c>
      <c r="C183" s="9">
        <v>35.1</v>
      </c>
      <c r="D183" s="9">
        <v>31.2</v>
      </c>
      <c r="E183" s="9">
        <v>3650</v>
      </c>
      <c r="F183" s="9" t="s">
        <v>19</v>
      </c>
      <c r="G183" s="9">
        <v>18.2</v>
      </c>
      <c r="H183" s="9">
        <v>23.9</v>
      </c>
      <c r="I183" s="9" t="s">
        <v>29</v>
      </c>
      <c r="J183" s="9">
        <v>6.9</v>
      </c>
      <c r="K183" s="9">
        <v>25</v>
      </c>
      <c r="L183" s="9">
        <v>0.5</v>
      </c>
      <c r="M183" s="3"/>
      <c r="Q183" s="25">
        <f t="shared" si="61"/>
        <v>0.56216216216216353</v>
      </c>
      <c r="R183" s="25">
        <f t="shared" si="62"/>
        <v>9.5522388059701493E-2</v>
      </c>
      <c r="S183" s="25">
        <v>9.5000000000000001E-2</v>
      </c>
      <c r="T183" s="87">
        <f t="shared" si="58"/>
        <v>67.368421052631575</v>
      </c>
      <c r="U183" s="87">
        <f t="shared" si="59"/>
        <v>67</v>
      </c>
      <c r="V183" s="87">
        <f t="shared" si="60"/>
        <v>0</v>
      </c>
    </row>
    <row r="184" spans="1:22" ht="17" thickBot="1">
      <c r="A184" s="9">
        <f t="shared" si="54"/>
        <v>36</v>
      </c>
      <c r="B184" s="9">
        <v>64</v>
      </c>
      <c r="C184" s="9">
        <v>41.6</v>
      </c>
      <c r="D184" s="9">
        <v>40.1</v>
      </c>
      <c r="E184" s="9">
        <v>5680</v>
      </c>
      <c r="F184" s="9">
        <v>-1.7</v>
      </c>
      <c r="G184" s="9">
        <v>28.9</v>
      </c>
      <c r="H184" s="9">
        <v>33.799999999999997</v>
      </c>
      <c r="I184" s="9" t="s">
        <v>35</v>
      </c>
      <c r="J184" s="9">
        <v>3.9</v>
      </c>
      <c r="K184" s="9">
        <v>25</v>
      </c>
      <c r="L184" s="9">
        <v>0.5</v>
      </c>
      <c r="M184" s="3"/>
      <c r="Q184" s="25">
        <f t="shared" si="61"/>
        <v>0.49459459459459465</v>
      </c>
      <c r="R184" s="25">
        <f t="shared" si="62"/>
        <v>9.4444444444444442E-2</v>
      </c>
      <c r="S184" s="25">
        <v>9.5000000000000001E-2</v>
      </c>
      <c r="T184" s="87">
        <f t="shared" ref="T184:T200" si="63">(J184-L184)/S184</f>
        <v>35.789473684210527</v>
      </c>
      <c r="U184" s="87">
        <f t="shared" ref="U184:U200" si="64">ROUND(T184,0)</f>
        <v>36</v>
      </c>
      <c r="V184" s="87">
        <f t="shared" ref="V184:V200" si="65">A184-U184</f>
        <v>0</v>
      </c>
    </row>
    <row r="185" spans="1:22" ht="17" thickBot="1">
      <c r="A185" s="9">
        <f t="shared" si="54"/>
        <v>20</v>
      </c>
      <c r="B185" s="9">
        <v>80</v>
      </c>
      <c r="C185" s="9">
        <v>38.6</v>
      </c>
      <c r="D185" s="9">
        <v>35.299999999999997</v>
      </c>
      <c r="E185" s="9">
        <v>5110</v>
      </c>
      <c r="F185" s="9">
        <v>-1.5</v>
      </c>
      <c r="G185" s="9">
        <v>22.6</v>
      </c>
      <c r="H185" s="9">
        <v>27.8</v>
      </c>
      <c r="I185" s="9" t="s">
        <v>36</v>
      </c>
      <c r="J185" s="9">
        <v>2.4</v>
      </c>
      <c r="K185" s="9">
        <v>25</v>
      </c>
      <c r="L185" s="9">
        <v>0.5</v>
      </c>
      <c r="M185" s="3"/>
      <c r="Q185" s="25">
        <f t="shared" si="61"/>
        <v>0.50810810810810825</v>
      </c>
      <c r="R185" s="25">
        <f t="shared" si="62"/>
        <v>9.5000000000000001E-2</v>
      </c>
      <c r="S185" s="25">
        <v>9.5000000000000001E-2</v>
      </c>
      <c r="T185" s="87">
        <f t="shared" si="63"/>
        <v>20</v>
      </c>
      <c r="U185" s="87">
        <f t="shared" si="64"/>
        <v>20</v>
      </c>
      <c r="V185" s="87">
        <f t="shared" si="65"/>
        <v>0</v>
      </c>
    </row>
    <row r="186" spans="1:22" ht="17" thickBot="1">
      <c r="A186" s="9">
        <f t="shared" si="54"/>
        <v>12</v>
      </c>
      <c r="B186" s="9">
        <v>88</v>
      </c>
      <c r="C186" s="9">
        <v>42.1</v>
      </c>
      <c r="D186" s="9">
        <v>38.299999999999997</v>
      </c>
      <c r="E186" s="9">
        <v>5590</v>
      </c>
      <c r="F186" s="9">
        <v>-1.3</v>
      </c>
      <c r="G186" s="9">
        <v>26.5</v>
      </c>
      <c r="H186" s="9">
        <v>31.4</v>
      </c>
      <c r="I186" s="9" t="s">
        <v>29</v>
      </c>
      <c r="J186" s="9">
        <v>1.6</v>
      </c>
      <c r="K186" s="9">
        <v>25</v>
      </c>
      <c r="L186" s="9">
        <v>0.5</v>
      </c>
      <c r="M186" s="3"/>
      <c r="Q186" s="25">
        <f t="shared" si="61"/>
        <v>0.464864864864865</v>
      </c>
      <c r="R186" s="25">
        <f t="shared" si="62"/>
        <v>9.1666666666666674E-2</v>
      </c>
      <c r="S186" s="25">
        <v>9.5000000000000001E-2</v>
      </c>
      <c r="T186" s="87">
        <f t="shared" si="63"/>
        <v>11.578947368421053</v>
      </c>
      <c r="U186" s="87">
        <f t="shared" si="64"/>
        <v>12</v>
      </c>
      <c r="V186" s="87">
        <f t="shared" si="65"/>
        <v>0</v>
      </c>
    </row>
    <row r="187" spans="1:22" ht="17" thickBot="1">
      <c r="A187" s="9">
        <f t="shared" si="54"/>
        <v>14</v>
      </c>
      <c r="B187" s="9">
        <v>86</v>
      </c>
      <c r="C187" s="9">
        <v>38.9</v>
      </c>
      <c r="D187" s="9">
        <v>35.4</v>
      </c>
      <c r="E187" s="9">
        <v>4150</v>
      </c>
      <c r="F187" s="9" t="s">
        <v>19</v>
      </c>
      <c r="G187" s="9">
        <v>23.3</v>
      </c>
      <c r="H187" s="9">
        <v>28.9</v>
      </c>
      <c r="I187" s="9" t="s">
        <v>98</v>
      </c>
      <c r="J187" s="9">
        <v>1.8</v>
      </c>
      <c r="K187" s="9">
        <v>25</v>
      </c>
      <c r="L187" s="9">
        <v>0.5</v>
      </c>
      <c r="M187" s="3"/>
      <c r="Q187" s="25">
        <f t="shared" si="61"/>
        <v>0.47567567567567592</v>
      </c>
      <c r="R187" s="25">
        <f t="shared" si="62"/>
        <v>9.285714285714286E-2</v>
      </c>
      <c r="S187" s="25">
        <v>9.5000000000000001E-2</v>
      </c>
      <c r="T187" s="87">
        <f t="shared" si="63"/>
        <v>13.684210526315789</v>
      </c>
      <c r="U187" s="87">
        <f t="shared" si="64"/>
        <v>14</v>
      </c>
      <c r="V187" s="87">
        <f t="shared" si="65"/>
        <v>0</v>
      </c>
    </row>
    <row r="188" spans="1:22" ht="17" thickBot="1">
      <c r="A188" s="9">
        <f t="shared" si="54"/>
        <v>2</v>
      </c>
      <c r="B188" s="9">
        <v>98</v>
      </c>
      <c r="C188" s="9">
        <v>40</v>
      </c>
      <c r="D188" s="9">
        <v>37.5</v>
      </c>
      <c r="E188" s="9">
        <v>5390</v>
      </c>
      <c r="F188" s="9">
        <v>-0.7</v>
      </c>
      <c r="G188" s="9">
        <v>25.7</v>
      </c>
      <c r="H188" s="9">
        <v>30.4</v>
      </c>
      <c r="I188" s="9" t="s">
        <v>34</v>
      </c>
      <c r="J188" s="9">
        <v>0.7</v>
      </c>
      <c r="K188" s="9">
        <v>25</v>
      </c>
      <c r="L188" s="9">
        <v>0.5</v>
      </c>
      <c r="M188" s="3"/>
      <c r="Q188" s="25">
        <f t="shared" si="61"/>
        <v>0.51081081081081081</v>
      </c>
      <c r="R188" s="25">
        <f t="shared" si="62"/>
        <v>9.9999999999999978E-2</v>
      </c>
      <c r="S188" s="25">
        <v>9.5000000000000001E-2</v>
      </c>
      <c r="T188" s="87">
        <f t="shared" si="63"/>
        <v>2.1052631578947363</v>
      </c>
      <c r="U188" s="87">
        <f t="shared" si="64"/>
        <v>2</v>
      </c>
      <c r="V188" s="87">
        <f t="shared" si="65"/>
        <v>0</v>
      </c>
    </row>
    <row r="189" spans="1:22" ht="17" thickBot="1">
      <c r="A189" s="9">
        <f t="shared" si="54"/>
        <v>9</v>
      </c>
      <c r="B189" s="9">
        <v>91</v>
      </c>
      <c r="C189" s="9">
        <v>38.799999999999997</v>
      </c>
      <c r="D189" s="9">
        <v>36</v>
      </c>
      <c r="E189" s="9">
        <v>4210</v>
      </c>
      <c r="F189" s="9" t="s">
        <v>19</v>
      </c>
      <c r="G189" s="9">
        <v>23.9</v>
      </c>
      <c r="H189" s="9">
        <v>29.7</v>
      </c>
      <c r="I189" s="9" t="s">
        <v>27</v>
      </c>
      <c r="J189" s="9">
        <v>1.4</v>
      </c>
      <c r="K189" s="9">
        <v>25</v>
      </c>
      <c r="L189" s="9">
        <v>0.5</v>
      </c>
      <c r="M189" s="3"/>
      <c r="Q189" s="25">
        <f t="shared" si="61"/>
        <v>0.5486486486486486</v>
      </c>
      <c r="R189" s="25">
        <f t="shared" si="62"/>
        <v>9.9999999999999992E-2</v>
      </c>
      <c r="S189" s="25">
        <v>9.5000000000000001E-2</v>
      </c>
      <c r="T189" s="87">
        <f t="shared" si="63"/>
        <v>9.473684210526315</v>
      </c>
      <c r="U189" s="87">
        <f t="shared" si="64"/>
        <v>9</v>
      </c>
      <c r="V189" s="87">
        <f t="shared" si="65"/>
        <v>0</v>
      </c>
    </row>
    <row r="190" spans="1:22" ht="17" thickBot="1">
      <c r="A190" s="9">
        <f t="shared" si="54"/>
        <v>24</v>
      </c>
      <c r="B190" s="9">
        <v>76</v>
      </c>
      <c r="C190" s="9">
        <v>38.5</v>
      </c>
      <c r="D190" s="9">
        <v>35</v>
      </c>
      <c r="E190" s="9">
        <v>5060</v>
      </c>
      <c r="F190" s="9">
        <v>-1.5</v>
      </c>
      <c r="G190" s="9">
        <v>22.2</v>
      </c>
      <c r="H190" s="9">
        <v>27.4</v>
      </c>
      <c r="I190" s="9" t="s">
        <v>31</v>
      </c>
      <c r="J190" s="9">
        <v>2.8</v>
      </c>
      <c r="K190" s="9">
        <v>25</v>
      </c>
      <c r="L190" s="9">
        <v>0.5</v>
      </c>
      <c r="M190" s="3"/>
      <c r="Q190" s="25">
        <f t="shared" si="61"/>
        <v>0.52972972972972965</v>
      </c>
      <c r="R190" s="25">
        <f t="shared" si="62"/>
        <v>9.5833333333333326E-2</v>
      </c>
      <c r="S190" s="25">
        <v>9.5000000000000001E-2</v>
      </c>
      <c r="T190" s="87">
        <f t="shared" si="63"/>
        <v>24.210526315789473</v>
      </c>
      <c r="U190" s="87">
        <f t="shared" si="64"/>
        <v>24</v>
      </c>
      <c r="V190" s="87">
        <f t="shared" si="65"/>
        <v>0</v>
      </c>
    </row>
    <row r="191" spans="1:22" ht="17" thickBot="1">
      <c r="A191" s="9">
        <f t="shared" si="54"/>
        <v>14</v>
      </c>
      <c r="B191" s="9">
        <v>86</v>
      </c>
      <c r="C191" s="9">
        <v>40</v>
      </c>
      <c r="D191" s="9">
        <v>35.5</v>
      </c>
      <c r="E191" s="9">
        <v>5530</v>
      </c>
      <c r="F191" s="9">
        <v>-0.7</v>
      </c>
      <c r="G191" s="9">
        <v>23.3</v>
      </c>
      <c r="H191" s="9">
        <v>27.3</v>
      </c>
      <c r="I191" s="9" t="s">
        <v>98</v>
      </c>
      <c r="J191" s="9">
        <v>1.85</v>
      </c>
      <c r="K191" s="9">
        <v>25</v>
      </c>
      <c r="L191" s="9">
        <v>0.5</v>
      </c>
      <c r="M191" s="3"/>
      <c r="Q191" s="25">
        <f t="shared" si="61"/>
        <v>0.52567567567567597</v>
      </c>
      <c r="R191" s="25">
        <f t="shared" si="62"/>
        <v>9.6428571428571433E-2</v>
      </c>
      <c r="S191" s="25">
        <v>9.5000000000000001E-2</v>
      </c>
      <c r="T191" s="87">
        <f t="shared" si="63"/>
        <v>14.210526315789474</v>
      </c>
      <c r="U191" s="87">
        <f t="shared" si="64"/>
        <v>14</v>
      </c>
      <c r="V191" s="87">
        <f t="shared" si="65"/>
        <v>0</v>
      </c>
    </row>
    <row r="192" spans="1:22" ht="17" thickBot="1">
      <c r="A192" s="9">
        <f t="shared" si="54"/>
        <v>3</v>
      </c>
      <c r="B192" s="9">
        <v>97</v>
      </c>
      <c r="C192" s="9">
        <v>39.700000000000003</v>
      </c>
      <c r="D192" s="9">
        <v>36.6</v>
      </c>
      <c r="E192" s="9">
        <v>5290</v>
      </c>
      <c r="F192" s="9">
        <v>-1.3</v>
      </c>
      <c r="G192" s="9">
        <v>24.3</v>
      </c>
      <c r="H192" s="9">
        <v>29.3</v>
      </c>
      <c r="I192" s="9" t="s">
        <v>151</v>
      </c>
      <c r="J192" s="9">
        <v>0.74</v>
      </c>
      <c r="K192" s="9">
        <v>25</v>
      </c>
      <c r="L192" s="9">
        <v>0.5</v>
      </c>
      <c r="M192" s="3"/>
      <c r="Q192" s="25">
        <f t="shared" si="61"/>
        <v>0.45621621621621622</v>
      </c>
      <c r="R192" s="25">
        <f t="shared" si="62"/>
        <v>0.08</v>
      </c>
      <c r="S192" s="25">
        <v>9.5000000000000001E-2</v>
      </c>
      <c r="T192" s="87">
        <f t="shared" si="63"/>
        <v>2.5263157894736841</v>
      </c>
      <c r="U192" s="87">
        <f t="shared" si="64"/>
        <v>3</v>
      </c>
      <c r="V192" s="87">
        <f t="shared" si="65"/>
        <v>0</v>
      </c>
    </row>
    <row r="193" spans="1:22" ht="17" thickBot="1">
      <c r="A193" s="9">
        <f t="shared" si="54"/>
        <v>23</v>
      </c>
      <c r="B193" s="9">
        <v>77</v>
      </c>
      <c r="C193" s="9">
        <v>40.200000000000003</v>
      </c>
      <c r="D193" s="9">
        <v>39</v>
      </c>
      <c r="E193" s="9">
        <v>4570</v>
      </c>
      <c r="F193" s="9" t="s">
        <v>19</v>
      </c>
      <c r="G193" s="9">
        <v>27.7</v>
      </c>
      <c r="H193" s="9">
        <v>33.6</v>
      </c>
      <c r="I193" s="9" t="s">
        <v>34</v>
      </c>
      <c r="J193" s="9">
        <v>2.7</v>
      </c>
      <c r="K193" s="9">
        <v>25</v>
      </c>
      <c r="L193" s="9">
        <v>0.5</v>
      </c>
      <c r="M193" s="3"/>
      <c r="Q193" s="25">
        <f t="shared" si="61"/>
        <v>0.52432432432432474</v>
      </c>
      <c r="R193" s="25">
        <f t="shared" si="62"/>
        <v>9.5652173913043481E-2</v>
      </c>
      <c r="S193" s="25">
        <v>9.5000000000000001E-2</v>
      </c>
      <c r="T193" s="87">
        <f t="shared" si="63"/>
        <v>23.157894736842106</v>
      </c>
      <c r="U193" s="87">
        <f t="shared" si="64"/>
        <v>23</v>
      </c>
      <c r="V193" s="87">
        <f t="shared" si="65"/>
        <v>0</v>
      </c>
    </row>
    <row r="194" spans="1:22" ht="17" thickBot="1">
      <c r="A194" s="9">
        <f t="shared" si="54"/>
        <v>23</v>
      </c>
      <c r="B194" s="9">
        <v>77</v>
      </c>
      <c r="C194" s="9">
        <v>42.7</v>
      </c>
      <c r="D194" s="9">
        <v>39.1</v>
      </c>
      <c r="E194" s="9">
        <v>5960</v>
      </c>
      <c r="F194" s="9">
        <v>-1.7</v>
      </c>
      <c r="G194" s="9">
        <v>27.7</v>
      </c>
      <c r="H194" s="9">
        <v>31.8</v>
      </c>
      <c r="I194" s="9" t="s">
        <v>30</v>
      </c>
      <c r="J194" s="9">
        <v>2.7</v>
      </c>
      <c r="K194" s="9">
        <v>25</v>
      </c>
      <c r="L194" s="9">
        <v>0.5</v>
      </c>
      <c r="M194" s="3"/>
      <c r="Q194" s="25">
        <f t="shared" si="61"/>
        <v>0.52432432432432474</v>
      </c>
      <c r="R194" s="25">
        <f t="shared" si="62"/>
        <v>9.5652173913043481E-2</v>
      </c>
      <c r="S194" s="25">
        <v>9.5000000000000001E-2</v>
      </c>
      <c r="T194" s="87">
        <f t="shared" si="63"/>
        <v>23.157894736842106</v>
      </c>
      <c r="U194" s="87">
        <f t="shared" si="64"/>
        <v>23</v>
      </c>
      <c r="V194" s="87">
        <f t="shared" si="65"/>
        <v>0</v>
      </c>
    </row>
    <row r="195" spans="1:22" ht="17" thickBot="1">
      <c r="A195" s="9">
        <f t="shared" si="54"/>
        <v>17</v>
      </c>
      <c r="B195" s="9">
        <v>83</v>
      </c>
      <c r="C195" s="9">
        <v>37.5</v>
      </c>
      <c r="D195" s="9">
        <v>35.4</v>
      </c>
      <c r="E195" s="9">
        <v>5110</v>
      </c>
      <c r="F195" s="9">
        <v>-1.9</v>
      </c>
      <c r="G195" s="9">
        <v>22.9</v>
      </c>
      <c r="H195" s="9">
        <v>27.8</v>
      </c>
      <c r="I195" s="9" t="s">
        <v>87</v>
      </c>
      <c r="J195" s="9">
        <v>2.1</v>
      </c>
      <c r="K195" s="9">
        <v>25</v>
      </c>
      <c r="L195" s="9">
        <v>0.5</v>
      </c>
      <c r="M195" s="3"/>
      <c r="Q195" s="25">
        <f t="shared" si="61"/>
        <v>0.4918918918918922</v>
      </c>
      <c r="R195" s="25">
        <f t="shared" si="62"/>
        <v>9.4117647058823528E-2</v>
      </c>
      <c r="S195" s="25">
        <v>9.5000000000000001E-2</v>
      </c>
      <c r="T195" s="87">
        <f t="shared" si="63"/>
        <v>16.842105263157894</v>
      </c>
      <c r="U195" s="87">
        <f t="shared" si="64"/>
        <v>17</v>
      </c>
      <c r="V195" s="87">
        <f t="shared" si="65"/>
        <v>0</v>
      </c>
    </row>
    <row r="196" spans="1:22" ht="17" thickBot="1">
      <c r="A196" s="9">
        <f t="shared" si="54"/>
        <v>36</v>
      </c>
      <c r="B196" s="9">
        <v>64</v>
      </c>
      <c r="C196" s="9">
        <v>40.9</v>
      </c>
      <c r="D196" s="9">
        <v>40.1</v>
      </c>
      <c r="E196" s="9">
        <v>5570</v>
      </c>
      <c r="F196" s="9">
        <v>-2.1</v>
      </c>
      <c r="G196" s="9">
        <v>28.9</v>
      </c>
      <c r="H196" s="9">
        <v>34.1</v>
      </c>
      <c r="I196" s="9" t="s">
        <v>22</v>
      </c>
      <c r="J196" s="9">
        <v>3.9</v>
      </c>
      <c r="K196" s="9">
        <v>25</v>
      </c>
      <c r="L196" s="9">
        <v>0.5</v>
      </c>
      <c r="M196" s="3"/>
      <c r="Q196" s="25">
        <f t="shared" si="61"/>
        <v>0.49459459459459465</v>
      </c>
      <c r="R196" s="25">
        <f t="shared" si="62"/>
        <v>9.4444444444444442E-2</v>
      </c>
      <c r="S196" s="25">
        <v>9.5000000000000001E-2</v>
      </c>
      <c r="T196" s="87">
        <f t="shared" si="63"/>
        <v>35.789473684210527</v>
      </c>
      <c r="U196" s="87">
        <f t="shared" si="64"/>
        <v>36</v>
      </c>
      <c r="V196" s="87">
        <f t="shared" si="65"/>
        <v>0</v>
      </c>
    </row>
    <row r="197" spans="1:22" ht="17" thickBot="1">
      <c r="A197" s="9">
        <f t="shared" si="54"/>
        <v>14</v>
      </c>
      <c r="B197" s="9">
        <v>86</v>
      </c>
      <c r="C197" s="9">
        <v>39.200000000000003</v>
      </c>
      <c r="D197" s="9">
        <v>38.299999999999997</v>
      </c>
      <c r="E197" s="9">
        <v>5370</v>
      </c>
      <c r="F197" s="9">
        <v>-0.9</v>
      </c>
      <c r="G197" s="9">
        <v>26.7</v>
      </c>
      <c r="H197" s="9">
        <v>31.5</v>
      </c>
      <c r="I197" s="9" t="s">
        <v>87</v>
      </c>
      <c r="J197" s="9">
        <v>1.8</v>
      </c>
      <c r="K197" s="9">
        <v>25</v>
      </c>
      <c r="L197" s="9">
        <v>0.5</v>
      </c>
      <c r="M197" s="3"/>
      <c r="Q197" s="25">
        <f t="shared" si="61"/>
        <v>0.47567567567567592</v>
      </c>
      <c r="R197" s="25">
        <f t="shared" si="62"/>
        <v>9.285714285714286E-2</v>
      </c>
      <c r="S197" s="25">
        <v>9.5000000000000001E-2</v>
      </c>
      <c r="T197" s="87">
        <f t="shared" si="63"/>
        <v>13.684210526315789</v>
      </c>
      <c r="U197" s="87">
        <f t="shared" si="64"/>
        <v>14</v>
      </c>
      <c r="V197" s="87">
        <f t="shared" si="65"/>
        <v>0</v>
      </c>
    </row>
    <row r="198" spans="1:22" ht="17" thickBot="1">
      <c r="A198" s="9">
        <f t="shared" si="54"/>
        <v>21</v>
      </c>
      <c r="B198" s="9">
        <v>79</v>
      </c>
      <c r="C198" s="9">
        <v>42.1</v>
      </c>
      <c r="D198" s="9">
        <v>38.700000000000003</v>
      </c>
      <c r="E198" s="9">
        <v>5760</v>
      </c>
      <c r="F198" s="9">
        <v>-0.5</v>
      </c>
      <c r="G198" s="9">
        <v>27.4</v>
      </c>
      <c r="H198" s="9">
        <v>31.1</v>
      </c>
      <c r="I198" s="9" t="s">
        <v>88</v>
      </c>
      <c r="J198" s="9">
        <v>2.5</v>
      </c>
      <c r="K198" s="9">
        <v>25</v>
      </c>
      <c r="L198" s="9">
        <v>0.5</v>
      </c>
      <c r="M198" s="3"/>
      <c r="Q198" s="25">
        <f t="shared" si="61"/>
        <v>0.5135135135135136</v>
      </c>
      <c r="R198" s="25">
        <f t="shared" si="62"/>
        <v>9.5238095238095233E-2</v>
      </c>
      <c r="S198" s="25">
        <v>9.5000000000000001E-2</v>
      </c>
      <c r="T198" s="87">
        <f t="shared" si="63"/>
        <v>21.05263157894737</v>
      </c>
      <c r="U198" s="87">
        <f t="shared" si="64"/>
        <v>21</v>
      </c>
      <c r="V198" s="87">
        <f t="shared" si="65"/>
        <v>0</v>
      </c>
    </row>
    <row r="199" spans="1:22" ht="17" thickBot="1">
      <c r="A199" s="9">
        <f t="shared" si="54"/>
        <v>17</v>
      </c>
      <c r="B199" s="9">
        <v>83</v>
      </c>
      <c r="C199" s="9">
        <v>41.7</v>
      </c>
      <c r="D199" s="9">
        <v>35.1</v>
      </c>
      <c r="E199" s="9">
        <v>5220</v>
      </c>
      <c r="F199" s="9">
        <v>-0.7</v>
      </c>
      <c r="G199" s="9">
        <v>23</v>
      </c>
      <c r="H199" s="9">
        <v>26.2</v>
      </c>
      <c r="I199" s="9" t="s">
        <v>98</v>
      </c>
      <c r="J199" s="9">
        <v>2.1</v>
      </c>
      <c r="K199" s="9">
        <v>25</v>
      </c>
      <c r="L199" s="9">
        <v>0.5</v>
      </c>
      <c r="M199" s="3"/>
      <c r="Q199" s="25">
        <f t="shared" si="61"/>
        <v>0.4918918918918922</v>
      </c>
      <c r="R199" s="25">
        <f t="shared" si="62"/>
        <v>9.4117647058823528E-2</v>
      </c>
      <c r="S199" s="25">
        <v>9.5000000000000001E-2</v>
      </c>
      <c r="T199" s="87">
        <f t="shared" si="63"/>
        <v>16.842105263157894</v>
      </c>
      <c r="U199" s="87">
        <f t="shared" si="64"/>
        <v>17</v>
      </c>
      <c r="V199" s="87">
        <f t="shared" si="65"/>
        <v>0</v>
      </c>
    </row>
    <row r="200" spans="1:22" ht="17" thickBot="1">
      <c r="A200" s="9">
        <f t="shared" si="54"/>
        <v>5</v>
      </c>
      <c r="B200" s="9">
        <v>95</v>
      </c>
      <c r="C200" s="9">
        <v>38.4</v>
      </c>
      <c r="D200" s="9">
        <v>36.1</v>
      </c>
      <c r="E200" s="9">
        <v>4220</v>
      </c>
      <c r="F200" s="9" t="s">
        <v>19</v>
      </c>
      <c r="G200" s="9">
        <v>24.1</v>
      </c>
      <c r="H200" s="9">
        <v>29.7</v>
      </c>
      <c r="I200" s="9" t="s">
        <v>30</v>
      </c>
      <c r="J200" s="9">
        <v>1</v>
      </c>
      <c r="K200" s="9">
        <v>25</v>
      </c>
      <c r="L200" s="9">
        <v>0.5</v>
      </c>
      <c r="M200" s="3"/>
      <c r="Q200" s="25">
        <f t="shared" si="61"/>
        <v>0.52702702702702708</v>
      </c>
      <c r="R200" s="25">
        <f t="shared" si="62"/>
        <v>0.1</v>
      </c>
      <c r="S200" s="25">
        <v>9.5000000000000001E-2</v>
      </c>
      <c r="T200" s="87">
        <f t="shared" si="63"/>
        <v>5.2631578947368425</v>
      </c>
      <c r="U200" s="87">
        <f t="shared" si="64"/>
        <v>5</v>
      </c>
      <c r="V200" s="87">
        <f t="shared" si="65"/>
        <v>0</v>
      </c>
    </row>
  </sheetData>
  <mergeCells count="3">
    <mergeCell ref="A1:Q1"/>
    <mergeCell ref="AP1:BE1"/>
    <mergeCell ref="X1:AM1"/>
  </mergeCells>
  <conditionalFormatting sqref="BO3 BO5:BO83">
    <cfRule type="expression" dxfId="3" priority="5">
      <formula>$BO3&gt;1</formula>
    </cfRule>
    <cfRule type="expression" dxfId="2" priority="12">
      <formula>$BO3&lt;-1</formula>
    </cfRule>
  </conditionalFormatting>
  <conditionalFormatting sqref="BO4">
    <cfRule type="expression" dxfId="1" priority="3">
      <formula>$BO4&gt;1</formula>
    </cfRule>
    <cfRule type="expression" dxfId="0" priority="4">
      <formula>$BO4&lt;-1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6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  <c r="P2" s="99"/>
    </row>
    <row r="3" spans="1:16" ht="19">
      <c r="A3" s="101">
        <v>1</v>
      </c>
      <c r="B3" s="99"/>
      <c r="C3" s="99"/>
      <c r="D3" s="99"/>
      <c r="E3" s="102">
        <v>64</v>
      </c>
      <c r="F3" s="97">
        <v>41.6</v>
      </c>
      <c r="G3" s="97">
        <v>40.1</v>
      </c>
      <c r="H3" s="97">
        <v>5680</v>
      </c>
      <c r="I3" s="97">
        <v>-1.7</v>
      </c>
      <c r="J3" s="97">
        <v>28.9</v>
      </c>
      <c r="K3" s="97">
        <v>33.799999999999997</v>
      </c>
      <c r="L3" s="97" t="s">
        <v>35</v>
      </c>
      <c r="M3" s="97">
        <v>3.9</v>
      </c>
      <c r="N3" s="97" t="s">
        <v>35</v>
      </c>
      <c r="O3" s="101">
        <v>1</v>
      </c>
      <c r="P3" s="99"/>
    </row>
    <row r="4" spans="1:16" ht="19">
      <c r="A4" s="101">
        <v>2</v>
      </c>
      <c r="B4" s="99"/>
      <c r="C4" s="99"/>
      <c r="D4" s="99"/>
      <c r="E4" s="102">
        <v>80</v>
      </c>
      <c r="F4" s="97">
        <v>38.6</v>
      </c>
      <c r="G4" s="97">
        <v>35.299999999999997</v>
      </c>
      <c r="H4" s="97">
        <v>5110</v>
      </c>
      <c r="I4" s="97">
        <v>-1.5</v>
      </c>
      <c r="J4" s="97">
        <v>22.6</v>
      </c>
      <c r="K4" s="97">
        <v>27.8</v>
      </c>
      <c r="L4" s="97" t="s">
        <v>36</v>
      </c>
      <c r="M4" s="97">
        <v>2.4</v>
      </c>
      <c r="N4" s="97" t="s">
        <v>30</v>
      </c>
      <c r="O4" s="101">
        <v>2</v>
      </c>
      <c r="P4" s="99"/>
    </row>
    <row r="5" spans="1:16" ht="19">
      <c r="A5" s="101">
        <v>3</v>
      </c>
      <c r="B5" s="99"/>
      <c r="C5" s="99"/>
      <c r="D5" s="99"/>
      <c r="E5" s="102">
        <v>88</v>
      </c>
      <c r="F5" s="97">
        <v>42.1</v>
      </c>
      <c r="G5" s="97">
        <v>38.299999999999997</v>
      </c>
      <c r="H5" s="97">
        <v>5590</v>
      </c>
      <c r="I5" s="97">
        <v>-1.3</v>
      </c>
      <c r="J5" s="97">
        <v>26.5</v>
      </c>
      <c r="K5" s="97">
        <v>31.4</v>
      </c>
      <c r="L5" s="97" t="s">
        <v>29</v>
      </c>
      <c r="M5" s="97">
        <v>1.6</v>
      </c>
      <c r="N5" s="97" t="s">
        <v>36</v>
      </c>
      <c r="O5" s="101">
        <v>3</v>
      </c>
      <c r="P5" s="99"/>
    </row>
    <row r="6" spans="1:16" ht="19">
      <c r="A6" s="101">
        <v>4</v>
      </c>
      <c r="B6" s="99"/>
      <c r="C6" s="99"/>
      <c r="D6" s="99"/>
      <c r="E6" s="102">
        <v>86</v>
      </c>
      <c r="F6" s="97">
        <v>38.9</v>
      </c>
      <c r="G6" s="97">
        <v>35.4</v>
      </c>
      <c r="H6" s="97">
        <v>4150</v>
      </c>
      <c r="I6" s="97" t="s">
        <v>19</v>
      </c>
      <c r="J6" s="97">
        <v>23.3</v>
      </c>
      <c r="K6" s="97">
        <v>28.9</v>
      </c>
      <c r="L6" s="97" t="s">
        <v>98</v>
      </c>
      <c r="M6" s="97">
        <v>1.8</v>
      </c>
      <c r="N6" s="97" t="s">
        <v>78</v>
      </c>
      <c r="O6" s="101">
        <v>4</v>
      </c>
      <c r="P6" s="99"/>
    </row>
    <row r="7" spans="1:16" ht="19">
      <c r="A7" s="101">
        <v>5</v>
      </c>
      <c r="B7" s="99"/>
      <c r="C7" s="99"/>
      <c r="D7" s="99"/>
      <c r="E7" s="102">
        <v>98</v>
      </c>
      <c r="F7" s="97">
        <v>40</v>
      </c>
      <c r="G7" s="97">
        <v>37.5</v>
      </c>
      <c r="H7" s="97">
        <v>5390</v>
      </c>
      <c r="I7" s="97">
        <v>-0.7</v>
      </c>
      <c r="J7" s="97">
        <v>25.7</v>
      </c>
      <c r="K7" s="97">
        <v>30.4</v>
      </c>
      <c r="L7" s="97" t="s">
        <v>34</v>
      </c>
      <c r="M7" s="97">
        <v>0.7</v>
      </c>
      <c r="N7" s="97" t="s">
        <v>35</v>
      </c>
      <c r="O7" s="101">
        <v>5</v>
      </c>
      <c r="P7" s="99"/>
    </row>
    <row r="8" spans="1:16" ht="19">
      <c r="A8" s="101">
        <v>6</v>
      </c>
      <c r="B8" s="99"/>
      <c r="C8" s="99"/>
      <c r="D8" s="99"/>
      <c r="E8" s="102">
        <v>100</v>
      </c>
      <c r="F8" s="97">
        <v>38.9</v>
      </c>
      <c r="G8" s="97">
        <v>36.799999999999997</v>
      </c>
      <c r="H8" s="97">
        <v>5430</v>
      </c>
      <c r="I8" s="97">
        <v>-0.9</v>
      </c>
      <c r="J8" s="97">
        <v>24.9</v>
      </c>
      <c r="K8" s="97">
        <v>29.1</v>
      </c>
      <c r="L8" s="97" t="s">
        <v>18</v>
      </c>
      <c r="M8" s="97">
        <v>0.4</v>
      </c>
      <c r="N8" s="97" t="s">
        <v>18</v>
      </c>
      <c r="O8" s="101">
        <v>6</v>
      </c>
      <c r="P8" s="99"/>
    </row>
    <row r="9" spans="1:16" ht="19">
      <c r="A9" s="101">
        <v>7</v>
      </c>
      <c r="B9" s="99"/>
      <c r="C9" s="99"/>
      <c r="D9" s="99"/>
      <c r="E9" s="102">
        <v>91</v>
      </c>
      <c r="F9" s="97">
        <v>38.799999999999997</v>
      </c>
      <c r="G9" s="97">
        <v>36</v>
      </c>
      <c r="H9" s="97">
        <v>4210</v>
      </c>
      <c r="I9" s="97" t="s">
        <v>19</v>
      </c>
      <c r="J9" s="97">
        <v>23.9</v>
      </c>
      <c r="K9" s="97">
        <v>29.7</v>
      </c>
      <c r="L9" s="97" t="s">
        <v>27</v>
      </c>
      <c r="M9" s="97">
        <v>1.4</v>
      </c>
      <c r="N9" s="97" t="s">
        <v>29</v>
      </c>
      <c r="O9" s="101">
        <v>7</v>
      </c>
      <c r="P9" s="99"/>
    </row>
    <row r="10" spans="1:16" ht="19">
      <c r="A10" s="101">
        <v>8</v>
      </c>
      <c r="B10" s="99"/>
      <c r="C10" s="99"/>
      <c r="D10" s="99"/>
      <c r="E10" s="102">
        <v>76</v>
      </c>
      <c r="F10" s="97">
        <v>38.5</v>
      </c>
      <c r="G10" s="97">
        <v>35</v>
      </c>
      <c r="H10" s="97">
        <v>5060</v>
      </c>
      <c r="I10" s="97">
        <v>-1.5</v>
      </c>
      <c r="J10" s="97">
        <v>22.2</v>
      </c>
      <c r="K10" s="97">
        <v>27.4</v>
      </c>
      <c r="L10" s="97" t="s">
        <v>31</v>
      </c>
      <c r="M10" s="97">
        <v>2.8</v>
      </c>
      <c r="N10" s="97" t="s">
        <v>16</v>
      </c>
      <c r="O10" s="101">
        <v>8</v>
      </c>
      <c r="P10" s="99"/>
    </row>
    <row r="11" spans="1:16" ht="19">
      <c r="A11" s="101">
        <v>9</v>
      </c>
      <c r="B11" s="99"/>
      <c r="C11" s="99"/>
      <c r="D11" s="99"/>
      <c r="E11" s="102">
        <v>86</v>
      </c>
      <c r="F11" s="97">
        <v>40</v>
      </c>
      <c r="G11" s="97">
        <v>35.5</v>
      </c>
      <c r="H11" s="97">
        <v>5530</v>
      </c>
      <c r="I11" s="97">
        <v>-0.7</v>
      </c>
      <c r="J11" s="97">
        <v>23.3</v>
      </c>
      <c r="K11" s="97">
        <v>27.3</v>
      </c>
      <c r="L11" s="97" t="s">
        <v>98</v>
      </c>
      <c r="M11" s="97">
        <v>1.9</v>
      </c>
      <c r="N11" s="97" t="s">
        <v>29</v>
      </c>
      <c r="O11" s="101">
        <v>9</v>
      </c>
      <c r="P11" s="99"/>
    </row>
    <row r="12" spans="1:16" ht="19">
      <c r="A12" s="101">
        <v>10</v>
      </c>
      <c r="B12" s="99"/>
      <c r="C12" s="99"/>
      <c r="D12" s="99"/>
      <c r="E12" s="102">
        <v>97</v>
      </c>
      <c r="F12" s="97">
        <v>39.700000000000003</v>
      </c>
      <c r="G12" s="97">
        <v>36.6</v>
      </c>
      <c r="H12" s="97">
        <v>5290</v>
      </c>
      <c r="I12" s="97">
        <v>-1.3</v>
      </c>
      <c r="J12" s="97">
        <v>24.3</v>
      </c>
      <c r="K12" s="97">
        <v>29.3</v>
      </c>
      <c r="L12" s="97" t="s">
        <v>151</v>
      </c>
      <c r="M12" s="97">
        <v>0.7</v>
      </c>
      <c r="N12" s="97" t="s">
        <v>151</v>
      </c>
      <c r="O12" s="101">
        <v>10</v>
      </c>
      <c r="P12" s="99"/>
    </row>
    <row r="13" spans="1:16" ht="19">
      <c r="A13" s="101">
        <v>11</v>
      </c>
      <c r="B13" s="99"/>
      <c r="C13" s="99"/>
      <c r="D13" s="99"/>
      <c r="E13" s="102">
        <v>77</v>
      </c>
      <c r="F13" s="97">
        <v>40.200000000000003</v>
      </c>
      <c r="G13" s="97">
        <v>39</v>
      </c>
      <c r="H13" s="97">
        <v>4570</v>
      </c>
      <c r="I13" s="97" t="s">
        <v>19</v>
      </c>
      <c r="J13" s="97">
        <v>27.7</v>
      </c>
      <c r="K13" s="97">
        <v>33.6</v>
      </c>
      <c r="L13" s="97" t="s">
        <v>34</v>
      </c>
      <c r="M13" s="97">
        <v>2.7</v>
      </c>
      <c r="N13" s="97" t="s">
        <v>35</v>
      </c>
      <c r="O13" s="101">
        <v>11</v>
      </c>
      <c r="P13" s="99"/>
    </row>
    <row r="14" spans="1:16" ht="19">
      <c r="A14" s="101">
        <v>12</v>
      </c>
      <c r="B14" s="99"/>
      <c r="C14" s="99"/>
      <c r="D14" s="99"/>
      <c r="E14" s="102">
        <v>100</v>
      </c>
      <c r="F14" s="97">
        <v>40.299999999999997</v>
      </c>
      <c r="G14" s="97">
        <v>36.700000000000003</v>
      </c>
      <c r="H14" s="97">
        <v>5510</v>
      </c>
      <c r="I14" s="97">
        <v>-2.1</v>
      </c>
      <c r="J14" s="97">
        <v>24.8</v>
      </c>
      <c r="K14" s="97">
        <v>28.9</v>
      </c>
      <c r="L14" s="97" t="s">
        <v>34</v>
      </c>
      <c r="M14" s="97">
        <v>0.3</v>
      </c>
      <c r="N14" s="97" t="s">
        <v>34</v>
      </c>
      <c r="O14" s="101">
        <v>12</v>
      </c>
      <c r="P14" s="99"/>
    </row>
    <row r="15" spans="1:16" ht="19">
      <c r="A15" s="101">
        <v>13</v>
      </c>
      <c r="B15" s="99"/>
      <c r="C15" s="99"/>
      <c r="D15" s="99"/>
      <c r="E15" s="102">
        <v>77</v>
      </c>
      <c r="F15" s="97">
        <v>42.7</v>
      </c>
      <c r="G15" s="97">
        <v>39.1</v>
      </c>
      <c r="H15" s="97">
        <v>5960</v>
      </c>
      <c r="I15" s="97">
        <v>-1.7</v>
      </c>
      <c r="J15" s="97">
        <v>27.7</v>
      </c>
      <c r="K15" s="97">
        <v>31.8</v>
      </c>
      <c r="L15" s="97" t="s">
        <v>30</v>
      </c>
      <c r="M15" s="97">
        <v>2.7</v>
      </c>
      <c r="N15" s="97" t="s">
        <v>18</v>
      </c>
      <c r="O15" s="101">
        <v>13</v>
      </c>
      <c r="P15" s="99"/>
    </row>
    <row r="16" spans="1:16" ht="19">
      <c r="A16" s="101">
        <v>14</v>
      </c>
      <c r="B16" s="99"/>
      <c r="C16" s="99"/>
      <c r="D16" s="99"/>
      <c r="E16" s="102">
        <v>100</v>
      </c>
      <c r="F16" s="97">
        <v>41</v>
      </c>
      <c r="G16" s="97">
        <v>37.299999999999997</v>
      </c>
      <c r="H16" s="97">
        <v>5460</v>
      </c>
      <c r="I16" s="97">
        <v>-1.1000000000000001</v>
      </c>
      <c r="J16" s="97">
        <v>25.2</v>
      </c>
      <c r="K16" s="97">
        <v>30</v>
      </c>
      <c r="L16" s="97" t="s">
        <v>34</v>
      </c>
      <c r="M16" s="97">
        <v>0.3</v>
      </c>
      <c r="N16" s="97" t="s">
        <v>35</v>
      </c>
      <c r="O16" s="101">
        <v>14</v>
      </c>
      <c r="P16" s="99"/>
    </row>
    <row r="17" spans="1:16" ht="19">
      <c r="A17" s="101">
        <v>15</v>
      </c>
      <c r="B17" s="99"/>
      <c r="C17" s="99"/>
      <c r="D17" s="99"/>
      <c r="E17" s="102">
        <v>83</v>
      </c>
      <c r="F17" s="97">
        <v>37.5</v>
      </c>
      <c r="G17" s="97">
        <v>35.4</v>
      </c>
      <c r="H17" s="97">
        <v>5110</v>
      </c>
      <c r="I17" s="97">
        <v>-1.9</v>
      </c>
      <c r="J17" s="97">
        <v>22.9</v>
      </c>
      <c r="K17" s="97">
        <v>27.8</v>
      </c>
      <c r="L17" s="97" t="s">
        <v>87</v>
      </c>
      <c r="M17" s="97">
        <v>2.1</v>
      </c>
      <c r="N17" s="97" t="s">
        <v>20</v>
      </c>
      <c r="O17" s="101">
        <v>15</v>
      </c>
      <c r="P17" s="99"/>
    </row>
    <row r="18" spans="1:16" ht="19">
      <c r="A18" s="101">
        <v>16</v>
      </c>
      <c r="B18" s="99"/>
      <c r="C18" s="99"/>
      <c r="D18" s="99"/>
      <c r="E18" s="102">
        <v>64</v>
      </c>
      <c r="F18" s="97">
        <v>40.9</v>
      </c>
      <c r="G18" s="97">
        <v>40.1</v>
      </c>
      <c r="H18" s="97">
        <v>5570</v>
      </c>
      <c r="I18" s="97">
        <v>-2.1</v>
      </c>
      <c r="J18" s="97">
        <v>28.9</v>
      </c>
      <c r="K18" s="97">
        <v>34.1</v>
      </c>
      <c r="L18" s="97" t="s">
        <v>22</v>
      </c>
      <c r="M18" s="97">
        <v>3.9</v>
      </c>
      <c r="N18" s="97" t="s">
        <v>87</v>
      </c>
      <c r="O18" s="101">
        <v>16</v>
      </c>
      <c r="P18" s="99"/>
    </row>
    <row r="19" spans="1:16" ht="19">
      <c r="A19" s="101">
        <v>17</v>
      </c>
      <c r="B19" s="99"/>
      <c r="C19" s="99"/>
      <c r="D19" s="99"/>
      <c r="E19" s="102">
        <v>86</v>
      </c>
      <c r="F19" s="97">
        <v>39.200000000000003</v>
      </c>
      <c r="G19" s="97">
        <v>38.299999999999997</v>
      </c>
      <c r="H19" s="97">
        <v>5370</v>
      </c>
      <c r="I19" s="97">
        <v>-0.9</v>
      </c>
      <c r="J19" s="97">
        <v>26.7</v>
      </c>
      <c r="K19" s="97">
        <v>31.5</v>
      </c>
      <c r="L19" s="97" t="s">
        <v>87</v>
      </c>
      <c r="M19" s="97">
        <v>1.8</v>
      </c>
      <c r="N19" s="97" t="s">
        <v>14</v>
      </c>
      <c r="O19" s="101">
        <v>17</v>
      </c>
      <c r="P19" s="99"/>
    </row>
    <row r="20" spans="1:16" ht="19">
      <c r="A20" s="101">
        <v>18</v>
      </c>
      <c r="B20" s="99"/>
      <c r="C20" s="99"/>
      <c r="D20" s="99"/>
      <c r="E20" s="102">
        <v>79</v>
      </c>
      <c r="F20" s="97">
        <v>42.1</v>
      </c>
      <c r="G20" s="97">
        <v>38.700000000000003</v>
      </c>
      <c r="H20" s="97">
        <v>5760</v>
      </c>
      <c r="I20" s="97">
        <v>-0.5</v>
      </c>
      <c r="J20" s="97">
        <v>27.4</v>
      </c>
      <c r="K20" s="97">
        <v>31.1</v>
      </c>
      <c r="L20" s="97" t="s">
        <v>88</v>
      </c>
      <c r="M20" s="97">
        <v>2.5</v>
      </c>
      <c r="N20" s="97" t="s">
        <v>88</v>
      </c>
      <c r="O20" s="101">
        <v>18</v>
      </c>
      <c r="P20" s="99"/>
    </row>
    <row r="21" spans="1:16" ht="19">
      <c r="A21" s="101">
        <v>19</v>
      </c>
      <c r="B21" s="99"/>
      <c r="C21" s="99"/>
      <c r="D21" s="99"/>
      <c r="E21" s="102">
        <v>83</v>
      </c>
      <c r="F21" s="97">
        <v>41.7</v>
      </c>
      <c r="G21" s="97">
        <v>35.1</v>
      </c>
      <c r="H21" s="97">
        <v>5220</v>
      </c>
      <c r="I21" s="97">
        <v>-0.7</v>
      </c>
      <c r="J21" s="97">
        <v>23</v>
      </c>
      <c r="K21" s="97">
        <v>26.2</v>
      </c>
      <c r="L21" s="97" t="s">
        <v>98</v>
      </c>
      <c r="M21" s="97">
        <v>2.1</v>
      </c>
      <c r="N21" s="97" t="s">
        <v>29</v>
      </c>
      <c r="O21" s="101">
        <v>19</v>
      </c>
      <c r="P21" s="99"/>
    </row>
    <row r="22" spans="1:16" ht="19">
      <c r="A22" s="101">
        <v>20</v>
      </c>
      <c r="B22" s="99"/>
      <c r="C22" s="99"/>
      <c r="D22" s="99"/>
      <c r="E22" s="102">
        <v>95</v>
      </c>
      <c r="F22" s="97">
        <v>38.4</v>
      </c>
      <c r="G22" s="97">
        <v>36.1</v>
      </c>
      <c r="H22" s="97">
        <v>4220</v>
      </c>
      <c r="I22" s="97" t="s">
        <v>19</v>
      </c>
      <c r="J22" s="97">
        <v>24.1</v>
      </c>
      <c r="K22" s="97">
        <v>29.7</v>
      </c>
      <c r="L22" s="97" t="s">
        <v>30</v>
      </c>
      <c r="M22" s="97">
        <v>1</v>
      </c>
      <c r="N22" s="97" t="s">
        <v>18</v>
      </c>
      <c r="O22" s="101">
        <v>20</v>
      </c>
      <c r="P22" s="99"/>
    </row>
    <row r="23" spans="1:16" ht="19">
      <c r="A23" s="97" t="s">
        <v>21</v>
      </c>
      <c r="B23" s="99"/>
      <c r="C23" s="99"/>
      <c r="D23" s="99"/>
      <c r="E23" s="102">
        <v>85.5</v>
      </c>
      <c r="F23" s="97">
        <v>40.1</v>
      </c>
      <c r="G23" s="97">
        <v>37.1</v>
      </c>
      <c r="H23" s="97">
        <v>5210</v>
      </c>
      <c r="I23" s="97">
        <v>-1.3</v>
      </c>
      <c r="J23" s="97">
        <v>25.2</v>
      </c>
      <c r="K23" s="97">
        <v>30</v>
      </c>
      <c r="L23" s="97" t="s">
        <v>35</v>
      </c>
      <c r="M23" s="97">
        <v>1.9</v>
      </c>
      <c r="N23" s="97" t="s">
        <v>35</v>
      </c>
      <c r="O23" s="97" t="s">
        <v>21</v>
      </c>
      <c r="P23" s="99"/>
    </row>
    <row r="24" spans="1:16" ht="19">
      <c r="A24" s="97" t="s">
        <v>23</v>
      </c>
      <c r="B24" s="99"/>
      <c r="C24" s="99"/>
      <c r="D24" s="99"/>
      <c r="E24" s="102">
        <v>10.7</v>
      </c>
      <c r="F24" s="97">
        <v>1.4</v>
      </c>
      <c r="G24" s="97">
        <v>1.6</v>
      </c>
      <c r="H24" s="97">
        <v>514</v>
      </c>
      <c r="I24" s="97">
        <v>0.5</v>
      </c>
      <c r="J24" s="97">
        <v>2.1</v>
      </c>
      <c r="K24" s="97">
        <v>2.2000000000000002</v>
      </c>
      <c r="L24" s="97">
        <v>0.5</v>
      </c>
      <c r="M24" s="97">
        <v>1.1000000000000001</v>
      </c>
      <c r="N24" s="97">
        <v>0.5</v>
      </c>
      <c r="O24" s="97" t="s">
        <v>23</v>
      </c>
      <c r="P24" s="99"/>
    </row>
    <row r="25" spans="1:16" ht="19">
      <c r="A25" s="97" t="s">
        <v>0</v>
      </c>
      <c r="B25" s="99"/>
      <c r="C25" s="99"/>
      <c r="D25" s="99"/>
      <c r="E25" s="98" t="s">
        <v>1</v>
      </c>
      <c r="F25" s="98" t="s">
        <v>2</v>
      </c>
      <c r="G25" s="98" t="s">
        <v>3</v>
      </c>
      <c r="H25" s="98" t="s">
        <v>4</v>
      </c>
      <c r="I25" s="98" t="s">
        <v>5</v>
      </c>
      <c r="J25" s="98" t="s">
        <v>6</v>
      </c>
      <c r="K25" s="98" t="s">
        <v>7</v>
      </c>
      <c r="L25" s="98" t="s">
        <v>129</v>
      </c>
      <c r="M25" s="98" t="s">
        <v>9</v>
      </c>
      <c r="N25" s="98" t="s">
        <v>8</v>
      </c>
      <c r="O25" s="97" t="s">
        <v>0</v>
      </c>
      <c r="P25" s="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workbookViewId="0">
      <pane ySplit="1" topLeftCell="A2" activePane="bottomLeft" state="frozen"/>
      <selection pane="bottomLeft" activeCell="R1" sqref="R1:R1048576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</cols>
  <sheetData>
    <row r="1" spans="1:17" ht="30">
      <c r="A1" s="113" t="s">
        <v>0</v>
      </c>
      <c r="B1" s="113"/>
      <c r="C1" s="113"/>
      <c r="D1" s="113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120</v>
      </c>
      <c r="O1" s="2" t="s">
        <v>25</v>
      </c>
      <c r="P1" s="1" t="s">
        <v>24</v>
      </c>
      <c r="Q1" s="2" t="s">
        <v>32</v>
      </c>
    </row>
    <row r="2" spans="1:17" ht="18" thickBot="1">
      <c r="A2" s="114"/>
      <c r="B2" s="114"/>
      <c r="C2" s="114"/>
      <c r="D2" s="114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</row>
    <row r="3" spans="1:17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 t="shared" ref="Q3:Q8" si="0">P3-J3</f>
        <v>5.5</v>
      </c>
    </row>
    <row r="4" spans="1:17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1">_xlfn.NUMBERVALUE( LEFT(L4,LEN(L4)-1))</f>
        <v>3</v>
      </c>
      <c r="O4" s="5">
        <f t="shared" ref="O4:O8" si="2">IF( RIGHT(L4,1) = "L",-N4,N4)</f>
        <v>-3</v>
      </c>
      <c r="P4" s="4">
        <v>38</v>
      </c>
      <c r="Q4" s="3">
        <f t="shared" si="0"/>
        <v>-1.8999999999999986</v>
      </c>
    </row>
    <row r="5" spans="1:17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1"/>
        <v>0.1</v>
      </c>
      <c r="O5" s="5">
        <f t="shared" si="2"/>
        <v>-0.1</v>
      </c>
      <c r="P5" s="4">
        <v>38</v>
      </c>
      <c r="Q5" s="3">
        <f t="shared" si="0"/>
        <v>3.3999999999999986</v>
      </c>
    </row>
    <row r="6" spans="1:17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1"/>
        <v>1</v>
      </c>
      <c r="O6" s="5">
        <f t="shared" si="2"/>
        <v>-1</v>
      </c>
      <c r="P6" s="4">
        <v>38</v>
      </c>
      <c r="Q6" s="3">
        <f t="shared" si="0"/>
        <v>1.5</v>
      </c>
    </row>
    <row r="7" spans="1:17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1"/>
        <v>0.4</v>
      </c>
      <c r="O7" s="5">
        <f t="shared" si="2"/>
        <v>0.4</v>
      </c>
      <c r="P7" s="4">
        <v>38</v>
      </c>
      <c r="Q7" s="3">
        <f t="shared" si="0"/>
        <v>5</v>
      </c>
    </row>
    <row r="8" spans="1:17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1"/>
        <v>0.5</v>
      </c>
      <c r="O8" s="5">
        <f t="shared" si="2"/>
        <v>-0.5</v>
      </c>
      <c r="P8" s="4">
        <v>38</v>
      </c>
      <c r="Q8" s="3">
        <f t="shared" si="0"/>
        <v>3</v>
      </c>
    </row>
    <row r="9" spans="1:17" s="6" customFormat="1">
      <c r="A9" s="115" t="s">
        <v>21</v>
      </c>
      <c r="B9" s="115"/>
      <c r="C9" s="115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7" s="6" customFormat="1" ht="17" thickBot="1">
      <c r="A10" s="116" t="s">
        <v>23</v>
      </c>
      <c r="B10" s="116"/>
      <c r="C10" s="116"/>
      <c r="D10" s="116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7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 t="shared" ref="Q11:Q16" si="3">P11-J11</f>
        <v>-13.700000000000003</v>
      </c>
    </row>
    <row r="12" spans="1:17" s="3" customFormat="1" ht="17" thickBot="1">
      <c r="A12" s="5">
        <v>2</v>
      </c>
      <c r="B12" s="4"/>
      <c r="C12" s="4"/>
      <c r="D12" s="4"/>
      <c r="E12" s="38">
        <v>89</v>
      </c>
      <c r="F12" s="5">
        <v>37.1</v>
      </c>
      <c r="G12" s="5">
        <v>39.5</v>
      </c>
      <c r="H12" s="5">
        <v>4620</v>
      </c>
      <c r="I12" s="5" t="s">
        <v>19</v>
      </c>
      <c r="J12" s="38">
        <v>27.8</v>
      </c>
      <c r="K12" s="5">
        <v>34.799999999999997</v>
      </c>
      <c r="L12" s="5" t="s">
        <v>27</v>
      </c>
      <c r="M12" s="38">
        <v>1.6</v>
      </c>
      <c r="N12" s="5">
        <f t="shared" ref="N12:N16" si="4">_xlfn.NUMBERVALUE( LEFT(L12,LEN(L12)-1))</f>
        <v>1</v>
      </c>
      <c r="O12" s="38">
        <f t="shared" ref="O12:O16" si="5">IF( RIGHT(L12,1) = "L",-N12,N12)</f>
        <v>1</v>
      </c>
      <c r="P12" s="4">
        <v>29</v>
      </c>
      <c r="Q12" s="34">
        <f t="shared" si="3"/>
        <v>1.1999999999999993</v>
      </c>
    </row>
    <row r="13" spans="1:17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4"/>
        <v>1.2</v>
      </c>
      <c r="O13" s="5">
        <f t="shared" si="5"/>
        <v>1.2</v>
      </c>
      <c r="P13" s="4">
        <v>29</v>
      </c>
      <c r="Q13" s="3">
        <f t="shared" si="3"/>
        <v>5.5</v>
      </c>
    </row>
    <row r="14" spans="1:17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4"/>
        <v>0.8</v>
      </c>
      <c r="O14" s="5">
        <f t="shared" si="5"/>
        <v>0.8</v>
      </c>
      <c r="P14" s="4">
        <v>29</v>
      </c>
      <c r="Q14" s="3">
        <f t="shared" si="3"/>
        <v>0.60000000000000142</v>
      </c>
    </row>
    <row r="15" spans="1:17" s="3" customFormat="1" ht="17" thickBot="1">
      <c r="A15" s="5">
        <v>5</v>
      </c>
      <c r="B15" s="4"/>
      <c r="C15" s="4"/>
      <c r="D15" s="4"/>
      <c r="E15" s="38">
        <v>90</v>
      </c>
      <c r="F15" s="5">
        <v>38.4</v>
      </c>
      <c r="G15" s="5">
        <v>39.4</v>
      </c>
      <c r="H15" s="5">
        <v>4610</v>
      </c>
      <c r="I15" s="5" t="s">
        <v>19</v>
      </c>
      <c r="J15" s="38">
        <v>27.5</v>
      </c>
      <c r="K15" s="5">
        <v>34.700000000000003</v>
      </c>
      <c r="L15" s="5" t="s">
        <v>30</v>
      </c>
      <c r="M15" s="38">
        <v>1.6</v>
      </c>
      <c r="N15" s="5">
        <f t="shared" si="4"/>
        <v>0.5</v>
      </c>
      <c r="O15" s="38">
        <f t="shared" si="5"/>
        <v>0.5</v>
      </c>
      <c r="P15" s="4">
        <v>29</v>
      </c>
      <c r="Q15" s="34">
        <f t="shared" si="3"/>
        <v>1.5</v>
      </c>
    </row>
    <row r="16" spans="1:17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4"/>
        <v>0.2</v>
      </c>
      <c r="O16" s="5">
        <f t="shared" si="5"/>
        <v>-0.2</v>
      </c>
      <c r="P16" s="4">
        <v>29</v>
      </c>
      <c r="Q16" s="3">
        <f t="shared" si="3"/>
        <v>-0.89999999999999858</v>
      </c>
    </row>
    <row r="17" spans="1:17" s="6" customFormat="1">
      <c r="A17" s="115" t="s">
        <v>21</v>
      </c>
      <c r="B17" s="115"/>
      <c r="C17" s="115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7" s="6" customFormat="1" ht="17" thickBot="1">
      <c r="A18" s="116" t="s">
        <v>23</v>
      </c>
      <c r="B18" s="116"/>
      <c r="C18" s="116"/>
      <c r="D18" s="116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7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 t="shared" ref="Q19:Q24" si="6">P19-J19</f>
        <v>-2.7000000000000028</v>
      </c>
    </row>
    <row r="20" spans="1:17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7">_xlfn.NUMBERVALUE( LEFT(L20,LEN(L20)-1))</f>
        <v>0.8</v>
      </c>
      <c r="O20" s="5">
        <f t="shared" ref="O20:O24" si="8">IF( RIGHT(L20,1) = "L",-N20,N20)</f>
        <v>-0.8</v>
      </c>
      <c r="P20" s="4">
        <v>68</v>
      </c>
      <c r="Q20" s="3">
        <f t="shared" si="6"/>
        <v>1</v>
      </c>
    </row>
    <row r="21" spans="1:17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7"/>
        <v>0.8</v>
      </c>
      <c r="O21" s="5">
        <f t="shared" si="8"/>
        <v>0.8</v>
      </c>
      <c r="P21" s="4">
        <v>68</v>
      </c>
      <c r="Q21" s="3">
        <f t="shared" si="6"/>
        <v>-4.0999999999999943</v>
      </c>
    </row>
    <row r="22" spans="1:17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7"/>
        <v>0.1</v>
      </c>
      <c r="O22" s="5">
        <f t="shared" si="8"/>
        <v>0.1</v>
      </c>
      <c r="P22" s="4">
        <v>68</v>
      </c>
      <c r="Q22" s="3">
        <f t="shared" si="6"/>
        <v>1.4000000000000057</v>
      </c>
    </row>
    <row r="23" spans="1:17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7"/>
        <v>0.3</v>
      </c>
      <c r="O23" s="5">
        <f t="shared" si="8"/>
        <v>0.3</v>
      </c>
      <c r="P23" s="4">
        <v>68</v>
      </c>
      <c r="Q23" s="3">
        <f t="shared" si="6"/>
        <v>-1.7000000000000028</v>
      </c>
    </row>
    <row r="24" spans="1:17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7"/>
        <v>0.2</v>
      </c>
      <c r="O24" s="5">
        <f t="shared" si="8"/>
        <v>0.2</v>
      </c>
      <c r="P24" s="4">
        <v>68</v>
      </c>
      <c r="Q24" s="3">
        <f t="shared" si="6"/>
        <v>5.2999999999999972</v>
      </c>
    </row>
    <row r="25" spans="1:17" s="6" customFormat="1">
      <c r="A25" s="115" t="s">
        <v>21</v>
      </c>
      <c r="B25" s="115"/>
      <c r="C25" s="115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7" s="6" customFormat="1" ht="17" thickBot="1">
      <c r="A26" s="116" t="s">
        <v>23</v>
      </c>
      <c r="B26" s="116"/>
      <c r="C26" s="116"/>
      <c r="D26" s="116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7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 t="shared" ref="Q27:Q32" si="9">P27-J27</f>
        <v>-10.100000000000001</v>
      </c>
    </row>
    <row r="28" spans="1:17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10">_xlfn.NUMBERVALUE( LEFT(L28,LEN(L28)-1))</f>
        <v>2.5</v>
      </c>
      <c r="O28" s="5">
        <f t="shared" ref="O28:O32" si="11">IF( RIGHT(L28,1) = "L",-N28,N28)</f>
        <v>2.5</v>
      </c>
      <c r="P28" s="4">
        <v>50</v>
      </c>
      <c r="Q28" s="3">
        <f t="shared" si="9"/>
        <v>0.70000000000000284</v>
      </c>
    </row>
    <row r="29" spans="1:17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10"/>
        <v>2.1</v>
      </c>
      <c r="O29" s="5">
        <f t="shared" si="11"/>
        <v>2.1</v>
      </c>
      <c r="P29" s="4">
        <v>50</v>
      </c>
      <c r="Q29" s="3">
        <f t="shared" si="9"/>
        <v>-1.2000000000000028</v>
      </c>
    </row>
    <row r="30" spans="1:17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10"/>
        <v>2</v>
      </c>
      <c r="O30" s="5">
        <f t="shared" si="11"/>
        <v>2</v>
      </c>
      <c r="P30" s="4">
        <v>50</v>
      </c>
      <c r="Q30" s="3">
        <f t="shared" si="9"/>
        <v>-4.2000000000000028</v>
      </c>
    </row>
    <row r="31" spans="1:17" s="3" customFormat="1" ht="17" thickBot="1">
      <c r="A31" s="5">
        <v>5</v>
      </c>
      <c r="B31" s="4"/>
      <c r="C31" s="4"/>
      <c r="D31" s="4"/>
      <c r="E31" s="38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38">
        <v>3.9</v>
      </c>
      <c r="N31" s="5">
        <f t="shared" si="10"/>
        <v>2.4</v>
      </c>
      <c r="O31" s="38">
        <f t="shared" si="11"/>
        <v>2.4</v>
      </c>
      <c r="P31" s="4">
        <v>50</v>
      </c>
      <c r="Q31" s="34">
        <f t="shared" si="9"/>
        <v>3</v>
      </c>
    </row>
    <row r="32" spans="1:17" s="3" customFormat="1" ht="17" thickBot="1">
      <c r="A32" s="5">
        <v>6</v>
      </c>
      <c r="B32" s="4"/>
      <c r="C32" s="4"/>
      <c r="D32" s="4"/>
      <c r="E32" s="38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38">
        <v>3.9</v>
      </c>
      <c r="N32" s="5">
        <f t="shared" si="10"/>
        <v>3.7</v>
      </c>
      <c r="O32" s="38">
        <f t="shared" si="11"/>
        <v>3.7</v>
      </c>
      <c r="P32" s="4">
        <v>50</v>
      </c>
      <c r="Q32" s="34">
        <f t="shared" si="9"/>
        <v>1.1000000000000014</v>
      </c>
    </row>
    <row r="33" spans="1:17" s="6" customFormat="1">
      <c r="A33" s="115" t="s">
        <v>21</v>
      </c>
      <c r="B33" s="115"/>
      <c r="C33" s="115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7" s="6" customFormat="1" ht="17" thickBot="1">
      <c r="A34" s="116" t="s">
        <v>23</v>
      </c>
      <c r="B34" s="116"/>
      <c r="C34" s="116"/>
      <c r="D34" s="116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7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 t="shared" ref="Q35:Q40" si="12">P35-J35</f>
        <v>-1.3999999999999986</v>
      </c>
    </row>
    <row r="36" spans="1:17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13">_xlfn.NUMBERVALUE( LEFT(L36,LEN(L36)-1))</f>
        <v>0.1</v>
      </c>
      <c r="O36" s="5">
        <f t="shared" ref="O36:O40" si="14">IF( RIGHT(L36,1) = "L",-N36,N36)</f>
        <v>0.1</v>
      </c>
      <c r="P36" s="4">
        <v>35</v>
      </c>
      <c r="Q36" s="3">
        <f t="shared" si="12"/>
        <v>-1.7999999999999972</v>
      </c>
    </row>
    <row r="37" spans="1:17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13"/>
        <v>0.6</v>
      </c>
      <c r="O37" s="5">
        <f t="shared" si="14"/>
        <v>-0.6</v>
      </c>
      <c r="P37" s="4">
        <v>35</v>
      </c>
      <c r="Q37" s="3">
        <f t="shared" si="12"/>
        <v>-1.2000000000000028</v>
      </c>
    </row>
    <row r="38" spans="1:17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13"/>
        <v>0.8</v>
      </c>
      <c r="O38" s="5">
        <f t="shared" si="14"/>
        <v>-0.8</v>
      </c>
      <c r="P38" s="4">
        <v>35</v>
      </c>
      <c r="Q38" s="3">
        <f t="shared" si="12"/>
        <v>0.10000000000000142</v>
      </c>
    </row>
    <row r="39" spans="1:17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13"/>
        <v>0.6</v>
      </c>
      <c r="O39" s="5">
        <f t="shared" si="14"/>
        <v>-0.6</v>
      </c>
      <c r="P39" s="4">
        <v>35</v>
      </c>
      <c r="Q39" s="3">
        <f t="shared" si="12"/>
        <v>3.3000000000000007</v>
      </c>
    </row>
    <row r="40" spans="1:17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13"/>
        <v>0.6</v>
      </c>
      <c r="O40" s="5">
        <f t="shared" si="14"/>
        <v>-0.6</v>
      </c>
      <c r="P40" s="4">
        <v>35</v>
      </c>
      <c r="Q40" s="3">
        <f t="shared" si="12"/>
        <v>3.3999999999999986</v>
      </c>
    </row>
    <row r="41" spans="1:17" s="6" customFormat="1">
      <c r="A41" s="115" t="s">
        <v>21</v>
      </c>
      <c r="B41" s="115"/>
      <c r="C41" s="115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7" s="6" customFormat="1">
      <c r="A42" s="116" t="s">
        <v>23</v>
      </c>
      <c r="B42" s="116"/>
      <c r="C42" s="116"/>
      <c r="D42" s="116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E5" sqref="E5"/>
    </sheetView>
  </sheetViews>
  <sheetFormatPr baseColWidth="10" defaultRowHeight="16"/>
  <cols>
    <col min="17" max="17" width="20.33203125" customWidth="1"/>
  </cols>
  <sheetData>
    <row r="1" spans="1:18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8" ht="17" thickBot="1">
      <c r="A2" s="118" t="s">
        <v>76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</row>
    <row r="3" spans="1:18" ht="45">
      <c r="A3" s="113" t="s">
        <v>0</v>
      </c>
      <c r="B3" s="113"/>
      <c r="C3" s="113"/>
      <c r="D3" s="113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120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>
      <c r="A4" s="114"/>
      <c r="B4" s="114"/>
      <c r="C4" s="114"/>
      <c r="D4" s="114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 t="shared" ref="Q5:Q10" si="0">P5-J5</f>
        <v>5.2000000000000028</v>
      </c>
      <c r="R5" s="3">
        <f t="shared" ref="R5:R10" si="1">SQRT(Q5*Q5+O5*O5)</f>
        <v>5.2009614495783403</v>
      </c>
    </row>
    <row r="6" spans="1:18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2">_xlfn.NUMBERVALUE( LEFT(L6,LEN(L6)-1))</f>
        <v>3</v>
      </c>
      <c r="O6" s="5">
        <f t="shared" ref="O6:O10" si="3">IF( RIGHT(L6,1) = "L",-N6,N6)</f>
        <v>-3</v>
      </c>
      <c r="P6" s="4">
        <v>55</v>
      </c>
      <c r="Q6" s="3">
        <f t="shared" si="0"/>
        <v>-7</v>
      </c>
      <c r="R6" s="3">
        <f t="shared" si="1"/>
        <v>7.6157731058639087</v>
      </c>
    </row>
    <row r="7" spans="1:18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2"/>
        <v>0.2</v>
      </c>
      <c r="O7" s="5">
        <f t="shared" si="3"/>
        <v>0.2</v>
      </c>
      <c r="P7" s="4">
        <v>55</v>
      </c>
      <c r="Q7" s="3">
        <f t="shared" si="0"/>
        <v>2.1000000000000014</v>
      </c>
      <c r="R7" s="3">
        <f t="shared" si="1"/>
        <v>2.1095023109729003</v>
      </c>
    </row>
    <row r="8" spans="1:18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2"/>
        <v>3</v>
      </c>
      <c r="O8" s="5">
        <f t="shared" si="3"/>
        <v>-3</v>
      </c>
      <c r="P8" s="4">
        <v>55</v>
      </c>
      <c r="Q8" s="3">
        <f t="shared" si="0"/>
        <v>-7.7000000000000028</v>
      </c>
      <c r="R8" s="3">
        <f t="shared" si="1"/>
        <v>8.2637763764516308</v>
      </c>
    </row>
    <row r="9" spans="1:18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77</v>
      </c>
      <c r="M9" s="5">
        <v>6</v>
      </c>
      <c r="N9" s="5">
        <f t="shared" si="2"/>
        <v>2.2999999999999998</v>
      </c>
      <c r="O9" s="5">
        <f t="shared" si="3"/>
        <v>-2.2999999999999998</v>
      </c>
      <c r="P9" s="4">
        <v>55</v>
      </c>
      <c r="Q9" s="3">
        <f t="shared" si="0"/>
        <v>-5.6000000000000014</v>
      </c>
      <c r="R9" s="3">
        <f t="shared" si="1"/>
        <v>6.0539243470661264</v>
      </c>
    </row>
    <row r="10" spans="1:18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78</v>
      </c>
      <c r="M10" s="5">
        <v>1.2</v>
      </c>
      <c r="N10" s="5">
        <f t="shared" si="2"/>
        <v>0.7</v>
      </c>
      <c r="O10" s="5">
        <f t="shared" si="3"/>
        <v>0.7</v>
      </c>
      <c r="P10" s="4">
        <v>55</v>
      </c>
      <c r="Q10" s="3">
        <f t="shared" si="0"/>
        <v>-1</v>
      </c>
      <c r="R10" s="3">
        <f t="shared" si="1"/>
        <v>1.2206555615733703</v>
      </c>
    </row>
    <row r="11" spans="1:18">
      <c r="A11" s="116" t="s">
        <v>23</v>
      </c>
      <c r="B11" s="116"/>
      <c r="C11" s="116"/>
      <c r="D11" s="116"/>
      <c r="E11" s="39">
        <v>19.600000000000001</v>
      </c>
      <c r="F11" s="39">
        <v>3.3</v>
      </c>
      <c r="G11" s="39">
        <v>3.2</v>
      </c>
      <c r="H11" s="39">
        <v>684</v>
      </c>
      <c r="I11" s="39">
        <v>0.3</v>
      </c>
      <c r="J11" s="39">
        <v>4.8</v>
      </c>
      <c r="K11" s="39">
        <v>4.7</v>
      </c>
      <c r="L11" s="39">
        <v>1.5</v>
      </c>
      <c r="M11" s="39">
        <v>2.6</v>
      </c>
      <c r="N11" s="39"/>
      <c r="O11" s="7"/>
    </row>
    <row r="12" spans="1:18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spans="1:18" ht="17" thickBot="1">
      <c r="A13" s="119" t="s">
        <v>80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</row>
    <row r="14" spans="1:18" ht="45">
      <c r="A14" s="113" t="s">
        <v>0</v>
      </c>
      <c r="B14" s="113"/>
      <c r="C14" s="113"/>
      <c r="D14" s="113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120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>
      <c r="A15" s="114"/>
      <c r="B15" s="114"/>
      <c r="C15" s="114"/>
      <c r="D15" s="114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>
      <c r="A16" s="40">
        <v>1</v>
      </c>
      <c r="B16" s="41"/>
      <c r="C16" s="41"/>
      <c r="D16" s="41"/>
      <c r="E16" s="40">
        <v>88</v>
      </c>
      <c r="F16" s="40">
        <v>58.7</v>
      </c>
      <c r="G16" s="40">
        <v>63.2</v>
      </c>
      <c r="H16" s="40">
        <v>5007</v>
      </c>
      <c r="I16" s="40">
        <v>-5.4</v>
      </c>
      <c r="J16" s="40">
        <v>62.6</v>
      </c>
      <c r="K16" s="40">
        <v>71.599999999999994</v>
      </c>
      <c r="L16" s="40" t="s">
        <v>81</v>
      </c>
      <c r="M16" s="40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 t="shared" ref="Q16:Q21" si="4">P16-J16</f>
        <v>2.3999999999999986</v>
      </c>
      <c r="R16" s="3">
        <f t="shared" ref="R16:R21" si="5">SQRT(Q16*Q16+O16*O16)</f>
        <v>2.5632011235952579</v>
      </c>
    </row>
    <row r="17" spans="1:18" ht="17" thickBot="1">
      <c r="A17" s="40">
        <v>2</v>
      </c>
      <c r="B17" s="41"/>
      <c r="C17" s="41"/>
      <c r="D17" s="41"/>
      <c r="E17" s="40">
        <v>100</v>
      </c>
      <c r="F17" s="40">
        <v>58.4</v>
      </c>
      <c r="G17" s="40">
        <v>64</v>
      </c>
      <c r="H17" s="40">
        <v>3984</v>
      </c>
      <c r="I17" s="40">
        <v>-6</v>
      </c>
      <c r="J17" s="40">
        <v>65.2</v>
      </c>
      <c r="K17" s="40">
        <v>75.2</v>
      </c>
      <c r="L17" s="40" t="s">
        <v>31</v>
      </c>
      <c r="M17" s="40">
        <v>0.3</v>
      </c>
      <c r="N17" s="5">
        <f t="shared" ref="N17:N21" si="6">_xlfn.NUMBERVALUE( LEFT(L17,LEN(L17)-1))</f>
        <v>0.2</v>
      </c>
      <c r="O17" s="5">
        <f t="shared" ref="O17:O21" si="7">IF( RIGHT(L17,1) = "L",-N17,N17)</f>
        <v>-0.2</v>
      </c>
      <c r="P17" s="4">
        <v>65</v>
      </c>
      <c r="Q17" s="3">
        <f t="shared" si="4"/>
        <v>-0.20000000000000284</v>
      </c>
      <c r="R17" s="3">
        <f t="shared" si="5"/>
        <v>0.28284271247462106</v>
      </c>
    </row>
    <row r="18" spans="1:18" ht="17" thickBot="1">
      <c r="A18" s="40">
        <v>3</v>
      </c>
      <c r="B18" s="41"/>
      <c r="C18" s="41"/>
      <c r="D18" s="41"/>
      <c r="E18" s="40">
        <v>56</v>
      </c>
      <c r="F18" s="40">
        <v>56.1</v>
      </c>
      <c r="G18" s="40">
        <v>58.3</v>
      </c>
      <c r="H18" s="40">
        <v>3889</v>
      </c>
      <c r="I18" s="40">
        <v>-5.8</v>
      </c>
      <c r="J18" s="40">
        <v>57.4</v>
      </c>
      <c r="K18" s="40">
        <v>67</v>
      </c>
      <c r="L18" s="40" t="s">
        <v>30</v>
      </c>
      <c r="M18" s="40">
        <v>7.6</v>
      </c>
      <c r="N18" s="5">
        <f t="shared" si="6"/>
        <v>0.5</v>
      </c>
      <c r="O18" s="5">
        <f t="shared" si="7"/>
        <v>0.5</v>
      </c>
      <c r="P18" s="4">
        <v>65</v>
      </c>
      <c r="Q18" s="3">
        <f t="shared" si="4"/>
        <v>7.6000000000000014</v>
      </c>
      <c r="R18" s="3">
        <f t="shared" si="5"/>
        <v>7.6164296097318473</v>
      </c>
    </row>
    <row r="19" spans="1:18" ht="17" thickBot="1">
      <c r="A19" s="40">
        <v>4</v>
      </c>
      <c r="B19" s="41"/>
      <c r="C19" s="41"/>
      <c r="D19" s="41"/>
      <c r="E19" s="40">
        <v>85</v>
      </c>
      <c r="F19" s="40">
        <v>57.1</v>
      </c>
      <c r="G19" s="40">
        <v>62.2</v>
      </c>
      <c r="H19" s="40">
        <v>4298</v>
      </c>
      <c r="I19" s="40">
        <v>-5</v>
      </c>
      <c r="J19" s="40">
        <v>62.7</v>
      </c>
      <c r="K19" s="40">
        <v>72.099999999999994</v>
      </c>
      <c r="L19" s="40" t="s">
        <v>82</v>
      </c>
      <c r="M19" s="40">
        <v>3.1</v>
      </c>
      <c r="N19" s="5">
        <f t="shared" si="6"/>
        <v>2</v>
      </c>
      <c r="O19" s="5">
        <f t="shared" si="7"/>
        <v>-2</v>
      </c>
      <c r="P19" s="4">
        <v>65</v>
      </c>
      <c r="Q19" s="3">
        <f t="shared" si="4"/>
        <v>2.2999999999999972</v>
      </c>
      <c r="R19" s="3">
        <f t="shared" si="5"/>
        <v>3.0479501308256318</v>
      </c>
    </row>
    <row r="20" spans="1:18" ht="17" thickBot="1">
      <c r="A20" s="40">
        <v>5</v>
      </c>
      <c r="B20" s="41"/>
      <c r="C20" s="41"/>
      <c r="D20" s="41"/>
      <c r="E20" s="40">
        <v>87</v>
      </c>
      <c r="F20" s="40">
        <v>58.1</v>
      </c>
      <c r="G20" s="40">
        <v>62</v>
      </c>
      <c r="H20" s="40">
        <v>4030</v>
      </c>
      <c r="I20" s="40">
        <v>-6</v>
      </c>
      <c r="J20" s="40">
        <v>62.5</v>
      </c>
      <c r="K20" s="40">
        <v>73.099999999999994</v>
      </c>
      <c r="L20" s="40" t="s">
        <v>79</v>
      </c>
      <c r="M20" s="40">
        <v>2.8</v>
      </c>
      <c r="N20" s="5">
        <f t="shared" si="6"/>
        <v>1.3</v>
      </c>
      <c r="O20" s="5">
        <f t="shared" si="7"/>
        <v>-1.3</v>
      </c>
      <c r="P20" s="4">
        <v>65</v>
      </c>
      <c r="Q20" s="3">
        <f t="shared" si="4"/>
        <v>2.5</v>
      </c>
      <c r="R20" s="3">
        <f t="shared" si="5"/>
        <v>2.8178005607210741</v>
      </c>
    </row>
    <row r="21" spans="1:18" ht="17" thickBot="1">
      <c r="A21" s="40">
        <v>6</v>
      </c>
      <c r="B21" s="41"/>
      <c r="C21" s="41"/>
      <c r="D21" s="41"/>
      <c r="E21" s="40">
        <v>85</v>
      </c>
      <c r="F21" s="40">
        <v>60</v>
      </c>
      <c r="G21" s="40">
        <v>65</v>
      </c>
      <c r="H21" s="40">
        <v>4063</v>
      </c>
      <c r="I21" s="40">
        <v>-5.2</v>
      </c>
      <c r="J21" s="40">
        <v>66.8</v>
      </c>
      <c r="K21" s="40">
        <v>76</v>
      </c>
      <c r="L21" s="40" t="s">
        <v>37</v>
      </c>
      <c r="M21" s="40">
        <v>3</v>
      </c>
      <c r="N21" s="5">
        <f t="shared" si="6"/>
        <v>2.5</v>
      </c>
      <c r="O21" s="5">
        <f t="shared" si="7"/>
        <v>2.5</v>
      </c>
      <c r="P21" s="4">
        <v>65</v>
      </c>
      <c r="Q21" s="3">
        <f t="shared" si="4"/>
        <v>-1.7999999999999972</v>
      </c>
      <c r="R21" s="3">
        <f t="shared" si="5"/>
        <v>3.0805843601498708</v>
      </c>
    </row>
    <row r="22" spans="1:18">
      <c r="A22" s="120" t="s">
        <v>23</v>
      </c>
      <c r="B22" s="120"/>
      <c r="C22" s="120"/>
      <c r="D22" s="120"/>
      <c r="E22" s="43">
        <v>13.3</v>
      </c>
      <c r="F22" s="43">
        <v>1.2</v>
      </c>
      <c r="G22" s="43">
        <v>2.1</v>
      </c>
      <c r="H22" s="43">
        <v>377</v>
      </c>
      <c r="I22" s="43">
        <v>0.4</v>
      </c>
      <c r="J22" s="43">
        <v>2.9</v>
      </c>
      <c r="K22" s="43">
        <v>2.9</v>
      </c>
      <c r="L22" s="43">
        <v>1.5</v>
      </c>
      <c r="M22" s="43">
        <v>2.2000000000000002</v>
      </c>
      <c r="N22" s="43"/>
      <c r="O22" s="42"/>
    </row>
    <row r="23" spans="1:18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 spans="1:18" ht="17" thickBot="1">
      <c r="A24" s="121" t="s">
        <v>83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1:18" ht="45">
      <c r="A25" s="113" t="s">
        <v>0</v>
      </c>
      <c r="B25" s="113"/>
      <c r="C25" s="113"/>
      <c r="D25" s="113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120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>
      <c r="A26" s="114"/>
      <c r="B26" s="114"/>
      <c r="C26" s="114"/>
      <c r="D26" s="114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>
      <c r="A27" s="44">
        <v>1</v>
      </c>
      <c r="B27" s="45"/>
      <c r="C27" s="45"/>
      <c r="D27" s="45"/>
      <c r="E27" s="44">
        <v>80</v>
      </c>
      <c r="F27" s="44">
        <v>60.9</v>
      </c>
      <c r="G27" s="44">
        <v>68</v>
      </c>
      <c r="H27" s="44">
        <v>5537</v>
      </c>
      <c r="I27" s="44">
        <v>-4.5999999999999996</v>
      </c>
      <c r="J27" s="44">
        <v>71.3</v>
      </c>
      <c r="K27" s="44">
        <v>79.8</v>
      </c>
      <c r="L27" s="44" t="s">
        <v>84</v>
      </c>
      <c r="M27" s="44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 t="shared" ref="Q27:Q32" si="8">P27-J27</f>
        <v>3.7000000000000028</v>
      </c>
      <c r="R27" s="3">
        <f t="shared" ref="R27:R32" si="9">SQRT(Q27*Q27+O27*O27)</f>
        <v>4.4102154142399916</v>
      </c>
    </row>
    <row r="28" spans="1:18" ht="17" thickBot="1">
      <c r="A28" s="44">
        <v>2</v>
      </c>
      <c r="B28" s="45"/>
      <c r="C28" s="45"/>
      <c r="D28" s="45"/>
      <c r="E28" s="44">
        <v>97</v>
      </c>
      <c r="F28" s="44">
        <v>62.4</v>
      </c>
      <c r="G28" s="44">
        <v>68.5</v>
      </c>
      <c r="H28" s="44">
        <v>4531</v>
      </c>
      <c r="I28" s="44">
        <v>-5.2</v>
      </c>
      <c r="J28" s="44">
        <v>73.8</v>
      </c>
      <c r="K28" s="44">
        <v>83.6</v>
      </c>
      <c r="L28" s="44" t="s">
        <v>36</v>
      </c>
      <c r="M28" s="44">
        <v>1.4</v>
      </c>
      <c r="N28" s="5">
        <f t="shared" ref="N28:N32" si="10">_xlfn.NUMBERVALUE( LEFT(L28,LEN(L28)-1))</f>
        <v>0.6</v>
      </c>
      <c r="O28" s="5">
        <f t="shared" ref="O28:O32" si="11">IF( RIGHT(L28,1) = "L",-N28,N28)</f>
        <v>0.6</v>
      </c>
      <c r="P28" s="4">
        <v>75</v>
      </c>
      <c r="Q28" s="3">
        <f t="shared" si="8"/>
        <v>1.2000000000000028</v>
      </c>
      <c r="R28" s="3">
        <f t="shared" si="9"/>
        <v>1.3416407864998765</v>
      </c>
    </row>
    <row r="29" spans="1:18" ht="17" thickBot="1">
      <c r="A29" s="44">
        <v>3</v>
      </c>
      <c r="B29" s="45"/>
      <c r="C29" s="45"/>
      <c r="D29" s="45"/>
      <c r="E29" s="44">
        <v>71</v>
      </c>
      <c r="F29" s="44">
        <v>61.6</v>
      </c>
      <c r="G29" s="44">
        <v>66.8</v>
      </c>
      <c r="H29" s="44">
        <v>5231</v>
      </c>
      <c r="I29" s="44">
        <v>-4</v>
      </c>
      <c r="J29" s="44">
        <v>68.900000000000006</v>
      </c>
      <c r="K29" s="44">
        <v>77.8</v>
      </c>
      <c r="L29" s="44" t="s">
        <v>78</v>
      </c>
      <c r="M29" s="44">
        <v>6.1</v>
      </c>
      <c r="N29" s="5">
        <f t="shared" si="10"/>
        <v>0.7</v>
      </c>
      <c r="O29" s="5">
        <f t="shared" si="11"/>
        <v>0.7</v>
      </c>
      <c r="P29" s="4">
        <v>75</v>
      </c>
      <c r="Q29" s="3">
        <f t="shared" si="8"/>
        <v>6.0999999999999943</v>
      </c>
      <c r="R29" s="3">
        <f t="shared" si="9"/>
        <v>6.140032573203495</v>
      </c>
    </row>
    <row r="30" spans="1:18" ht="17" thickBot="1">
      <c r="A30" s="44">
        <v>4</v>
      </c>
      <c r="B30" s="45"/>
      <c r="C30" s="45"/>
      <c r="D30" s="45"/>
      <c r="E30" s="44">
        <v>88</v>
      </c>
      <c r="F30" s="44">
        <v>64.8</v>
      </c>
      <c r="G30" s="44">
        <v>70.599999999999994</v>
      </c>
      <c r="H30" s="44">
        <v>4371</v>
      </c>
      <c r="I30" s="44">
        <v>-4.8</v>
      </c>
      <c r="J30" s="44">
        <v>77.900000000000006</v>
      </c>
      <c r="K30" s="44">
        <v>87.7</v>
      </c>
      <c r="L30" s="44" t="s">
        <v>29</v>
      </c>
      <c r="M30" s="44">
        <v>3</v>
      </c>
      <c r="N30" s="5">
        <f t="shared" si="10"/>
        <v>0.8</v>
      </c>
      <c r="O30" s="5">
        <f t="shared" si="11"/>
        <v>0.8</v>
      </c>
      <c r="P30" s="4">
        <v>75</v>
      </c>
      <c r="Q30" s="3">
        <f t="shared" si="8"/>
        <v>-2.9000000000000057</v>
      </c>
      <c r="R30" s="3">
        <f t="shared" si="9"/>
        <v>3.00832179129827</v>
      </c>
    </row>
    <row r="31" spans="1:18" ht="17" thickBot="1">
      <c r="A31" s="44">
        <v>5</v>
      </c>
      <c r="B31" s="45"/>
      <c r="C31" s="45"/>
      <c r="D31" s="45"/>
      <c r="E31" s="44">
        <v>87</v>
      </c>
      <c r="F31" s="44">
        <v>61.4</v>
      </c>
      <c r="G31" s="44">
        <v>68.7</v>
      </c>
      <c r="H31" s="44">
        <v>4274</v>
      </c>
      <c r="I31" s="44">
        <v>-4.8</v>
      </c>
      <c r="J31" s="44">
        <v>72.599999999999994</v>
      </c>
      <c r="K31" s="44">
        <v>82.9</v>
      </c>
      <c r="L31" s="44" t="s">
        <v>85</v>
      </c>
      <c r="M31" s="44">
        <v>3.2</v>
      </c>
      <c r="N31" s="5">
        <f t="shared" si="10"/>
        <v>2.2000000000000002</v>
      </c>
      <c r="O31" s="5">
        <f t="shared" si="11"/>
        <v>-2.2000000000000002</v>
      </c>
      <c r="P31" s="4">
        <v>75</v>
      </c>
      <c r="Q31" s="3">
        <f t="shared" si="8"/>
        <v>2.4000000000000057</v>
      </c>
      <c r="R31" s="3">
        <f t="shared" si="9"/>
        <v>3.2557641192199456</v>
      </c>
    </row>
    <row r="32" spans="1:18" ht="17" thickBot="1">
      <c r="A32" s="44">
        <v>6</v>
      </c>
      <c r="B32" s="45"/>
      <c r="C32" s="45"/>
      <c r="D32" s="45"/>
      <c r="E32" s="44">
        <v>85</v>
      </c>
      <c r="F32" s="44">
        <v>60.7</v>
      </c>
      <c r="G32" s="44">
        <v>67.8</v>
      </c>
      <c r="H32" s="44">
        <v>4448</v>
      </c>
      <c r="I32" s="44">
        <v>-4.8</v>
      </c>
      <c r="J32" s="44">
        <v>71.400000000000006</v>
      </c>
      <c r="K32" s="44">
        <v>81.099999999999994</v>
      </c>
      <c r="L32" s="44" t="s">
        <v>31</v>
      </c>
      <c r="M32" s="44">
        <v>3.6</v>
      </c>
      <c r="N32" s="5">
        <f t="shared" si="10"/>
        <v>0.2</v>
      </c>
      <c r="O32" s="5">
        <f t="shared" si="11"/>
        <v>-0.2</v>
      </c>
      <c r="P32" s="4">
        <v>75</v>
      </c>
      <c r="Q32" s="3">
        <f t="shared" si="8"/>
        <v>3.5999999999999943</v>
      </c>
      <c r="R32" s="3">
        <f t="shared" si="9"/>
        <v>3.6055512754639834</v>
      </c>
    </row>
    <row r="33" spans="1:18">
      <c r="A33" s="122" t="s">
        <v>23</v>
      </c>
      <c r="B33" s="122"/>
      <c r="C33" s="122"/>
      <c r="D33" s="122"/>
      <c r="E33" s="47">
        <v>7.9</v>
      </c>
      <c r="F33" s="47">
        <v>1.4</v>
      </c>
      <c r="G33" s="47">
        <v>1.2</v>
      </c>
      <c r="H33" s="47">
        <v>476</v>
      </c>
      <c r="I33" s="47">
        <v>0.4</v>
      </c>
      <c r="J33" s="47">
        <v>2.8</v>
      </c>
      <c r="K33" s="47">
        <v>3.1</v>
      </c>
      <c r="L33" s="47">
        <v>1.3</v>
      </c>
      <c r="M33" s="47">
        <v>1.4</v>
      </c>
      <c r="N33" s="47"/>
      <c r="O33" s="46"/>
    </row>
    <row r="34" spans="1:18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 spans="1:18" ht="17" thickBot="1">
      <c r="A35" s="123" t="s">
        <v>86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</row>
    <row r="36" spans="1:18" ht="45">
      <c r="A36" s="113" t="s">
        <v>0</v>
      </c>
      <c r="B36" s="113"/>
      <c r="C36" s="113"/>
      <c r="D36" s="113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120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>
      <c r="A37" s="114"/>
      <c r="B37" s="114"/>
      <c r="C37" s="114"/>
      <c r="D37" s="114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>
      <c r="A38" s="48">
        <v>1</v>
      </c>
      <c r="B38" s="49"/>
      <c r="C38" s="49"/>
      <c r="D38" s="49"/>
      <c r="E38" s="48">
        <v>64</v>
      </c>
      <c r="F38" s="48">
        <v>76.099999999999994</v>
      </c>
      <c r="G38" s="48">
        <v>72.7</v>
      </c>
      <c r="H38" s="48">
        <v>4095</v>
      </c>
      <c r="I38" s="48">
        <v>-5.4</v>
      </c>
      <c r="J38" s="48">
        <v>76.8</v>
      </c>
      <c r="K38" s="48">
        <v>83.7</v>
      </c>
      <c r="L38" s="48" t="s">
        <v>17</v>
      </c>
      <c r="M38" s="48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 t="shared" ref="Q38:Q43" si="12">P38-J38</f>
        <v>8.2000000000000028</v>
      </c>
      <c r="R38" s="3">
        <f t="shared" ref="R38:R43" si="13">SQRT(Q38*Q38+O38*O38)</f>
        <v>8.2607505712253566</v>
      </c>
    </row>
    <row r="39" spans="1:18" ht="17" thickBot="1">
      <c r="A39" s="48">
        <v>2</v>
      </c>
      <c r="B39" s="49"/>
      <c r="C39" s="49"/>
      <c r="D39" s="49"/>
      <c r="E39" s="48">
        <v>87</v>
      </c>
      <c r="F39" s="48">
        <v>78.7</v>
      </c>
      <c r="G39" s="48">
        <v>75.099999999999994</v>
      </c>
      <c r="H39" s="48">
        <v>3854</v>
      </c>
      <c r="I39" s="48">
        <v>-6.2</v>
      </c>
      <c r="J39" s="48">
        <v>81.400000000000006</v>
      </c>
      <c r="K39" s="48">
        <v>88.6</v>
      </c>
      <c r="L39" s="48" t="s">
        <v>87</v>
      </c>
      <c r="M39" s="48">
        <v>3.7</v>
      </c>
      <c r="N39" s="5">
        <f t="shared" ref="N39:N43" si="14">_xlfn.NUMBERVALUE( LEFT(L39,LEN(L39)-1))</f>
        <v>0.7</v>
      </c>
      <c r="O39" s="5">
        <f t="shared" ref="O39:O43" si="15">IF( RIGHT(L39,1) = "L",-N39,N39)</f>
        <v>-0.7</v>
      </c>
      <c r="P39" s="4">
        <v>85</v>
      </c>
      <c r="Q39" s="3">
        <f t="shared" si="12"/>
        <v>3.5999999999999943</v>
      </c>
      <c r="R39" s="3">
        <f t="shared" si="13"/>
        <v>3.6674241641784442</v>
      </c>
    </row>
    <row r="40" spans="1:18" ht="17" thickBot="1">
      <c r="A40" s="48">
        <v>3</v>
      </c>
      <c r="B40" s="49"/>
      <c r="C40" s="49"/>
      <c r="D40" s="49"/>
      <c r="E40" s="48">
        <v>92</v>
      </c>
      <c r="F40" s="48">
        <v>80.599999999999994</v>
      </c>
      <c r="G40" s="48">
        <v>76</v>
      </c>
      <c r="H40" s="48">
        <v>3660</v>
      </c>
      <c r="I40" s="48">
        <v>-6.2</v>
      </c>
      <c r="J40" s="48">
        <v>82.5</v>
      </c>
      <c r="K40" s="48">
        <v>89.6</v>
      </c>
      <c r="L40" s="48" t="s">
        <v>87</v>
      </c>
      <c r="M40" s="48">
        <v>2.6</v>
      </c>
      <c r="N40" s="5">
        <f t="shared" si="14"/>
        <v>0.7</v>
      </c>
      <c r="O40" s="5">
        <f t="shared" si="15"/>
        <v>-0.7</v>
      </c>
      <c r="P40" s="4">
        <v>85</v>
      </c>
      <c r="Q40" s="3">
        <f t="shared" si="12"/>
        <v>2.5</v>
      </c>
      <c r="R40" s="3">
        <f t="shared" si="13"/>
        <v>2.5961509971494339</v>
      </c>
    </row>
    <row r="41" spans="1:18" ht="17" thickBot="1">
      <c r="A41" s="48">
        <v>4</v>
      </c>
      <c r="B41" s="49"/>
      <c r="C41" s="49"/>
      <c r="D41" s="49"/>
      <c r="E41" s="48">
        <v>78</v>
      </c>
      <c r="F41" s="48">
        <v>80.400000000000006</v>
      </c>
      <c r="G41" s="48">
        <v>74.400000000000006</v>
      </c>
      <c r="H41" s="48">
        <v>4177</v>
      </c>
      <c r="I41" s="48" t="s">
        <v>19</v>
      </c>
      <c r="J41" s="48">
        <v>79.5</v>
      </c>
      <c r="K41" s="48">
        <v>85.9</v>
      </c>
      <c r="L41" s="48" t="s">
        <v>88</v>
      </c>
      <c r="M41" s="48">
        <v>5.5</v>
      </c>
      <c r="N41" s="5">
        <f t="shared" si="14"/>
        <v>0.4</v>
      </c>
      <c r="O41" s="5">
        <f t="shared" si="15"/>
        <v>-0.4</v>
      </c>
      <c r="P41" s="4">
        <v>85</v>
      </c>
      <c r="Q41" s="3">
        <f t="shared" si="12"/>
        <v>5.5</v>
      </c>
      <c r="R41" s="3">
        <f t="shared" si="13"/>
        <v>5.5145262715848951</v>
      </c>
    </row>
    <row r="42" spans="1:18" ht="17" thickBot="1">
      <c r="A42" s="48">
        <v>5</v>
      </c>
      <c r="B42" s="49"/>
      <c r="C42" s="49"/>
      <c r="D42" s="49"/>
      <c r="E42" s="48">
        <v>66</v>
      </c>
      <c r="F42" s="48">
        <v>81.599999999999994</v>
      </c>
      <c r="G42" s="48">
        <v>73.7</v>
      </c>
      <c r="H42" s="48">
        <v>4276</v>
      </c>
      <c r="I42" s="48">
        <v>-4.5999999999999996</v>
      </c>
      <c r="J42" s="48">
        <v>77.599999999999994</v>
      </c>
      <c r="K42" s="48">
        <v>83.9</v>
      </c>
      <c r="L42" s="48" t="s">
        <v>89</v>
      </c>
      <c r="M42" s="48">
        <v>8</v>
      </c>
      <c r="N42" s="5">
        <f t="shared" si="14"/>
        <v>2.7</v>
      </c>
      <c r="O42" s="5">
        <f t="shared" si="15"/>
        <v>-2.7</v>
      </c>
      <c r="P42" s="4">
        <v>85</v>
      </c>
      <c r="Q42" s="3">
        <f t="shared" si="12"/>
        <v>7.4000000000000057</v>
      </c>
      <c r="R42" s="3">
        <f t="shared" si="13"/>
        <v>7.877182237323197</v>
      </c>
    </row>
    <row r="43" spans="1:18" ht="17" thickBot="1">
      <c r="A43" s="48">
        <v>6</v>
      </c>
      <c r="B43" s="49"/>
      <c r="C43" s="49"/>
      <c r="D43" s="49"/>
      <c r="E43" s="48">
        <v>89</v>
      </c>
      <c r="F43" s="48">
        <v>82.4</v>
      </c>
      <c r="G43" s="48">
        <v>76.599999999999994</v>
      </c>
      <c r="H43" s="48">
        <v>4183</v>
      </c>
      <c r="I43" s="48">
        <v>-6.2</v>
      </c>
      <c r="J43" s="48">
        <v>82.9</v>
      </c>
      <c r="K43" s="48">
        <v>89.4</v>
      </c>
      <c r="L43" s="48" t="s">
        <v>40</v>
      </c>
      <c r="M43" s="48">
        <v>3.2</v>
      </c>
      <c r="N43" s="5">
        <f t="shared" si="14"/>
        <v>2.4</v>
      </c>
      <c r="O43" s="5">
        <f t="shared" si="15"/>
        <v>2.4</v>
      </c>
      <c r="P43" s="4">
        <v>85</v>
      </c>
      <c r="Q43" s="3">
        <f t="shared" si="12"/>
        <v>2.0999999999999943</v>
      </c>
      <c r="R43" s="3">
        <f t="shared" si="13"/>
        <v>3.1890437438203914</v>
      </c>
    </row>
    <row r="44" spans="1:18">
      <c r="A44" s="124" t="s">
        <v>23</v>
      </c>
      <c r="B44" s="124"/>
      <c r="C44" s="124"/>
      <c r="D44" s="124"/>
      <c r="E44" s="51">
        <v>11</v>
      </c>
      <c r="F44" s="51">
        <v>2.1</v>
      </c>
      <c r="G44" s="51">
        <v>1.3</v>
      </c>
      <c r="H44" s="51">
        <v>215</v>
      </c>
      <c r="I44" s="51">
        <v>0.6</v>
      </c>
      <c r="J44" s="51">
        <v>2.4</v>
      </c>
      <c r="K44" s="51">
        <v>2.5</v>
      </c>
      <c r="L44" s="51">
        <v>1.5</v>
      </c>
      <c r="M44" s="51">
        <v>2.2999999999999998</v>
      </c>
      <c r="N44" s="51"/>
      <c r="O44" s="50"/>
    </row>
    <row r="45" spans="1:18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 spans="1:18" ht="17" thickBot="1">
      <c r="A46" s="125" t="s">
        <v>90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</row>
    <row r="47" spans="1:18" ht="45">
      <c r="A47" s="113" t="s">
        <v>0</v>
      </c>
      <c r="B47" s="113"/>
      <c r="C47" s="113"/>
      <c r="D47" s="113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120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>
      <c r="A48" s="114"/>
      <c r="B48" s="114"/>
      <c r="C48" s="114"/>
      <c r="D48" s="114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>
      <c r="A49" s="52">
        <v>1</v>
      </c>
      <c r="B49" s="53"/>
      <c r="C49" s="53"/>
      <c r="D49" s="53"/>
      <c r="E49" s="52">
        <v>83</v>
      </c>
      <c r="F49" s="52">
        <v>79.099999999999994</v>
      </c>
      <c r="G49" s="52">
        <v>81.8</v>
      </c>
      <c r="H49" s="52">
        <v>4264</v>
      </c>
      <c r="I49" s="52">
        <v>-5.8</v>
      </c>
      <c r="J49" s="52">
        <v>94</v>
      </c>
      <c r="K49" s="52">
        <v>102</v>
      </c>
      <c r="L49" s="52" t="s">
        <v>91</v>
      </c>
      <c r="M49" s="52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 t="shared" ref="Q49:Q54" si="16">P49-J49</f>
        <v>1</v>
      </c>
      <c r="R49" s="3">
        <f t="shared" ref="R49:R54" si="17">SQRT(Q49*Q49+O49*O49)</f>
        <v>4.9030602688525047</v>
      </c>
    </row>
    <row r="50" spans="1:18" ht="17" thickBot="1">
      <c r="A50" s="52">
        <v>2</v>
      </c>
      <c r="B50" s="53"/>
      <c r="C50" s="53"/>
      <c r="D50" s="53"/>
      <c r="E50" s="52">
        <v>73</v>
      </c>
      <c r="F50" s="52">
        <v>81.099999999999994</v>
      </c>
      <c r="G50" s="52">
        <v>83.6</v>
      </c>
      <c r="H50" s="52">
        <v>4073</v>
      </c>
      <c r="I50" s="52">
        <v>-5</v>
      </c>
      <c r="J50" s="52">
        <v>98.5</v>
      </c>
      <c r="K50" s="52">
        <v>106.5</v>
      </c>
      <c r="L50" s="52" t="s">
        <v>92</v>
      </c>
      <c r="M50" s="52">
        <v>7.4</v>
      </c>
      <c r="N50" s="5">
        <f t="shared" ref="N50:N54" si="18">_xlfn.NUMBERVALUE( LEFT(L50,LEN(L50)-1))</f>
        <v>6.6</v>
      </c>
      <c r="O50" s="5">
        <f t="shared" ref="O50:O54" si="19">IF( RIGHT(L50,1) = "L",-N50,N50)</f>
        <v>-6.6</v>
      </c>
      <c r="P50" s="4">
        <v>95</v>
      </c>
      <c r="Q50" s="3">
        <f t="shared" si="16"/>
        <v>-3.5</v>
      </c>
      <c r="R50" s="3">
        <f t="shared" si="17"/>
        <v>7.4706090782479038</v>
      </c>
    </row>
    <row r="51" spans="1:18" ht="17" thickBot="1">
      <c r="A51" s="52">
        <v>3</v>
      </c>
      <c r="B51" s="53"/>
      <c r="C51" s="53"/>
      <c r="D51" s="53"/>
      <c r="E51" s="52">
        <v>89</v>
      </c>
      <c r="F51" s="52">
        <v>81.099999999999994</v>
      </c>
      <c r="G51" s="52">
        <v>83.9</v>
      </c>
      <c r="H51" s="52">
        <v>4438</v>
      </c>
      <c r="I51" s="52">
        <v>-5.2</v>
      </c>
      <c r="J51" s="52">
        <v>94.5</v>
      </c>
      <c r="K51" s="52">
        <v>101.1</v>
      </c>
      <c r="L51" s="52" t="s">
        <v>93</v>
      </c>
      <c r="M51" s="52">
        <v>3.6</v>
      </c>
      <c r="N51" s="5">
        <f t="shared" si="18"/>
        <v>3.5</v>
      </c>
      <c r="O51" s="5">
        <f t="shared" si="19"/>
        <v>-3.5</v>
      </c>
      <c r="P51" s="4">
        <v>95</v>
      </c>
      <c r="Q51" s="3">
        <f t="shared" si="16"/>
        <v>0.5</v>
      </c>
      <c r="R51" s="3">
        <f t="shared" si="17"/>
        <v>3.5355339059327378</v>
      </c>
    </row>
    <row r="52" spans="1:18" ht="17" thickBot="1">
      <c r="A52" s="52">
        <v>4</v>
      </c>
      <c r="B52" s="53"/>
      <c r="C52" s="53"/>
      <c r="D52" s="53"/>
      <c r="E52" s="52">
        <v>94</v>
      </c>
      <c r="F52" s="52">
        <v>81.599999999999994</v>
      </c>
      <c r="G52" s="52">
        <v>81.900000000000006</v>
      </c>
      <c r="H52" s="52">
        <v>4127</v>
      </c>
      <c r="I52" s="52">
        <v>-3</v>
      </c>
      <c r="J52" s="52">
        <v>93.2</v>
      </c>
      <c r="K52" s="52">
        <v>100.5</v>
      </c>
      <c r="L52" s="52" t="s">
        <v>94</v>
      </c>
      <c r="M52" s="52">
        <v>2.4</v>
      </c>
      <c r="N52" s="5">
        <f t="shared" si="18"/>
        <v>1.6</v>
      </c>
      <c r="O52" s="5">
        <f t="shared" si="19"/>
        <v>-1.6</v>
      </c>
      <c r="P52" s="4">
        <v>95</v>
      </c>
      <c r="Q52" s="3">
        <f t="shared" si="16"/>
        <v>1.7999999999999972</v>
      </c>
      <c r="R52" s="3">
        <f t="shared" si="17"/>
        <v>2.408318915758457</v>
      </c>
    </row>
    <row r="53" spans="1:18" ht="17" thickBot="1">
      <c r="A53" s="52">
        <v>5</v>
      </c>
      <c r="B53" s="53"/>
      <c r="C53" s="53"/>
      <c r="D53" s="53"/>
      <c r="E53" s="52">
        <v>91</v>
      </c>
      <c r="F53" s="52">
        <v>83.8</v>
      </c>
      <c r="G53" s="52">
        <v>84.7</v>
      </c>
      <c r="H53" s="52">
        <v>4235</v>
      </c>
      <c r="I53" s="52" t="s">
        <v>19</v>
      </c>
      <c r="J53" s="52">
        <v>97.7</v>
      </c>
      <c r="K53" s="52">
        <v>105.1</v>
      </c>
      <c r="L53" s="52" t="s">
        <v>95</v>
      </c>
      <c r="M53" s="52">
        <v>3.1</v>
      </c>
      <c r="N53" s="5">
        <f t="shared" si="18"/>
        <v>1.6</v>
      </c>
      <c r="O53" s="5">
        <f t="shared" si="19"/>
        <v>1.6</v>
      </c>
      <c r="P53" s="4">
        <v>95</v>
      </c>
      <c r="Q53" s="3">
        <f t="shared" si="16"/>
        <v>-2.7000000000000028</v>
      </c>
      <c r="R53" s="3">
        <f t="shared" si="17"/>
        <v>3.1384709652950455</v>
      </c>
    </row>
    <row r="54" spans="1:18" ht="17" thickBot="1">
      <c r="A54" s="52">
        <v>6</v>
      </c>
      <c r="B54" s="53"/>
      <c r="C54" s="53"/>
      <c r="D54" s="53"/>
      <c r="E54" s="52">
        <v>78</v>
      </c>
      <c r="F54" s="52">
        <v>82.6</v>
      </c>
      <c r="G54" s="52">
        <v>83.7</v>
      </c>
      <c r="H54" s="52">
        <v>4040</v>
      </c>
      <c r="I54" s="52">
        <v>-2</v>
      </c>
      <c r="J54" s="52">
        <v>97</v>
      </c>
      <c r="K54" s="52">
        <v>104.8</v>
      </c>
      <c r="L54" s="52" t="s">
        <v>96</v>
      </c>
      <c r="M54" s="52">
        <v>6.1</v>
      </c>
      <c r="N54" s="5">
        <f t="shared" si="18"/>
        <v>5.8</v>
      </c>
      <c r="O54" s="5">
        <f t="shared" si="19"/>
        <v>-5.8</v>
      </c>
      <c r="P54" s="4">
        <v>95</v>
      </c>
      <c r="Q54" s="3">
        <f t="shared" si="16"/>
        <v>-2</v>
      </c>
      <c r="R54" s="3">
        <f t="shared" si="17"/>
        <v>6.1351446600711874</v>
      </c>
    </row>
    <row r="55" spans="1:18">
      <c r="A55" s="126" t="s">
        <v>23</v>
      </c>
      <c r="B55" s="126"/>
      <c r="C55" s="126"/>
      <c r="D55" s="126"/>
      <c r="E55" s="55">
        <v>7.4</v>
      </c>
      <c r="F55" s="55">
        <v>1.5</v>
      </c>
      <c r="G55" s="55">
        <v>1</v>
      </c>
      <c r="H55" s="55">
        <v>135</v>
      </c>
      <c r="I55" s="55">
        <v>1.4</v>
      </c>
      <c r="J55" s="55">
        <v>2</v>
      </c>
      <c r="K55" s="55">
        <v>2.2000000000000002</v>
      </c>
      <c r="L55" s="55">
        <v>2.8</v>
      </c>
      <c r="M55" s="55">
        <v>1.7</v>
      </c>
      <c r="N55" s="55"/>
      <c r="O55" s="54"/>
    </row>
    <row r="56" spans="1:18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 spans="1:18" ht="17" thickBot="1">
      <c r="A57" s="127" t="s">
        <v>97</v>
      </c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1:18" ht="45">
      <c r="A58" s="113" t="s">
        <v>0</v>
      </c>
      <c r="B58" s="113"/>
      <c r="C58" s="113"/>
      <c r="D58" s="113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120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>
      <c r="A59" s="114"/>
      <c r="B59" s="114"/>
      <c r="C59" s="114"/>
      <c r="D59" s="114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>
      <c r="A60" s="56">
        <v>1</v>
      </c>
      <c r="B60" s="57"/>
      <c r="C60" s="57"/>
      <c r="D60" s="57"/>
      <c r="E60" s="56">
        <v>93</v>
      </c>
      <c r="F60" s="56">
        <v>80.8</v>
      </c>
      <c r="G60" s="56">
        <v>89.3</v>
      </c>
      <c r="H60" s="56">
        <v>5592</v>
      </c>
      <c r="I60" s="56">
        <v>-6</v>
      </c>
      <c r="J60" s="56">
        <v>103.5</v>
      </c>
      <c r="K60" s="56">
        <v>110.2</v>
      </c>
      <c r="L60" s="56" t="s">
        <v>89</v>
      </c>
      <c r="M60" s="56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 t="shared" ref="Q60:Q65" si="20">P60-J60</f>
        <v>1.5</v>
      </c>
      <c r="R60" s="3">
        <f t="shared" ref="R60:R65" si="21">SQRT(Q60*Q60+O60*O60)</f>
        <v>3.0886890422961004</v>
      </c>
    </row>
    <row r="61" spans="1:18" ht="17" thickBot="1">
      <c r="A61" s="56">
        <v>2</v>
      </c>
      <c r="B61" s="57"/>
      <c r="C61" s="57"/>
      <c r="D61" s="57"/>
      <c r="E61" s="56">
        <v>99</v>
      </c>
      <c r="F61" s="56">
        <v>81.599999999999994</v>
      </c>
      <c r="G61" s="56">
        <v>89.7</v>
      </c>
      <c r="H61" s="56">
        <v>5403</v>
      </c>
      <c r="I61" s="56">
        <v>-4.4000000000000004</v>
      </c>
      <c r="J61" s="56">
        <v>106.2</v>
      </c>
      <c r="K61" s="56">
        <v>113.6</v>
      </c>
      <c r="L61" s="56" t="s">
        <v>98</v>
      </c>
      <c r="M61" s="56">
        <v>1.5</v>
      </c>
      <c r="N61" s="5">
        <f t="shared" ref="N61:N65" si="22">_xlfn.NUMBERVALUE( LEFT(L61,LEN(L61)-1))</f>
        <v>0.9</v>
      </c>
      <c r="O61" s="5">
        <f t="shared" ref="O61:O65" si="23">IF( RIGHT(L61,1) = "L",-N61,N61)</f>
        <v>0.9</v>
      </c>
      <c r="P61" s="4">
        <v>105</v>
      </c>
      <c r="Q61" s="3">
        <f t="shared" si="20"/>
        <v>-1.2000000000000028</v>
      </c>
      <c r="R61" s="3">
        <f t="shared" si="21"/>
        <v>1.5000000000000024</v>
      </c>
    </row>
    <row r="62" spans="1:18" ht="17" thickBot="1">
      <c r="A62" s="56">
        <v>3</v>
      </c>
      <c r="B62" s="57"/>
      <c r="C62" s="57"/>
      <c r="D62" s="57"/>
      <c r="E62" s="56">
        <v>91</v>
      </c>
      <c r="F62" s="56">
        <v>81.099999999999994</v>
      </c>
      <c r="G62" s="56">
        <v>86.9</v>
      </c>
      <c r="H62" s="56">
        <v>5341</v>
      </c>
      <c r="I62" s="56">
        <v>-4.4000000000000004</v>
      </c>
      <c r="J62" s="56">
        <v>101.6</v>
      </c>
      <c r="K62" s="56">
        <v>108.6</v>
      </c>
      <c r="L62" s="56" t="s">
        <v>33</v>
      </c>
      <c r="M62" s="56">
        <v>3.4</v>
      </c>
      <c r="N62" s="5">
        <f t="shared" si="22"/>
        <v>0.1</v>
      </c>
      <c r="O62" s="5">
        <f t="shared" si="23"/>
        <v>0.1</v>
      </c>
      <c r="P62" s="4">
        <v>105</v>
      </c>
      <c r="Q62" s="3">
        <f t="shared" si="20"/>
        <v>3.4000000000000057</v>
      </c>
      <c r="R62" s="3">
        <f t="shared" si="21"/>
        <v>3.4014702703389954</v>
      </c>
    </row>
    <row r="63" spans="1:18" ht="17" thickBot="1">
      <c r="A63" s="56">
        <v>4</v>
      </c>
      <c r="B63" s="57"/>
      <c r="C63" s="57"/>
      <c r="D63" s="57"/>
      <c r="E63" s="56">
        <v>88</v>
      </c>
      <c r="F63" s="56">
        <v>82.9</v>
      </c>
      <c r="G63" s="56">
        <v>88.2</v>
      </c>
      <c r="H63" s="56">
        <v>5430</v>
      </c>
      <c r="I63" s="56">
        <v>-2.8</v>
      </c>
      <c r="J63" s="56">
        <v>100.9</v>
      </c>
      <c r="K63" s="56">
        <v>107</v>
      </c>
      <c r="L63" s="56" t="s">
        <v>26</v>
      </c>
      <c r="M63" s="56">
        <v>4.3</v>
      </c>
      <c r="N63" s="5">
        <f t="shared" si="22"/>
        <v>1.3</v>
      </c>
      <c r="O63" s="5">
        <f t="shared" si="23"/>
        <v>1.3</v>
      </c>
      <c r="P63" s="4">
        <v>105</v>
      </c>
      <c r="Q63" s="3">
        <f t="shared" si="20"/>
        <v>4.0999999999999943</v>
      </c>
      <c r="R63" s="3">
        <f t="shared" si="21"/>
        <v>4.301162633521308</v>
      </c>
    </row>
    <row r="64" spans="1:18" ht="17" thickBot="1">
      <c r="A64" s="56">
        <v>5</v>
      </c>
      <c r="B64" s="57"/>
      <c r="C64" s="57"/>
      <c r="D64" s="57"/>
      <c r="E64" s="56">
        <v>88</v>
      </c>
      <c r="F64" s="56">
        <v>83.3</v>
      </c>
      <c r="G64" s="56">
        <v>87.4</v>
      </c>
      <c r="H64" s="56">
        <v>5123</v>
      </c>
      <c r="I64" s="56">
        <v>-4.5999999999999996</v>
      </c>
      <c r="J64" s="56">
        <v>101.3</v>
      </c>
      <c r="K64" s="56">
        <v>108.4</v>
      </c>
      <c r="L64" s="56" t="s">
        <v>42</v>
      </c>
      <c r="M64" s="56">
        <v>4.3</v>
      </c>
      <c r="N64" s="5">
        <f t="shared" si="22"/>
        <v>2.2000000000000002</v>
      </c>
      <c r="O64" s="5">
        <f t="shared" si="23"/>
        <v>2.2000000000000002</v>
      </c>
      <c r="P64" s="4">
        <v>105</v>
      </c>
      <c r="Q64" s="3">
        <f t="shared" si="20"/>
        <v>3.7000000000000028</v>
      </c>
      <c r="R64" s="3">
        <f t="shared" si="21"/>
        <v>4.3046486500061798</v>
      </c>
    </row>
    <row r="65" spans="1:18" ht="17" thickBot="1">
      <c r="A65" s="56">
        <v>6</v>
      </c>
      <c r="B65" s="57"/>
      <c r="C65" s="57"/>
      <c r="D65" s="57"/>
      <c r="E65" s="56">
        <v>84</v>
      </c>
      <c r="F65" s="56">
        <v>82.4</v>
      </c>
      <c r="G65" s="56">
        <v>86.7</v>
      </c>
      <c r="H65" s="56">
        <v>4983</v>
      </c>
      <c r="I65" s="56">
        <v>-4.5999999999999996</v>
      </c>
      <c r="J65" s="56">
        <v>99.7</v>
      </c>
      <c r="K65" s="56">
        <v>107.3</v>
      </c>
      <c r="L65" s="56" t="s">
        <v>98</v>
      </c>
      <c r="M65" s="56">
        <v>5.4</v>
      </c>
      <c r="N65" s="5">
        <f t="shared" si="22"/>
        <v>0.9</v>
      </c>
      <c r="O65" s="5">
        <f t="shared" si="23"/>
        <v>0.9</v>
      </c>
      <c r="P65" s="4">
        <v>105</v>
      </c>
      <c r="Q65" s="3">
        <f t="shared" si="20"/>
        <v>5.2999999999999972</v>
      </c>
      <c r="R65" s="3">
        <f t="shared" si="21"/>
        <v>5.3758720222862424</v>
      </c>
    </row>
    <row r="66" spans="1:18">
      <c r="A66" s="128" t="s">
        <v>23</v>
      </c>
      <c r="B66" s="128"/>
      <c r="C66" s="128"/>
      <c r="D66" s="128"/>
      <c r="E66" s="59">
        <v>4.7</v>
      </c>
      <c r="F66" s="59">
        <v>0.9</v>
      </c>
      <c r="G66" s="59">
        <v>1.2</v>
      </c>
      <c r="H66" s="59">
        <v>202</v>
      </c>
      <c r="I66" s="59">
        <v>0.9</v>
      </c>
      <c r="J66" s="59">
        <v>2.1</v>
      </c>
      <c r="K66" s="59">
        <v>2.2999999999999998</v>
      </c>
      <c r="L66" s="59">
        <v>1.5</v>
      </c>
      <c r="M66" s="59">
        <v>1.2</v>
      </c>
      <c r="N66" s="59"/>
      <c r="O66" s="58"/>
    </row>
    <row r="67" spans="1:18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</row>
    <row r="68" spans="1:18" ht="17" thickBot="1">
      <c r="A68" s="129" t="s">
        <v>99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</row>
    <row r="69" spans="1:18" ht="45">
      <c r="A69" s="113" t="s">
        <v>0</v>
      </c>
      <c r="B69" s="113"/>
      <c r="C69" s="113"/>
      <c r="D69" s="113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120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>
      <c r="A70" s="114"/>
      <c r="B70" s="114"/>
      <c r="C70" s="114"/>
      <c r="D70" s="114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>
      <c r="A71" s="60">
        <v>1</v>
      </c>
      <c r="B71" s="61"/>
      <c r="C71" s="61"/>
      <c r="D71" s="61"/>
      <c r="E71" s="60">
        <v>79</v>
      </c>
      <c r="F71" s="60">
        <v>88.4</v>
      </c>
      <c r="G71" s="60">
        <v>100.2</v>
      </c>
      <c r="H71" s="60">
        <v>4597</v>
      </c>
      <c r="I71" s="60">
        <v>-5.4</v>
      </c>
      <c r="J71" s="60">
        <v>120.7</v>
      </c>
      <c r="K71" s="60">
        <v>128.30000000000001</v>
      </c>
      <c r="L71" s="60" t="s">
        <v>100</v>
      </c>
      <c r="M71" s="60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 t="shared" ref="Q71:Q76" si="24">P71-J71</f>
        <v>4.2999999999999972</v>
      </c>
      <c r="R71" s="3">
        <f t="shared" ref="R71:R76" si="25">SQRT(Q71*Q71+O71*O71)</f>
        <v>7.7103826104804938</v>
      </c>
    </row>
    <row r="72" spans="1:18" ht="17" thickBot="1">
      <c r="A72" s="60">
        <v>2</v>
      </c>
      <c r="B72" s="61"/>
      <c r="C72" s="61"/>
      <c r="D72" s="61"/>
      <c r="E72" s="60">
        <v>86</v>
      </c>
      <c r="F72" s="60">
        <v>89.2</v>
      </c>
      <c r="G72" s="60">
        <v>101.5</v>
      </c>
      <c r="H72" s="60">
        <v>3390</v>
      </c>
      <c r="I72" s="60">
        <v>-6.2</v>
      </c>
      <c r="J72" s="60">
        <v>124.5</v>
      </c>
      <c r="K72" s="60">
        <v>133.30000000000001</v>
      </c>
      <c r="L72" s="60" t="s">
        <v>101</v>
      </c>
      <c r="M72" s="60">
        <v>5.7</v>
      </c>
      <c r="N72" s="5">
        <f t="shared" ref="N72:N76" si="26">_xlfn.NUMBERVALUE( LEFT(L72,LEN(L72)-1))</f>
        <v>5.7</v>
      </c>
      <c r="O72" s="5">
        <f t="shared" ref="O72:O76" si="27">IF( RIGHT(L72,1) = "L",-N72,N72)</f>
        <v>-5.7</v>
      </c>
      <c r="P72" s="4">
        <v>125</v>
      </c>
      <c r="Q72" s="3">
        <f t="shared" si="24"/>
        <v>0.5</v>
      </c>
      <c r="R72" s="3">
        <f t="shared" si="25"/>
        <v>5.7218878003679867</v>
      </c>
    </row>
    <row r="73" spans="1:18" ht="17" thickBot="1">
      <c r="A73" s="60">
        <v>3</v>
      </c>
      <c r="B73" s="61"/>
      <c r="C73" s="61"/>
      <c r="D73" s="61"/>
      <c r="E73" s="60">
        <v>90</v>
      </c>
      <c r="F73" s="60">
        <v>89.8</v>
      </c>
      <c r="G73" s="60">
        <v>101.9</v>
      </c>
      <c r="H73" s="60">
        <v>3930</v>
      </c>
      <c r="I73" s="60">
        <v>-5.8</v>
      </c>
      <c r="J73" s="60">
        <v>121.9</v>
      </c>
      <c r="K73" s="60">
        <v>129.6</v>
      </c>
      <c r="L73" s="60" t="s">
        <v>102</v>
      </c>
      <c r="M73" s="60">
        <v>4.5999999999999996</v>
      </c>
      <c r="N73" s="5">
        <f t="shared" si="26"/>
        <v>3.4</v>
      </c>
      <c r="O73" s="5">
        <f t="shared" si="27"/>
        <v>-3.4</v>
      </c>
      <c r="P73" s="4">
        <v>125</v>
      </c>
      <c r="Q73" s="3">
        <f t="shared" si="24"/>
        <v>3.0999999999999943</v>
      </c>
      <c r="R73" s="3">
        <f t="shared" si="25"/>
        <v>4.6010868281309323</v>
      </c>
    </row>
    <row r="74" spans="1:18" ht="17" thickBot="1">
      <c r="A74" s="60">
        <v>4</v>
      </c>
      <c r="B74" s="61"/>
      <c r="C74" s="61"/>
      <c r="D74" s="61"/>
      <c r="E74" s="60">
        <v>93</v>
      </c>
      <c r="F74" s="60">
        <v>89.2</v>
      </c>
      <c r="G74" s="60">
        <v>101.4</v>
      </c>
      <c r="H74" s="60">
        <v>5018</v>
      </c>
      <c r="I74" s="60" t="s">
        <v>19</v>
      </c>
      <c r="J74" s="60">
        <v>121.8</v>
      </c>
      <c r="K74" s="60">
        <v>128.9</v>
      </c>
      <c r="L74" s="60" t="s">
        <v>94</v>
      </c>
      <c r="M74" s="60">
        <v>3.6</v>
      </c>
      <c r="N74" s="5">
        <f t="shared" si="26"/>
        <v>1.6</v>
      </c>
      <c r="O74" s="5">
        <f t="shared" si="27"/>
        <v>-1.6</v>
      </c>
      <c r="P74" s="4">
        <v>125</v>
      </c>
      <c r="Q74" s="3">
        <f t="shared" si="24"/>
        <v>3.2000000000000028</v>
      </c>
      <c r="R74" s="3">
        <f t="shared" si="25"/>
        <v>3.5777087639996661</v>
      </c>
    </row>
    <row r="75" spans="1:18" ht="17" thickBot="1">
      <c r="A75" s="60">
        <v>5</v>
      </c>
      <c r="B75" s="61"/>
      <c r="C75" s="61"/>
      <c r="D75" s="61"/>
      <c r="E75" s="60">
        <v>92</v>
      </c>
      <c r="F75" s="60">
        <v>87.2</v>
      </c>
      <c r="G75" s="60">
        <v>99.1</v>
      </c>
      <c r="H75" s="60">
        <v>4232</v>
      </c>
      <c r="I75" s="60">
        <v>-5.2</v>
      </c>
      <c r="J75" s="60">
        <v>121.2</v>
      </c>
      <c r="K75" s="60">
        <v>129.19999999999999</v>
      </c>
      <c r="L75" s="60" t="s">
        <v>36</v>
      </c>
      <c r="M75" s="60">
        <v>3.9</v>
      </c>
      <c r="N75" s="5">
        <f t="shared" si="26"/>
        <v>0.6</v>
      </c>
      <c r="O75" s="5">
        <f t="shared" si="27"/>
        <v>0.6</v>
      </c>
      <c r="P75" s="4">
        <v>125</v>
      </c>
      <c r="Q75" s="3">
        <f t="shared" si="24"/>
        <v>3.7999999999999972</v>
      </c>
      <c r="R75" s="3">
        <f t="shared" si="25"/>
        <v>3.847076812334266</v>
      </c>
    </row>
    <row r="76" spans="1:18" ht="17" thickBot="1">
      <c r="A76" s="60">
        <v>6</v>
      </c>
      <c r="B76" s="61"/>
      <c r="C76" s="61"/>
      <c r="D76" s="61"/>
      <c r="E76" s="60">
        <v>87</v>
      </c>
      <c r="F76" s="60">
        <v>88.5</v>
      </c>
      <c r="G76" s="60">
        <v>102.2</v>
      </c>
      <c r="H76" s="60">
        <v>4325</v>
      </c>
      <c r="I76" s="60">
        <v>-5.2</v>
      </c>
      <c r="J76" s="60">
        <v>124.9</v>
      </c>
      <c r="K76" s="60">
        <v>132.4</v>
      </c>
      <c r="L76" s="60" t="s">
        <v>103</v>
      </c>
      <c r="M76" s="60">
        <v>5.3</v>
      </c>
      <c r="N76" s="5">
        <f t="shared" si="26"/>
        <v>5.3</v>
      </c>
      <c r="O76" s="5">
        <f t="shared" si="27"/>
        <v>-5.3</v>
      </c>
      <c r="P76" s="4">
        <v>125</v>
      </c>
      <c r="Q76" s="3">
        <f t="shared" si="24"/>
        <v>9.9999999999994316E-2</v>
      </c>
      <c r="R76" s="3">
        <f t="shared" si="25"/>
        <v>5.3009433122794283</v>
      </c>
    </row>
    <row r="77" spans="1:18">
      <c r="A77" s="130" t="s">
        <v>23</v>
      </c>
      <c r="B77" s="130"/>
      <c r="C77" s="130"/>
      <c r="D77" s="130"/>
      <c r="E77" s="63">
        <v>4.7</v>
      </c>
      <c r="F77" s="63">
        <v>0.8</v>
      </c>
      <c r="G77" s="63">
        <v>1.1000000000000001</v>
      </c>
      <c r="H77" s="63">
        <v>510</v>
      </c>
      <c r="I77" s="63">
        <v>0.4</v>
      </c>
      <c r="J77" s="63">
        <v>1.6</v>
      </c>
      <c r="K77" s="63">
        <v>1.9</v>
      </c>
      <c r="L77" s="63">
        <v>2.5</v>
      </c>
      <c r="M77" s="63">
        <v>1.4</v>
      </c>
      <c r="N77" s="63"/>
      <c r="O77" s="62"/>
    </row>
    <row r="78" spans="1:1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</row>
    <row r="79" spans="1:18" ht="17" thickBot="1">
      <c r="A79" s="132" t="s">
        <v>104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</row>
    <row r="80" spans="1:18" ht="45">
      <c r="A80" s="113" t="s">
        <v>0</v>
      </c>
      <c r="B80" s="113"/>
      <c r="C80" s="113"/>
      <c r="D80" s="113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120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>
      <c r="A81" s="114"/>
      <c r="B81" s="114"/>
      <c r="C81" s="114"/>
      <c r="D81" s="114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>
      <c r="A82" s="64">
        <v>1</v>
      </c>
      <c r="B82" s="65"/>
      <c r="C82" s="65"/>
      <c r="D82" s="65"/>
      <c r="E82" s="64">
        <v>81</v>
      </c>
      <c r="F82" s="64">
        <v>91.4</v>
      </c>
      <c r="G82" s="64">
        <v>118.7</v>
      </c>
      <c r="H82" s="64">
        <v>4305</v>
      </c>
      <c r="I82" s="64">
        <v>-5</v>
      </c>
      <c r="J82" s="64">
        <v>152.4</v>
      </c>
      <c r="K82" s="64">
        <v>162.80000000000001</v>
      </c>
      <c r="L82" s="64" t="s">
        <v>105</v>
      </c>
      <c r="M82" s="64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 t="shared" ref="Q82:Q87" si="28">P82-J82</f>
        <v>-7.4000000000000057</v>
      </c>
      <c r="R82" s="3">
        <f t="shared" ref="R82:R87" si="29">SQRT(Q82*Q82+O82*O82)</f>
        <v>8.4118963379252403</v>
      </c>
    </row>
    <row r="83" spans="1:18" ht="17" thickBot="1">
      <c r="A83" s="64">
        <v>2</v>
      </c>
      <c r="B83" s="65"/>
      <c r="C83" s="65"/>
      <c r="D83" s="65"/>
      <c r="E83" s="64">
        <v>84</v>
      </c>
      <c r="F83" s="64">
        <v>91.1</v>
      </c>
      <c r="G83" s="64">
        <v>116.3</v>
      </c>
      <c r="H83" s="64">
        <v>3698</v>
      </c>
      <c r="I83" s="64">
        <v>-4.8</v>
      </c>
      <c r="J83" s="64">
        <v>151.30000000000001</v>
      </c>
      <c r="K83" s="64">
        <v>162.9</v>
      </c>
      <c r="L83" s="64" t="s">
        <v>102</v>
      </c>
      <c r="M83" s="64">
        <v>7.2</v>
      </c>
      <c r="N83" s="5">
        <f t="shared" ref="N83:N87" si="30">_xlfn.NUMBERVALUE( LEFT(L83,LEN(L83)-1))</f>
        <v>3.4</v>
      </c>
      <c r="O83" s="5">
        <f t="shared" ref="O83:O87" si="31">IF( RIGHT(L83,1) = "L",-N83,N83)</f>
        <v>-3.4</v>
      </c>
      <c r="P83" s="4">
        <v>145</v>
      </c>
      <c r="Q83" s="3">
        <f t="shared" si="28"/>
        <v>-6.3000000000000114</v>
      </c>
      <c r="R83" s="3">
        <f t="shared" si="29"/>
        <v>7.1589105316381865</v>
      </c>
    </row>
    <row r="84" spans="1:18" ht="17" thickBot="1">
      <c r="A84" s="64">
        <v>3</v>
      </c>
      <c r="B84" s="65"/>
      <c r="C84" s="65"/>
      <c r="D84" s="65"/>
      <c r="E84" s="64">
        <v>85</v>
      </c>
      <c r="F84" s="64">
        <v>90.7</v>
      </c>
      <c r="G84" s="64">
        <v>115.4</v>
      </c>
      <c r="H84" s="64">
        <v>4112</v>
      </c>
      <c r="I84" s="64">
        <v>-4.8</v>
      </c>
      <c r="J84" s="64">
        <v>149.6</v>
      </c>
      <c r="K84" s="64">
        <v>160.30000000000001</v>
      </c>
      <c r="L84" s="64" t="s">
        <v>106</v>
      </c>
      <c r="M84" s="64">
        <v>7.1</v>
      </c>
      <c r="N84" s="5">
        <f t="shared" si="30"/>
        <v>5.4</v>
      </c>
      <c r="O84" s="5">
        <f t="shared" si="31"/>
        <v>-5.4</v>
      </c>
      <c r="P84" s="4">
        <v>145</v>
      </c>
      <c r="Q84" s="3">
        <f t="shared" si="28"/>
        <v>-4.5999999999999943</v>
      </c>
      <c r="R84" s="3">
        <f t="shared" si="29"/>
        <v>7.0936591403872766</v>
      </c>
    </row>
    <row r="85" spans="1:18" ht="17" thickBot="1">
      <c r="A85" s="64">
        <v>4</v>
      </c>
      <c r="B85" s="65"/>
      <c r="C85" s="65"/>
      <c r="D85" s="65"/>
      <c r="E85" s="64">
        <v>100</v>
      </c>
      <c r="F85" s="64">
        <v>90.5</v>
      </c>
      <c r="G85" s="64">
        <v>115.9</v>
      </c>
      <c r="H85" s="64">
        <v>4169</v>
      </c>
      <c r="I85" s="64">
        <v>-4.8</v>
      </c>
      <c r="J85" s="64">
        <v>145.1</v>
      </c>
      <c r="K85" s="64">
        <v>154.69999999999999</v>
      </c>
      <c r="L85" s="64" t="s">
        <v>33</v>
      </c>
      <c r="M85" s="64">
        <v>0.2</v>
      </c>
      <c r="N85" s="5">
        <f t="shared" si="30"/>
        <v>0.1</v>
      </c>
      <c r="O85" s="5">
        <f t="shared" si="31"/>
        <v>0.1</v>
      </c>
      <c r="P85" s="4">
        <v>145</v>
      </c>
      <c r="Q85" s="3">
        <f t="shared" si="28"/>
        <v>-9.9999999999994316E-2</v>
      </c>
      <c r="R85" s="3">
        <f t="shared" si="29"/>
        <v>0.14142135623730551</v>
      </c>
    </row>
    <row r="86" spans="1:18" ht="17" thickBot="1">
      <c r="A86" s="64">
        <v>5</v>
      </c>
      <c r="B86" s="65"/>
      <c r="C86" s="65"/>
      <c r="D86" s="65"/>
      <c r="E86" s="64">
        <v>96</v>
      </c>
      <c r="F86" s="64">
        <v>90.9</v>
      </c>
      <c r="G86" s="64">
        <v>118</v>
      </c>
      <c r="H86" s="64">
        <v>4714</v>
      </c>
      <c r="I86" s="64">
        <v>-4.4000000000000004</v>
      </c>
      <c r="J86" s="64">
        <v>147</v>
      </c>
      <c r="K86" s="64">
        <v>155.9</v>
      </c>
      <c r="L86" s="64" t="s">
        <v>40</v>
      </c>
      <c r="M86" s="64">
        <v>3.1</v>
      </c>
      <c r="N86" s="5">
        <f t="shared" si="30"/>
        <v>2.4</v>
      </c>
      <c r="O86" s="5">
        <f t="shared" si="31"/>
        <v>2.4</v>
      </c>
      <c r="P86" s="4">
        <v>145</v>
      </c>
      <c r="Q86" s="3">
        <f t="shared" si="28"/>
        <v>-2</v>
      </c>
      <c r="R86" s="3">
        <f t="shared" si="29"/>
        <v>3.1240998703626617</v>
      </c>
    </row>
    <row r="87" spans="1:18" ht="17" thickBot="1">
      <c r="A87" s="64">
        <v>6</v>
      </c>
      <c r="B87" s="65"/>
      <c r="C87" s="65"/>
      <c r="D87" s="65"/>
      <c r="E87" s="64">
        <v>74</v>
      </c>
      <c r="F87" s="64">
        <v>90.5</v>
      </c>
      <c r="G87" s="64">
        <v>118.3</v>
      </c>
      <c r="H87" s="64">
        <v>6191</v>
      </c>
      <c r="I87" s="64">
        <v>-5.2</v>
      </c>
      <c r="J87" s="64">
        <v>151.1</v>
      </c>
      <c r="K87" s="64">
        <v>160.1</v>
      </c>
      <c r="L87" s="64" t="s">
        <v>107</v>
      </c>
      <c r="M87" s="64">
        <v>10.7</v>
      </c>
      <c r="N87" s="5">
        <f t="shared" si="30"/>
        <v>9</v>
      </c>
      <c r="O87" s="5">
        <f t="shared" si="31"/>
        <v>-9</v>
      </c>
      <c r="P87" s="4">
        <v>145</v>
      </c>
      <c r="Q87" s="3">
        <f t="shared" si="28"/>
        <v>-6.0999999999999943</v>
      </c>
      <c r="R87" s="3">
        <f t="shared" si="29"/>
        <v>10.872442227944921</v>
      </c>
    </row>
    <row r="88" spans="1:18">
      <c r="A88" s="133" t="s">
        <v>23</v>
      </c>
      <c r="B88" s="133"/>
      <c r="C88" s="133"/>
      <c r="D88" s="133"/>
      <c r="E88" s="67">
        <v>8.8000000000000007</v>
      </c>
      <c r="F88" s="67">
        <v>0.3</v>
      </c>
      <c r="G88" s="67">
        <v>1.3</v>
      </c>
      <c r="H88" s="67">
        <v>800</v>
      </c>
      <c r="I88" s="67">
        <v>0.2</v>
      </c>
      <c r="J88" s="67">
        <v>2.6</v>
      </c>
      <c r="K88" s="67">
        <v>3.1</v>
      </c>
      <c r="L88" s="67">
        <v>3.7</v>
      </c>
      <c r="M88" s="67">
        <v>3.5</v>
      </c>
      <c r="N88" s="67"/>
      <c r="O88" s="66"/>
    </row>
    <row r="89" spans="1:18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</row>
    <row r="90" spans="1:18" ht="17" thickBot="1">
      <c r="A90" s="134" t="s">
        <v>108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</row>
    <row r="91" spans="1:18" ht="45">
      <c r="A91" s="113" t="s">
        <v>0</v>
      </c>
      <c r="B91" s="113"/>
      <c r="C91" s="113"/>
      <c r="D91" s="113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120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>
      <c r="A92" s="114"/>
      <c r="B92" s="114"/>
      <c r="C92" s="114"/>
      <c r="D92" s="114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>
      <c r="A93" s="68">
        <v>1</v>
      </c>
      <c r="B93" s="69"/>
      <c r="C93" s="69"/>
      <c r="D93" s="69"/>
      <c r="E93" s="68">
        <v>96</v>
      </c>
      <c r="F93" s="68">
        <v>93.9</v>
      </c>
      <c r="G93" s="68">
        <v>127.8</v>
      </c>
      <c r="H93" s="68">
        <v>4693</v>
      </c>
      <c r="I93" s="68">
        <v>-4.4000000000000004</v>
      </c>
      <c r="J93" s="68">
        <v>165.9</v>
      </c>
      <c r="K93" s="68">
        <v>178.5</v>
      </c>
      <c r="L93" s="68" t="s">
        <v>109</v>
      </c>
      <c r="M93" s="68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 t="shared" ref="Q93:Q98" si="32">P93-J93</f>
        <v>-0.90000000000000568</v>
      </c>
      <c r="R93" s="3">
        <f t="shared" ref="R93:R98" si="33">SQRT(Q93*Q93+O93*O93)</f>
        <v>3.4205262752974153</v>
      </c>
    </row>
    <row r="94" spans="1:18" ht="17" thickBot="1">
      <c r="A94" s="68">
        <v>2</v>
      </c>
      <c r="B94" s="69"/>
      <c r="C94" s="69"/>
      <c r="D94" s="69"/>
      <c r="E94" s="68">
        <v>95</v>
      </c>
      <c r="F94" s="68">
        <v>93.1</v>
      </c>
      <c r="G94" s="68">
        <v>126.3</v>
      </c>
      <c r="H94" s="68">
        <v>4155</v>
      </c>
      <c r="I94" s="68">
        <v>-6.2</v>
      </c>
      <c r="J94" s="68">
        <v>168</v>
      </c>
      <c r="K94" s="68">
        <v>181.6</v>
      </c>
      <c r="L94" s="68" t="s">
        <v>110</v>
      </c>
      <c r="M94" s="68">
        <v>4</v>
      </c>
      <c r="N94" s="5">
        <f t="shared" ref="N94:N98" si="34">_xlfn.NUMBERVALUE( LEFT(L94,LEN(L94)-1))</f>
        <v>2.6</v>
      </c>
      <c r="O94" s="5">
        <f t="shared" ref="O94:O98" si="35">IF( RIGHT(L94,1) = "L",-N94,N94)</f>
        <v>-2.6</v>
      </c>
      <c r="P94" s="4">
        <v>165</v>
      </c>
      <c r="Q94" s="3">
        <f t="shared" si="32"/>
        <v>-3</v>
      </c>
      <c r="R94" s="3">
        <f t="shared" si="33"/>
        <v>3.9698866482558417</v>
      </c>
    </row>
    <row r="95" spans="1:18" ht="17" thickBot="1">
      <c r="A95" s="68">
        <v>3</v>
      </c>
      <c r="B95" s="69"/>
      <c r="C95" s="69"/>
      <c r="D95" s="69"/>
      <c r="E95" s="68">
        <v>92</v>
      </c>
      <c r="F95" s="68">
        <v>92.1</v>
      </c>
      <c r="G95" s="68">
        <v>127.5</v>
      </c>
      <c r="H95" s="68">
        <v>5056</v>
      </c>
      <c r="I95" s="68">
        <v>-5.2</v>
      </c>
      <c r="J95" s="68">
        <v>163</v>
      </c>
      <c r="K95" s="68">
        <v>174.6</v>
      </c>
      <c r="L95" s="68" t="s">
        <v>111</v>
      </c>
      <c r="M95" s="68">
        <v>5.3</v>
      </c>
      <c r="N95" s="5">
        <f t="shared" si="34"/>
        <v>4.9000000000000004</v>
      </c>
      <c r="O95" s="5">
        <f t="shared" si="35"/>
        <v>-4.9000000000000004</v>
      </c>
      <c r="P95" s="4">
        <v>165</v>
      </c>
      <c r="Q95" s="3">
        <f t="shared" si="32"/>
        <v>2</v>
      </c>
      <c r="R95" s="3">
        <f t="shared" si="33"/>
        <v>5.2924474489596971</v>
      </c>
    </row>
    <row r="96" spans="1:18" ht="17" thickBot="1">
      <c r="A96" s="68">
        <v>4</v>
      </c>
      <c r="B96" s="69"/>
      <c r="C96" s="69"/>
      <c r="D96" s="69"/>
      <c r="E96" s="68">
        <v>89</v>
      </c>
      <c r="F96" s="68">
        <v>93.7</v>
      </c>
      <c r="G96" s="68">
        <v>127.5</v>
      </c>
      <c r="H96" s="68">
        <v>5385</v>
      </c>
      <c r="I96" s="68">
        <v>-4</v>
      </c>
      <c r="J96" s="68">
        <v>159.80000000000001</v>
      </c>
      <c r="K96" s="68">
        <v>169.9</v>
      </c>
      <c r="L96" s="68" t="s">
        <v>102</v>
      </c>
      <c r="M96" s="68">
        <v>6.2</v>
      </c>
      <c r="N96" s="5">
        <f t="shared" si="34"/>
        <v>3.4</v>
      </c>
      <c r="O96" s="5">
        <f t="shared" si="35"/>
        <v>-3.4</v>
      </c>
      <c r="P96" s="4">
        <v>165</v>
      </c>
      <c r="Q96" s="3">
        <f t="shared" si="32"/>
        <v>5.1999999999999886</v>
      </c>
      <c r="R96" s="3">
        <f t="shared" si="33"/>
        <v>6.2128898268036172</v>
      </c>
    </row>
    <row r="97" spans="1:18" ht="17" thickBot="1">
      <c r="A97" s="68">
        <v>5</v>
      </c>
      <c r="B97" s="69"/>
      <c r="C97" s="69"/>
      <c r="D97" s="69"/>
      <c r="E97" s="68">
        <v>78</v>
      </c>
      <c r="F97" s="68">
        <v>94.2</v>
      </c>
      <c r="G97" s="68">
        <v>130.30000000000001</v>
      </c>
      <c r="H97" s="68">
        <v>5809</v>
      </c>
      <c r="I97" s="68">
        <v>-4.4000000000000004</v>
      </c>
      <c r="J97" s="68">
        <v>165.2</v>
      </c>
      <c r="K97" s="68">
        <v>176.5</v>
      </c>
      <c r="L97" s="68" t="s">
        <v>112</v>
      </c>
      <c r="M97" s="68">
        <v>10.8</v>
      </c>
      <c r="N97" s="5">
        <f t="shared" si="34"/>
        <v>10.8</v>
      </c>
      <c r="O97" s="5">
        <f t="shared" si="35"/>
        <v>-10.8</v>
      </c>
      <c r="P97" s="4">
        <v>165</v>
      </c>
      <c r="Q97" s="3">
        <f t="shared" si="32"/>
        <v>-0.19999999999998863</v>
      </c>
      <c r="R97" s="3">
        <f t="shared" si="33"/>
        <v>10.801851693112621</v>
      </c>
    </row>
    <row r="98" spans="1:18" ht="17" thickBot="1">
      <c r="A98" s="68">
        <v>6</v>
      </c>
      <c r="B98" s="69"/>
      <c r="C98" s="69"/>
      <c r="D98" s="69"/>
      <c r="E98" s="68">
        <v>70</v>
      </c>
      <c r="F98" s="68">
        <v>93.6</v>
      </c>
      <c r="G98" s="68">
        <v>128.19999999999999</v>
      </c>
      <c r="H98" s="68">
        <v>6101</v>
      </c>
      <c r="I98" s="68">
        <v>-5.6</v>
      </c>
      <c r="J98" s="68">
        <v>159.6</v>
      </c>
      <c r="K98" s="68">
        <v>168.9</v>
      </c>
      <c r="L98" s="68" t="s">
        <v>113</v>
      </c>
      <c r="M98" s="68">
        <v>13.8</v>
      </c>
      <c r="N98" s="5">
        <f t="shared" si="34"/>
        <v>12.5</v>
      </c>
      <c r="O98" s="5">
        <f t="shared" si="35"/>
        <v>12.5</v>
      </c>
      <c r="P98" s="4">
        <v>165</v>
      </c>
      <c r="Q98" s="3">
        <f t="shared" si="32"/>
        <v>5.4000000000000057</v>
      </c>
      <c r="R98" s="3">
        <f t="shared" si="33"/>
        <v>13.61653406708183</v>
      </c>
    </row>
    <row r="99" spans="1:18">
      <c r="A99" s="135" t="s">
        <v>21</v>
      </c>
      <c r="B99" s="135"/>
      <c r="C99" s="135"/>
      <c r="D99" s="70"/>
      <c r="E99" s="71">
        <v>86.7</v>
      </c>
      <c r="F99" s="71">
        <v>93.4</v>
      </c>
      <c r="G99" s="71">
        <v>127.9</v>
      </c>
      <c r="H99" s="71">
        <v>5200</v>
      </c>
      <c r="I99" s="71">
        <v>-5</v>
      </c>
      <c r="J99" s="71">
        <v>163.6</v>
      </c>
      <c r="K99" s="71">
        <v>175</v>
      </c>
      <c r="L99" s="71" t="s">
        <v>114</v>
      </c>
      <c r="M99" s="71">
        <v>7.3</v>
      </c>
      <c r="N99" s="71"/>
      <c r="O99" s="70"/>
    </row>
    <row r="100" spans="1:18">
      <c r="A100" s="131" t="s">
        <v>23</v>
      </c>
      <c r="B100" s="131"/>
      <c r="C100" s="131"/>
      <c r="D100" s="131"/>
      <c r="E100" s="71">
        <v>9.5</v>
      </c>
      <c r="F100" s="71">
        <v>0.7</v>
      </c>
      <c r="G100" s="71">
        <v>1.2</v>
      </c>
      <c r="H100" s="71">
        <v>657</v>
      </c>
      <c r="I100" s="71">
        <v>0.8</v>
      </c>
      <c r="J100" s="71">
        <v>3.1</v>
      </c>
      <c r="K100" s="71">
        <v>4.5</v>
      </c>
      <c r="L100" s="71">
        <v>7.1</v>
      </c>
      <c r="M100" s="71">
        <v>3.8</v>
      </c>
      <c r="N100" s="71"/>
      <c r="O100" s="70"/>
    </row>
    <row r="101" spans="1:18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</row>
    <row r="102" spans="1:18" ht="17" thickBot="1">
      <c r="A102" s="136" t="s">
        <v>115</v>
      </c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</row>
    <row r="103" spans="1:18" ht="45">
      <c r="A103" s="113" t="s">
        <v>0</v>
      </c>
      <c r="B103" s="113"/>
      <c r="C103" s="113"/>
      <c r="D103" s="113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120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>
      <c r="A104" s="114"/>
      <c r="B104" s="114"/>
      <c r="C104" s="114"/>
      <c r="D104" s="114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>
      <c r="A105" s="72">
        <v>1</v>
      </c>
      <c r="B105" s="73"/>
      <c r="C105" s="73"/>
      <c r="D105" s="73"/>
      <c r="E105" s="72">
        <v>51</v>
      </c>
      <c r="F105" s="72">
        <v>114.2</v>
      </c>
      <c r="G105" s="72">
        <v>163.19999999999999</v>
      </c>
      <c r="H105" s="72">
        <v>1676</v>
      </c>
      <c r="I105" s="72">
        <v>0</v>
      </c>
      <c r="J105" s="72">
        <v>233.6</v>
      </c>
      <c r="K105" s="72">
        <v>265.89999999999998</v>
      </c>
      <c r="L105" s="72" t="s">
        <v>116</v>
      </c>
      <c r="M105" s="72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121</v>
      </c>
      <c r="Q105" s="3" t="e">
        <f t="shared" ref="Q105:Q110" si="36">P105-J105</f>
        <v>#VALUE!</v>
      </c>
      <c r="R105" s="3" t="e">
        <f t="shared" ref="R105:R110" si="37">SQRT(Q105*Q105+O105*O105)</f>
        <v>#VALUE!</v>
      </c>
    </row>
    <row r="106" spans="1:18" ht="18" thickBot="1">
      <c r="A106" s="72">
        <v>2</v>
      </c>
      <c r="B106" s="73"/>
      <c r="C106" s="73"/>
      <c r="D106" s="73"/>
      <c r="E106" s="72">
        <v>100</v>
      </c>
      <c r="F106" s="72">
        <v>115.3</v>
      </c>
      <c r="G106" s="72">
        <v>163.30000000000001</v>
      </c>
      <c r="H106" s="72">
        <v>2454</v>
      </c>
      <c r="I106" s="72">
        <v>0.1</v>
      </c>
      <c r="J106" s="72">
        <v>241.6</v>
      </c>
      <c r="K106" s="72">
        <v>260.39999999999998</v>
      </c>
      <c r="L106" s="72" t="s">
        <v>16</v>
      </c>
      <c r="M106" s="72" t="s">
        <v>19</v>
      </c>
      <c r="N106" s="5">
        <f t="shared" ref="N106:N110" si="38">_xlfn.NUMBERVALUE( LEFT(L106,LEN(L106)-1))</f>
        <v>0.1</v>
      </c>
      <c r="O106" s="5">
        <f t="shared" ref="O106:O110" si="39">IF( RIGHT(L106,1) = "L",-N106,N106)</f>
        <v>-0.1</v>
      </c>
      <c r="P106" s="4" t="s">
        <v>121</v>
      </c>
      <c r="Q106" s="3" t="e">
        <f t="shared" si="36"/>
        <v>#VALUE!</v>
      </c>
      <c r="R106" s="3" t="e">
        <f t="shared" si="37"/>
        <v>#VALUE!</v>
      </c>
    </row>
    <row r="107" spans="1:18" ht="18" thickBot="1">
      <c r="A107" s="72">
        <v>3</v>
      </c>
      <c r="B107" s="73"/>
      <c r="C107" s="73"/>
      <c r="D107" s="73"/>
      <c r="E107" s="72">
        <v>97</v>
      </c>
      <c r="F107" s="72">
        <v>113.3</v>
      </c>
      <c r="G107" s="72">
        <v>162</v>
      </c>
      <c r="H107" s="72">
        <v>2265</v>
      </c>
      <c r="I107" s="72">
        <v>-0.6</v>
      </c>
      <c r="J107" s="72">
        <v>235.8</v>
      </c>
      <c r="K107" s="72">
        <v>258.10000000000002</v>
      </c>
      <c r="L107" s="72" t="s">
        <v>117</v>
      </c>
      <c r="M107" s="72" t="s">
        <v>19</v>
      </c>
      <c r="N107" s="5">
        <f t="shared" si="38"/>
        <v>4.4000000000000004</v>
      </c>
      <c r="O107" s="5">
        <f t="shared" si="39"/>
        <v>4.4000000000000004</v>
      </c>
      <c r="P107" s="4" t="s">
        <v>121</v>
      </c>
      <c r="Q107" s="3" t="e">
        <f t="shared" si="36"/>
        <v>#VALUE!</v>
      </c>
      <c r="R107" s="3" t="e">
        <f t="shared" si="37"/>
        <v>#VALUE!</v>
      </c>
    </row>
    <row r="108" spans="1:18" ht="18" thickBot="1">
      <c r="A108" s="72">
        <v>4</v>
      </c>
      <c r="B108" s="73"/>
      <c r="C108" s="73"/>
      <c r="D108" s="73"/>
      <c r="E108" s="72">
        <v>99</v>
      </c>
      <c r="F108" s="72">
        <v>113.2</v>
      </c>
      <c r="G108" s="72">
        <v>154.30000000000001</v>
      </c>
      <c r="H108" s="72">
        <v>1251</v>
      </c>
      <c r="I108" s="72">
        <v>0.8</v>
      </c>
      <c r="J108" s="72">
        <v>219.5</v>
      </c>
      <c r="K108" s="72">
        <v>258.10000000000002</v>
      </c>
      <c r="L108" s="72" t="s">
        <v>17</v>
      </c>
      <c r="M108" s="72" t="s">
        <v>19</v>
      </c>
      <c r="N108" s="5">
        <f t="shared" si="38"/>
        <v>1</v>
      </c>
      <c r="O108" s="5">
        <f t="shared" si="39"/>
        <v>-1</v>
      </c>
      <c r="P108" s="4" t="s">
        <v>121</v>
      </c>
      <c r="Q108" s="3" t="e">
        <f t="shared" si="36"/>
        <v>#VALUE!</v>
      </c>
      <c r="R108" s="3" t="e">
        <f t="shared" si="37"/>
        <v>#VALUE!</v>
      </c>
    </row>
    <row r="109" spans="1:18" ht="18" thickBot="1">
      <c r="A109" s="72">
        <v>5</v>
      </c>
      <c r="B109" s="73"/>
      <c r="C109" s="73"/>
      <c r="D109" s="73"/>
      <c r="E109" s="72">
        <v>100</v>
      </c>
      <c r="F109" s="72">
        <v>113.3</v>
      </c>
      <c r="G109" s="72">
        <v>160</v>
      </c>
      <c r="H109" s="72">
        <v>1704</v>
      </c>
      <c r="I109" s="72">
        <v>0.2</v>
      </c>
      <c r="J109" s="72">
        <v>241.9</v>
      </c>
      <c r="K109" s="72">
        <v>270.7</v>
      </c>
      <c r="L109" s="72" t="s">
        <v>118</v>
      </c>
      <c r="M109" s="72" t="s">
        <v>19</v>
      </c>
      <c r="N109" s="5">
        <f t="shared" si="38"/>
        <v>4.5</v>
      </c>
      <c r="O109" s="5">
        <f t="shared" si="39"/>
        <v>-4.5</v>
      </c>
      <c r="P109" s="4" t="s">
        <v>121</v>
      </c>
      <c r="Q109" s="3" t="e">
        <f t="shared" si="36"/>
        <v>#VALUE!</v>
      </c>
      <c r="R109" s="3" t="e">
        <f t="shared" si="37"/>
        <v>#VALUE!</v>
      </c>
    </row>
    <row r="110" spans="1:18" ht="18" thickBot="1">
      <c r="A110" s="72">
        <v>6</v>
      </c>
      <c r="B110" s="73"/>
      <c r="C110" s="73"/>
      <c r="D110" s="73"/>
      <c r="E110" s="72">
        <v>99</v>
      </c>
      <c r="F110" s="72">
        <v>114.8</v>
      </c>
      <c r="G110" s="72">
        <v>165.1</v>
      </c>
      <c r="H110" s="72">
        <v>3006</v>
      </c>
      <c r="I110" s="72">
        <v>-0.2</v>
      </c>
      <c r="J110" s="72">
        <v>243.3</v>
      </c>
      <c r="K110" s="72">
        <v>262.89999999999998</v>
      </c>
      <c r="L110" s="72" t="s">
        <v>119</v>
      </c>
      <c r="M110" s="72" t="s">
        <v>19</v>
      </c>
      <c r="N110" s="5">
        <f t="shared" si="38"/>
        <v>6.7</v>
      </c>
      <c r="O110" s="5">
        <f t="shared" si="39"/>
        <v>-6.7</v>
      </c>
      <c r="P110" s="4" t="s">
        <v>121</v>
      </c>
      <c r="Q110" s="3" t="e">
        <f t="shared" si="36"/>
        <v>#VALUE!</v>
      </c>
      <c r="R110" s="3" t="e">
        <f t="shared" si="37"/>
        <v>#VALUE!</v>
      </c>
    </row>
    <row r="111" spans="1:18">
      <c r="A111" s="137" t="s">
        <v>23</v>
      </c>
      <c r="B111" s="137"/>
      <c r="C111" s="137"/>
      <c r="D111" s="137"/>
      <c r="E111" s="75">
        <v>17.899999999999999</v>
      </c>
      <c r="F111" s="75">
        <v>0.8</v>
      </c>
      <c r="G111" s="75">
        <v>3.5</v>
      </c>
      <c r="H111" s="75">
        <v>580</v>
      </c>
      <c r="I111" s="75">
        <v>0.4</v>
      </c>
      <c r="J111" s="75">
        <v>8.1999999999999993</v>
      </c>
      <c r="K111" s="75">
        <v>4.5</v>
      </c>
      <c r="L111" s="75">
        <v>7.9</v>
      </c>
      <c r="M111" s="75" t="s">
        <v>19</v>
      </c>
      <c r="N111" s="75"/>
      <c r="O111" s="74"/>
    </row>
  </sheetData>
  <mergeCells count="51">
    <mergeCell ref="A101:O101"/>
    <mergeCell ref="A102:O102"/>
    <mergeCell ref="A103:D103"/>
    <mergeCell ref="A104:D104"/>
    <mergeCell ref="A111:D111"/>
    <mergeCell ref="A100:D100"/>
    <mergeCell ref="A78:O78"/>
    <mergeCell ref="A79:O79"/>
    <mergeCell ref="A80:D80"/>
    <mergeCell ref="A81:D81"/>
    <mergeCell ref="A88:D88"/>
    <mergeCell ref="A89:O89"/>
    <mergeCell ref="A90:O90"/>
    <mergeCell ref="A91:D91"/>
    <mergeCell ref="A92:D92"/>
    <mergeCell ref="A99:C99"/>
    <mergeCell ref="A67:O67"/>
    <mergeCell ref="A68:O68"/>
    <mergeCell ref="A69:D69"/>
    <mergeCell ref="A70:D70"/>
    <mergeCell ref="A77:D77"/>
    <mergeCell ref="A56:O56"/>
    <mergeCell ref="A57:O57"/>
    <mergeCell ref="A58:D58"/>
    <mergeCell ref="A59:D59"/>
    <mergeCell ref="A66:D66"/>
    <mergeCell ref="A45:O45"/>
    <mergeCell ref="A46:O46"/>
    <mergeCell ref="A47:D47"/>
    <mergeCell ref="A48:D48"/>
    <mergeCell ref="A55:D55"/>
    <mergeCell ref="A34:O34"/>
    <mergeCell ref="A35:O35"/>
    <mergeCell ref="A36:D36"/>
    <mergeCell ref="A37:D37"/>
    <mergeCell ref="A44:D44"/>
    <mergeCell ref="A23:O23"/>
    <mergeCell ref="A24:O24"/>
    <mergeCell ref="A25:D25"/>
    <mergeCell ref="A26:D26"/>
    <mergeCell ref="A33:D33"/>
    <mergeCell ref="A12:O12"/>
    <mergeCell ref="A13:O13"/>
    <mergeCell ref="A14:D14"/>
    <mergeCell ref="A15:D15"/>
    <mergeCell ref="A22:D22"/>
    <mergeCell ref="A1:O1"/>
    <mergeCell ref="A2:O2"/>
    <mergeCell ref="A3:D3"/>
    <mergeCell ref="A4:D4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77</v>
      </c>
      <c r="F3" s="97">
        <v>63.4</v>
      </c>
      <c r="G3" s="97">
        <v>63.5</v>
      </c>
      <c r="H3" s="97">
        <v>8600</v>
      </c>
      <c r="I3" s="97">
        <v>-2.9</v>
      </c>
      <c r="J3" s="97">
        <v>61.3</v>
      </c>
      <c r="K3" s="97">
        <v>62.5</v>
      </c>
      <c r="L3" s="97" t="s">
        <v>77</v>
      </c>
      <c r="M3" s="97">
        <v>4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0</v>
      </c>
      <c r="F4" s="97">
        <v>51.4</v>
      </c>
      <c r="G4" s="97">
        <v>48.5</v>
      </c>
      <c r="H4" s="97">
        <v>5440</v>
      </c>
      <c r="I4" s="97" t="s">
        <v>19</v>
      </c>
      <c r="J4" s="97">
        <v>40.799999999999997</v>
      </c>
      <c r="K4" s="97">
        <v>45.9</v>
      </c>
      <c r="L4" s="97" t="s">
        <v>130</v>
      </c>
      <c r="M4" s="97">
        <v>17.3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39</v>
      </c>
      <c r="F5" s="97">
        <v>54</v>
      </c>
      <c r="G5" s="97">
        <v>54</v>
      </c>
      <c r="H5" s="97">
        <v>5910</v>
      </c>
      <c r="I5" s="97" t="s">
        <v>19</v>
      </c>
      <c r="J5" s="97">
        <v>48.9</v>
      </c>
      <c r="K5" s="97">
        <v>54.3</v>
      </c>
      <c r="L5" s="97" t="s">
        <v>22</v>
      </c>
      <c r="M5" s="97">
        <v>9.1999999999999993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0</v>
      </c>
      <c r="F6" s="97">
        <v>52.2</v>
      </c>
      <c r="G6" s="97">
        <v>46.4</v>
      </c>
      <c r="H6" s="97">
        <v>7070</v>
      </c>
      <c r="I6" s="97">
        <v>-1.3</v>
      </c>
      <c r="J6" s="97">
        <v>37.4</v>
      </c>
      <c r="K6" s="97">
        <v>41</v>
      </c>
      <c r="L6" s="97" t="s">
        <v>18</v>
      </c>
      <c r="M6" s="97">
        <v>20.6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0</v>
      </c>
      <c r="F7" s="97">
        <v>52.3</v>
      </c>
      <c r="G7" s="97">
        <v>50.2</v>
      </c>
      <c r="H7" s="97">
        <v>7200</v>
      </c>
      <c r="I7" s="97">
        <v>-0.5</v>
      </c>
      <c r="J7" s="97">
        <v>42.8</v>
      </c>
      <c r="K7" s="97">
        <v>45.8</v>
      </c>
      <c r="L7" s="97" t="s">
        <v>30</v>
      </c>
      <c r="M7" s="97">
        <v>15.2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9</v>
      </c>
      <c r="F8" s="97">
        <v>54.2</v>
      </c>
      <c r="G8" s="97">
        <v>51.5</v>
      </c>
      <c r="H8" s="97">
        <v>7260</v>
      </c>
      <c r="I8" s="97">
        <v>-2.1</v>
      </c>
      <c r="J8" s="97">
        <v>44.6</v>
      </c>
      <c r="K8" s="97">
        <v>48.6</v>
      </c>
      <c r="L8" s="97" t="s">
        <v>20</v>
      </c>
      <c r="M8" s="97">
        <v>13.4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5</v>
      </c>
      <c r="F9" s="97">
        <v>52.3</v>
      </c>
      <c r="G9" s="97">
        <v>51</v>
      </c>
      <c r="H9" s="97">
        <v>7200</v>
      </c>
      <c r="I9" s="97">
        <v>-1.5</v>
      </c>
      <c r="J9" s="97">
        <v>44.1</v>
      </c>
      <c r="K9" s="97">
        <v>47.5</v>
      </c>
      <c r="L9" s="97" t="s">
        <v>79</v>
      </c>
      <c r="M9" s="97">
        <v>14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0</v>
      </c>
      <c r="F10" s="97">
        <v>51.5</v>
      </c>
      <c r="G10" s="97">
        <v>49.7</v>
      </c>
      <c r="H10" s="97">
        <v>5550</v>
      </c>
      <c r="I10" s="97" t="s">
        <v>19</v>
      </c>
      <c r="J10" s="97">
        <v>42.5</v>
      </c>
      <c r="K10" s="97">
        <v>47.5</v>
      </c>
      <c r="L10" s="97" t="s">
        <v>33</v>
      </c>
      <c r="M10" s="97">
        <v>15.5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65</v>
      </c>
      <c r="F11" s="97">
        <v>62.2</v>
      </c>
      <c r="G11" s="97">
        <v>56.9</v>
      </c>
      <c r="H11" s="97">
        <v>7930</v>
      </c>
      <c r="I11" s="97">
        <v>-0.5</v>
      </c>
      <c r="J11" s="97">
        <v>52.5</v>
      </c>
      <c r="K11" s="97">
        <v>55.7</v>
      </c>
      <c r="L11" s="97" t="s">
        <v>98</v>
      </c>
      <c r="M11" s="97">
        <v>5.6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90</v>
      </c>
      <c r="F12" s="97">
        <v>61.6</v>
      </c>
      <c r="G12" s="97">
        <v>59.3</v>
      </c>
      <c r="H12" s="97">
        <v>8430</v>
      </c>
      <c r="I12" s="97">
        <v>-3.1</v>
      </c>
      <c r="J12" s="97">
        <v>56</v>
      </c>
      <c r="K12" s="97">
        <v>58.4</v>
      </c>
      <c r="L12" s="97" t="s">
        <v>35</v>
      </c>
      <c r="M12" s="97">
        <v>2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100</v>
      </c>
      <c r="F13" s="97">
        <v>62.5</v>
      </c>
      <c r="G13" s="97">
        <v>61.4</v>
      </c>
      <c r="H13" s="97">
        <v>8520</v>
      </c>
      <c r="I13" s="97">
        <v>-1.7</v>
      </c>
      <c r="J13" s="97">
        <v>58.2</v>
      </c>
      <c r="K13" s="97">
        <v>59.2</v>
      </c>
      <c r="L13" s="97" t="s">
        <v>131</v>
      </c>
      <c r="M13" s="103">
        <v>0.4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96</v>
      </c>
      <c r="F14" s="97">
        <v>61.4</v>
      </c>
      <c r="G14" s="97">
        <v>60.9</v>
      </c>
      <c r="H14" s="97">
        <v>8350</v>
      </c>
      <c r="I14" s="97">
        <v>-3.1</v>
      </c>
      <c r="J14" s="97">
        <v>58.3</v>
      </c>
      <c r="K14" s="97">
        <v>60.9</v>
      </c>
      <c r="L14" s="97" t="s">
        <v>132</v>
      </c>
      <c r="M14" s="97">
        <v>1.3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78</v>
      </c>
      <c r="F15" s="97">
        <v>62.3</v>
      </c>
      <c r="G15" s="97">
        <v>62.4</v>
      </c>
      <c r="H15" s="97">
        <v>8530</v>
      </c>
      <c r="I15" s="97">
        <v>-4.0999999999999996</v>
      </c>
      <c r="J15" s="97">
        <v>60.6</v>
      </c>
      <c r="K15" s="97">
        <v>63.2</v>
      </c>
      <c r="L15" s="97" t="s">
        <v>15</v>
      </c>
      <c r="M15" s="97">
        <v>3.8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99</v>
      </c>
      <c r="F16" s="97">
        <v>62</v>
      </c>
      <c r="G16" s="97">
        <v>61.4</v>
      </c>
      <c r="H16" s="97">
        <v>8460</v>
      </c>
      <c r="I16" s="97">
        <v>-2.5</v>
      </c>
      <c r="J16" s="97">
        <v>58.4</v>
      </c>
      <c r="K16" s="97">
        <v>59.7</v>
      </c>
      <c r="L16" s="97" t="s">
        <v>81</v>
      </c>
      <c r="M16" s="97">
        <v>0.9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72</v>
      </c>
      <c r="F17" s="97">
        <v>62.3</v>
      </c>
      <c r="G17" s="97">
        <v>62.8</v>
      </c>
      <c r="H17" s="97">
        <v>8580</v>
      </c>
      <c r="I17" s="97">
        <v>-2.7</v>
      </c>
      <c r="J17" s="97">
        <v>60.6</v>
      </c>
      <c r="K17" s="97">
        <v>62</v>
      </c>
      <c r="L17" s="97" t="s">
        <v>105</v>
      </c>
      <c r="M17" s="97">
        <v>4.5999999999999996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87</v>
      </c>
      <c r="F18" s="97">
        <v>62.4</v>
      </c>
      <c r="G18" s="97">
        <v>58.9</v>
      </c>
      <c r="H18" s="97">
        <v>8080</v>
      </c>
      <c r="I18" s="97">
        <v>-1.1000000000000001</v>
      </c>
      <c r="J18" s="97">
        <v>55.5</v>
      </c>
      <c r="K18" s="97">
        <v>58.5</v>
      </c>
      <c r="L18" s="97" t="s">
        <v>34</v>
      </c>
      <c r="M18" s="97">
        <v>2.5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82</v>
      </c>
      <c r="F19" s="97">
        <v>61.7</v>
      </c>
      <c r="G19" s="97">
        <v>61.9</v>
      </c>
      <c r="H19" s="97">
        <v>8340</v>
      </c>
      <c r="I19" s="97">
        <v>-2.7</v>
      </c>
      <c r="J19" s="97">
        <v>59.8</v>
      </c>
      <c r="K19" s="97">
        <v>62.3</v>
      </c>
      <c r="L19" s="97" t="s">
        <v>133</v>
      </c>
      <c r="M19" s="97">
        <v>3.2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81</v>
      </c>
      <c r="F20" s="97">
        <v>61.5</v>
      </c>
      <c r="G20" s="97">
        <v>62.1</v>
      </c>
      <c r="H20" s="97">
        <v>8440</v>
      </c>
      <c r="I20" s="97">
        <v>-1.3</v>
      </c>
      <c r="J20" s="97">
        <v>59.8</v>
      </c>
      <c r="K20" s="97">
        <v>61.5</v>
      </c>
      <c r="L20" s="97" t="s">
        <v>15</v>
      </c>
      <c r="M20" s="97">
        <v>3.4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87</v>
      </c>
      <c r="F21" s="97">
        <v>61.3</v>
      </c>
      <c r="G21" s="97">
        <v>59.2</v>
      </c>
      <c r="H21" s="97">
        <v>8450</v>
      </c>
      <c r="I21" s="97">
        <v>-2.7</v>
      </c>
      <c r="J21" s="97">
        <v>55.7</v>
      </c>
      <c r="K21" s="97">
        <v>57.7</v>
      </c>
      <c r="L21" s="97" t="s">
        <v>98</v>
      </c>
      <c r="M21" s="97">
        <v>2.5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77</v>
      </c>
      <c r="F22" s="97">
        <v>61.5</v>
      </c>
      <c r="G22" s="97">
        <v>58.1</v>
      </c>
      <c r="H22" s="97">
        <v>7550</v>
      </c>
      <c r="I22" s="97">
        <v>-1.5</v>
      </c>
      <c r="J22" s="97">
        <v>54.1</v>
      </c>
      <c r="K22" s="97">
        <v>58.7</v>
      </c>
      <c r="L22" s="97" t="s">
        <v>81</v>
      </c>
      <c r="M22" s="97">
        <v>4</v>
      </c>
      <c r="N22" s="99"/>
      <c r="O22" s="10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49</v>
      </c>
      <c r="F3" s="97">
        <v>54.7</v>
      </c>
      <c r="G3" s="97">
        <v>55.4</v>
      </c>
      <c r="H3" s="97">
        <v>7965</v>
      </c>
      <c r="I3" s="97">
        <v>-0.5</v>
      </c>
      <c r="J3" s="97">
        <v>50.2</v>
      </c>
      <c r="K3" s="97">
        <v>53.6</v>
      </c>
      <c r="L3" s="97" t="s">
        <v>17</v>
      </c>
      <c r="M3" s="97">
        <v>7.8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40</v>
      </c>
      <c r="F4" s="97">
        <v>54.6</v>
      </c>
      <c r="G4" s="97">
        <v>54.6</v>
      </c>
      <c r="H4" s="97">
        <v>7540</v>
      </c>
      <c r="I4" s="97">
        <v>-0.7</v>
      </c>
      <c r="J4" s="97">
        <v>49</v>
      </c>
      <c r="K4" s="97">
        <v>51.6</v>
      </c>
      <c r="L4" s="97" t="s">
        <v>14</v>
      </c>
      <c r="M4" s="97">
        <v>9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94</v>
      </c>
      <c r="F5" s="97">
        <v>53.6</v>
      </c>
      <c r="G5" s="97">
        <v>59.2</v>
      </c>
      <c r="H5" s="97">
        <v>6320</v>
      </c>
      <c r="I5" s="97" t="s">
        <v>19</v>
      </c>
      <c r="J5" s="97">
        <v>56.5</v>
      </c>
      <c r="K5" s="97">
        <v>61.3</v>
      </c>
      <c r="L5" s="97" t="s">
        <v>87</v>
      </c>
      <c r="M5" s="97">
        <v>1.6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30</v>
      </c>
      <c r="F6" s="97">
        <v>54.4</v>
      </c>
      <c r="G6" s="97">
        <v>53.5</v>
      </c>
      <c r="H6" s="97">
        <v>7170</v>
      </c>
      <c r="I6" s="97">
        <v>-0.9</v>
      </c>
      <c r="J6" s="97">
        <v>47.6</v>
      </c>
      <c r="K6" s="97">
        <v>51.5</v>
      </c>
      <c r="L6" s="97" t="s">
        <v>131</v>
      </c>
      <c r="M6" s="97">
        <v>10.4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24</v>
      </c>
      <c r="F7" s="97">
        <v>52.9</v>
      </c>
      <c r="G7" s="97">
        <v>52.9</v>
      </c>
      <c r="H7" s="97">
        <v>6740</v>
      </c>
      <c r="I7" s="97">
        <v>-0.7</v>
      </c>
      <c r="J7" s="97">
        <v>46.8</v>
      </c>
      <c r="K7" s="97">
        <v>51.6</v>
      </c>
      <c r="L7" s="97" t="s">
        <v>134</v>
      </c>
      <c r="M7" s="97">
        <v>11.3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30</v>
      </c>
      <c r="F8" s="97">
        <v>53.2</v>
      </c>
      <c r="G8" s="97">
        <v>53.6</v>
      </c>
      <c r="H8" s="97">
        <v>7420</v>
      </c>
      <c r="I8" s="97">
        <v>-0.9</v>
      </c>
      <c r="J8" s="97">
        <v>47.6</v>
      </c>
      <c r="K8" s="97">
        <v>50.1</v>
      </c>
      <c r="L8" s="97" t="s">
        <v>27</v>
      </c>
      <c r="M8" s="97">
        <v>10.5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16</v>
      </c>
      <c r="F9" s="97">
        <v>52.9</v>
      </c>
      <c r="G9" s="97">
        <v>52.1</v>
      </c>
      <c r="H9" s="97">
        <v>6870</v>
      </c>
      <c r="I9" s="97">
        <v>-0.5</v>
      </c>
      <c r="J9" s="97">
        <v>45.6</v>
      </c>
      <c r="K9" s="97">
        <v>50</v>
      </c>
      <c r="L9" s="97" t="s">
        <v>28</v>
      </c>
      <c r="M9" s="97">
        <v>12.4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61</v>
      </c>
      <c r="F10" s="97">
        <v>53.2</v>
      </c>
      <c r="G10" s="97">
        <v>56.7</v>
      </c>
      <c r="H10" s="97">
        <v>7430</v>
      </c>
      <c r="I10" s="97">
        <v>-2.9</v>
      </c>
      <c r="J10" s="97">
        <v>52.2</v>
      </c>
      <c r="K10" s="97">
        <v>55.4</v>
      </c>
      <c r="L10" s="97" t="s">
        <v>114</v>
      </c>
      <c r="M10" s="97">
        <v>6.1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42</v>
      </c>
      <c r="F11" s="97">
        <v>53.6</v>
      </c>
      <c r="G11" s="97">
        <v>54.6</v>
      </c>
      <c r="H11" s="97">
        <v>6950</v>
      </c>
      <c r="I11" s="97">
        <v>-0.9</v>
      </c>
      <c r="J11" s="97">
        <v>49.3</v>
      </c>
      <c r="K11" s="97">
        <v>53.7</v>
      </c>
      <c r="L11" s="97" t="s">
        <v>34</v>
      </c>
      <c r="M11" s="97">
        <v>8.6999999999999993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59</v>
      </c>
      <c r="F12" s="97">
        <v>52.3</v>
      </c>
      <c r="G12" s="97">
        <v>56</v>
      </c>
      <c r="H12" s="97">
        <v>6090</v>
      </c>
      <c r="I12" s="97" t="s">
        <v>19</v>
      </c>
      <c r="J12" s="97">
        <v>51.7</v>
      </c>
      <c r="K12" s="97">
        <v>57.8</v>
      </c>
      <c r="L12" s="97" t="s">
        <v>135</v>
      </c>
      <c r="M12" s="97">
        <v>6.4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0</v>
      </c>
      <c r="F13" s="97">
        <v>52.1</v>
      </c>
      <c r="G13" s="97">
        <v>48.8</v>
      </c>
      <c r="H13" s="97">
        <v>5480</v>
      </c>
      <c r="I13" s="97" t="s">
        <v>19</v>
      </c>
      <c r="J13" s="97">
        <v>41.2</v>
      </c>
      <c r="K13" s="97">
        <v>47</v>
      </c>
      <c r="L13" s="97" t="s">
        <v>95</v>
      </c>
      <c r="M13" s="97">
        <v>16.899999999999999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0</v>
      </c>
      <c r="F14" s="97">
        <v>51.5</v>
      </c>
      <c r="G14" s="97">
        <v>49.4</v>
      </c>
      <c r="H14" s="97">
        <v>5520</v>
      </c>
      <c r="I14" s="97" t="s">
        <v>19</v>
      </c>
      <c r="J14" s="97">
        <v>42.1</v>
      </c>
      <c r="K14" s="97">
        <v>46.8</v>
      </c>
      <c r="L14" s="97" t="s">
        <v>134</v>
      </c>
      <c r="M14" s="97">
        <v>16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82</v>
      </c>
      <c r="F15" s="97">
        <v>62</v>
      </c>
      <c r="G15" s="97">
        <v>60.9</v>
      </c>
      <c r="H15" s="97">
        <v>7980</v>
      </c>
      <c r="I15" s="97">
        <v>-3.5</v>
      </c>
      <c r="J15" s="97">
        <v>57.8</v>
      </c>
      <c r="K15" s="97">
        <v>59.5</v>
      </c>
      <c r="L15" s="97" t="s">
        <v>109</v>
      </c>
      <c r="M15" s="97">
        <v>3.2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82</v>
      </c>
      <c r="F16" s="97">
        <v>63.9</v>
      </c>
      <c r="G16" s="97">
        <v>62.5</v>
      </c>
      <c r="H16" s="97">
        <v>6540</v>
      </c>
      <c r="I16" s="97" t="s">
        <v>19</v>
      </c>
      <c r="J16" s="97">
        <v>60.7</v>
      </c>
      <c r="K16" s="97">
        <v>64.099999999999994</v>
      </c>
      <c r="L16" s="97" t="s">
        <v>43</v>
      </c>
      <c r="M16" s="97">
        <v>3.2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86</v>
      </c>
      <c r="F17" s="97">
        <v>62.1</v>
      </c>
      <c r="G17" s="97">
        <v>58.9</v>
      </c>
      <c r="H17" s="97">
        <v>8160</v>
      </c>
      <c r="I17" s="97">
        <v>-1.7</v>
      </c>
      <c r="J17" s="97">
        <v>55.5</v>
      </c>
      <c r="K17" s="97">
        <v>58.3</v>
      </c>
      <c r="L17" s="97" t="s">
        <v>22</v>
      </c>
      <c r="M17" s="97">
        <v>2.6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82</v>
      </c>
      <c r="F18" s="97">
        <v>62.5</v>
      </c>
      <c r="G18" s="97">
        <v>63</v>
      </c>
      <c r="H18" s="97">
        <v>8630</v>
      </c>
      <c r="I18" s="97">
        <v>-2.9</v>
      </c>
      <c r="J18" s="97">
        <v>60.9</v>
      </c>
      <c r="K18" s="97">
        <v>62.2</v>
      </c>
      <c r="L18" s="97" t="s">
        <v>136</v>
      </c>
      <c r="M18" s="97">
        <v>3.2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83</v>
      </c>
      <c r="F19" s="97">
        <v>62.3</v>
      </c>
      <c r="G19" s="97">
        <v>58.9</v>
      </c>
      <c r="H19" s="97">
        <v>8100</v>
      </c>
      <c r="I19" s="97">
        <v>-2.2999999999999998</v>
      </c>
      <c r="J19" s="97">
        <v>55.3</v>
      </c>
      <c r="K19" s="97">
        <v>58.7</v>
      </c>
      <c r="L19" s="97" t="s">
        <v>94</v>
      </c>
      <c r="M19" s="97">
        <v>3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87</v>
      </c>
      <c r="F20" s="97">
        <v>62.2</v>
      </c>
      <c r="G20" s="97">
        <v>61.6</v>
      </c>
      <c r="H20" s="97">
        <v>8110</v>
      </c>
      <c r="I20" s="97">
        <v>-2.1</v>
      </c>
      <c r="J20" s="97">
        <v>59.5</v>
      </c>
      <c r="K20" s="97">
        <v>62.7</v>
      </c>
      <c r="L20" s="97" t="s">
        <v>85</v>
      </c>
      <c r="M20" s="97">
        <v>2.5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86</v>
      </c>
      <c r="F21" s="97">
        <v>63.7</v>
      </c>
      <c r="G21" s="97">
        <v>62.8</v>
      </c>
      <c r="H21" s="97">
        <v>8930</v>
      </c>
      <c r="I21" s="97">
        <v>-3.1</v>
      </c>
      <c r="J21" s="97">
        <v>60.7</v>
      </c>
      <c r="K21" s="97">
        <v>62</v>
      </c>
      <c r="L21" s="97" t="s">
        <v>33</v>
      </c>
      <c r="M21" s="97">
        <v>2.7</v>
      </c>
      <c r="N21" s="99"/>
      <c r="O21" s="101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27</v>
      </c>
      <c r="F3" s="97">
        <v>58.3</v>
      </c>
      <c r="G3" s="97">
        <v>67</v>
      </c>
      <c r="H3" s="97">
        <v>6460</v>
      </c>
      <c r="I3" s="97">
        <v>-0.7</v>
      </c>
      <c r="J3" s="97">
        <v>68.8</v>
      </c>
      <c r="K3" s="97">
        <v>74.5</v>
      </c>
      <c r="L3" s="97" t="s">
        <v>94</v>
      </c>
      <c r="M3" s="97">
        <v>10.8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87</v>
      </c>
      <c r="F4" s="97">
        <v>54.9</v>
      </c>
      <c r="G4" s="97">
        <v>61.4</v>
      </c>
      <c r="H4" s="97">
        <v>6500</v>
      </c>
      <c r="I4" s="97" t="s">
        <v>19</v>
      </c>
      <c r="J4" s="97">
        <v>60</v>
      </c>
      <c r="K4" s="97">
        <v>65.400000000000006</v>
      </c>
      <c r="L4" s="97" t="s">
        <v>95</v>
      </c>
      <c r="M4" s="97">
        <v>2.5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17</v>
      </c>
      <c r="F5" s="97">
        <v>56.3</v>
      </c>
      <c r="G5" s="97">
        <v>67.3</v>
      </c>
      <c r="H5" s="97">
        <v>5970</v>
      </c>
      <c r="I5" s="97">
        <v>-1.5</v>
      </c>
      <c r="J5" s="97">
        <v>69.3</v>
      </c>
      <c r="K5" s="97">
        <v>77</v>
      </c>
      <c r="L5" s="97" t="s">
        <v>96</v>
      </c>
      <c r="M5" s="97">
        <v>12.2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48</v>
      </c>
      <c r="F6" s="97">
        <v>56.4</v>
      </c>
      <c r="G6" s="97">
        <v>64.8</v>
      </c>
      <c r="H6" s="97">
        <v>6760</v>
      </c>
      <c r="I6" s="97" t="s">
        <v>19</v>
      </c>
      <c r="J6" s="97">
        <v>65</v>
      </c>
      <c r="K6" s="97">
        <v>70.5</v>
      </c>
      <c r="L6" s="97" t="s">
        <v>137</v>
      </c>
      <c r="M6" s="97">
        <v>8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75</v>
      </c>
      <c r="F7" s="97">
        <v>55.6</v>
      </c>
      <c r="G7" s="97">
        <v>63.1</v>
      </c>
      <c r="H7" s="97">
        <v>7230</v>
      </c>
      <c r="I7" s="97">
        <v>-3.1</v>
      </c>
      <c r="J7" s="97">
        <v>62.2</v>
      </c>
      <c r="K7" s="97">
        <v>66.5</v>
      </c>
      <c r="L7" s="97" t="s">
        <v>36</v>
      </c>
      <c r="M7" s="97">
        <v>4.2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99</v>
      </c>
      <c r="F8" s="97">
        <v>53.3</v>
      </c>
      <c r="G8" s="97">
        <v>60.1</v>
      </c>
      <c r="H8" s="97">
        <v>6400</v>
      </c>
      <c r="I8" s="97" t="s">
        <v>19</v>
      </c>
      <c r="J8" s="97">
        <v>58</v>
      </c>
      <c r="K8" s="97">
        <v>63.4</v>
      </c>
      <c r="L8" s="97" t="s">
        <v>27</v>
      </c>
      <c r="M8" s="97">
        <v>0.9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66</v>
      </c>
      <c r="F9" s="97">
        <v>56.2</v>
      </c>
      <c r="G9" s="97">
        <v>63.7</v>
      </c>
      <c r="H9" s="97">
        <v>6180</v>
      </c>
      <c r="I9" s="97">
        <v>-0.5</v>
      </c>
      <c r="J9" s="97">
        <v>63.4</v>
      </c>
      <c r="K9" s="97">
        <v>70.400000000000006</v>
      </c>
      <c r="L9" s="97" t="s">
        <v>138</v>
      </c>
      <c r="M9" s="97">
        <v>5.4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35</v>
      </c>
      <c r="F10" s="97">
        <v>58.3</v>
      </c>
      <c r="G10" s="97">
        <v>66.5</v>
      </c>
      <c r="H10" s="97">
        <v>6870</v>
      </c>
      <c r="I10" s="97" t="s">
        <v>19</v>
      </c>
      <c r="J10" s="97">
        <v>67.599999999999994</v>
      </c>
      <c r="K10" s="97">
        <v>72.400000000000006</v>
      </c>
      <c r="L10" s="97" t="s">
        <v>139</v>
      </c>
      <c r="M10" s="97">
        <v>9.6999999999999993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8</v>
      </c>
      <c r="F11" s="97">
        <v>54.3</v>
      </c>
      <c r="G11" s="97">
        <v>51</v>
      </c>
      <c r="H11" s="97">
        <v>5670</v>
      </c>
      <c r="I11" s="97" t="s">
        <v>19</v>
      </c>
      <c r="J11" s="97">
        <v>44.5</v>
      </c>
      <c r="K11" s="97">
        <v>50.2</v>
      </c>
      <c r="L11" s="97" t="s">
        <v>29</v>
      </c>
      <c r="M11" s="97">
        <v>13.6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0</v>
      </c>
      <c r="F12" s="97">
        <v>55.9</v>
      </c>
      <c r="G12" s="97">
        <v>49.3</v>
      </c>
      <c r="H12" s="97">
        <v>7750</v>
      </c>
      <c r="I12" s="97">
        <v>-0.9</v>
      </c>
      <c r="J12" s="97">
        <v>41.5</v>
      </c>
      <c r="K12" s="97">
        <v>43.9</v>
      </c>
      <c r="L12" s="97" t="s">
        <v>27</v>
      </c>
      <c r="M12" s="97">
        <v>16.600000000000001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0</v>
      </c>
      <c r="F13" s="97">
        <v>57</v>
      </c>
      <c r="G13" s="97">
        <v>50</v>
      </c>
      <c r="H13" s="97">
        <v>5580</v>
      </c>
      <c r="I13" s="97" t="s">
        <v>19</v>
      </c>
      <c r="J13" s="97">
        <v>43</v>
      </c>
      <c r="K13" s="97">
        <v>48.4</v>
      </c>
      <c r="L13" s="97" t="s">
        <v>28</v>
      </c>
      <c r="M13" s="97">
        <v>15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48</v>
      </c>
      <c r="F14" s="97">
        <v>55.5</v>
      </c>
      <c r="G14" s="97">
        <v>55.5</v>
      </c>
      <c r="H14" s="97">
        <v>7740</v>
      </c>
      <c r="I14" s="97">
        <v>-2.1</v>
      </c>
      <c r="J14" s="97">
        <v>50.4</v>
      </c>
      <c r="K14" s="97">
        <v>52.9</v>
      </c>
      <c r="L14" s="97" t="s">
        <v>82</v>
      </c>
      <c r="M14" s="97">
        <v>7.9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0</v>
      </c>
      <c r="F15" s="97">
        <v>52.5</v>
      </c>
      <c r="G15" s="97">
        <v>48.8</v>
      </c>
      <c r="H15" s="97">
        <v>5480</v>
      </c>
      <c r="I15" s="97" t="s">
        <v>19</v>
      </c>
      <c r="J15" s="97">
        <v>41.2</v>
      </c>
      <c r="K15" s="97">
        <v>47.1</v>
      </c>
      <c r="L15" s="97" t="s">
        <v>140</v>
      </c>
      <c r="M15" s="97">
        <v>16.899999999999999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99</v>
      </c>
      <c r="F16" s="97">
        <v>63.2</v>
      </c>
      <c r="G16" s="97">
        <v>61.1</v>
      </c>
      <c r="H16" s="97">
        <v>8360</v>
      </c>
      <c r="I16" s="97">
        <v>-1.7</v>
      </c>
      <c r="J16" s="97">
        <v>58.7</v>
      </c>
      <c r="K16" s="97">
        <v>61.1</v>
      </c>
      <c r="L16" s="97" t="s">
        <v>30</v>
      </c>
      <c r="M16" s="97">
        <v>0.9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70</v>
      </c>
      <c r="F17" s="97">
        <v>63.9</v>
      </c>
      <c r="G17" s="97">
        <v>64.099999999999994</v>
      </c>
      <c r="H17" s="97">
        <v>8930</v>
      </c>
      <c r="I17" s="97">
        <v>-1.7</v>
      </c>
      <c r="J17" s="97">
        <v>62.1</v>
      </c>
      <c r="K17" s="97">
        <v>63.1</v>
      </c>
      <c r="L17" s="97" t="s">
        <v>89</v>
      </c>
      <c r="M17" s="97">
        <v>4.9000000000000004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88</v>
      </c>
      <c r="F18" s="97">
        <v>60.8</v>
      </c>
      <c r="G18" s="97">
        <v>60.3</v>
      </c>
      <c r="H18" s="97">
        <v>6390</v>
      </c>
      <c r="I18" s="97" t="s">
        <v>19</v>
      </c>
      <c r="J18" s="97">
        <v>57.8</v>
      </c>
      <c r="K18" s="97">
        <v>61.7</v>
      </c>
      <c r="L18" s="97" t="s">
        <v>37</v>
      </c>
      <c r="M18" s="97">
        <v>2.4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91</v>
      </c>
      <c r="F19" s="97">
        <v>61.5</v>
      </c>
      <c r="G19" s="97">
        <v>59.7</v>
      </c>
      <c r="H19" s="97">
        <v>8610</v>
      </c>
      <c r="I19" s="97">
        <v>-2.1</v>
      </c>
      <c r="J19" s="97">
        <v>56.1</v>
      </c>
      <c r="K19" s="97">
        <v>57.6</v>
      </c>
      <c r="L19" s="97" t="s">
        <v>78</v>
      </c>
      <c r="M19" s="97">
        <v>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78</v>
      </c>
      <c r="F20" s="97">
        <v>64</v>
      </c>
      <c r="G20" s="97">
        <v>63.5</v>
      </c>
      <c r="H20" s="97">
        <v>8910</v>
      </c>
      <c r="I20" s="97">
        <v>-2.5</v>
      </c>
      <c r="J20" s="97">
        <v>61.6</v>
      </c>
      <c r="K20" s="97">
        <v>62.8</v>
      </c>
      <c r="L20" s="97" t="s">
        <v>81</v>
      </c>
      <c r="M20" s="97">
        <v>3.7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93</v>
      </c>
      <c r="F21" s="97">
        <v>63.4</v>
      </c>
      <c r="G21" s="97">
        <v>60.6</v>
      </c>
      <c r="H21" s="97">
        <v>8610</v>
      </c>
      <c r="I21" s="97">
        <v>-2.9</v>
      </c>
      <c r="J21" s="97">
        <v>57.7</v>
      </c>
      <c r="K21" s="97">
        <v>59.9</v>
      </c>
      <c r="L21" s="97" t="s">
        <v>139</v>
      </c>
      <c r="M21" s="97">
        <v>1.7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92</v>
      </c>
      <c r="F22" s="97">
        <v>63.1</v>
      </c>
      <c r="G22" s="97">
        <v>60.9</v>
      </c>
      <c r="H22" s="97">
        <v>8210</v>
      </c>
      <c r="I22" s="97">
        <v>-1.5</v>
      </c>
      <c r="J22" s="97">
        <v>58.5</v>
      </c>
      <c r="K22" s="97">
        <v>61.3</v>
      </c>
      <c r="L22" s="97" t="s">
        <v>141</v>
      </c>
      <c r="M22" s="97">
        <v>1.8</v>
      </c>
      <c r="N22" s="99"/>
      <c r="O22" s="10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35</v>
      </c>
      <c r="F3" s="97">
        <v>55.9</v>
      </c>
      <c r="G3" s="97">
        <v>54.2</v>
      </c>
      <c r="H3" s="97">
        <v>7470</v>
      </c>
      <c r="I3" s="97">
        <v>-1.9</v>
      </c>
      <c r="J3" s="97">
        <v>48.6</v>
      </c>
      <c r="K3" s="97">
        <v>52.3</v>
      </c>
      <c r="L3" s="97" t="s">
        <v>77</v>
      </c>
      <c r="M3" s="97">
        <v>9.6999999999999993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42</v>
      </c>
      <c r="F4" s="97">
        <v>57.3</v>
      </c>
      <c r="G4" s="97">
        <v>54.8</v>
      </c>
      <c r="H4" s="97">
        <v>7730</v>
      </c>
      <c r="I4" s="97">
        <v>-2.1</v>
      </c>
      <c r="J4" s="97">
        <v>49.4</v>
      </c>
      <c r="K4" s="97">
        <v>52.6</v>
      </c>
      <c r="L4" s="97" t="s">
        <v>142</v>
      </c>
      <c r="M4" s="97">
        <v>8.6999999999999993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20</v>
      </c>
      <c r="F5" s="97">
        <v>56.9</v>
      </c>
      <c r="G5" s="97">
        <v>52.3</v>
      </c>
      <c r="H5" s="97">
        <v>5760</v>
      </c>
      <c r="I5" s="97" t="s">
        <v>19</v>
      </c>
      <c r="J5" s="97">
        <v>46.2</v>
      </c>
      <c r="K5" s="97">
        <v>50.8</v>
      </c>
      <c r="L5" s="97" t="s">
        <v>140</v>
      </c>
      <c r="M5" s="97">
        <v>11.8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49</v>
      </c>
      <c r="F6" s="97">
        <v>56.1</v>
      </c>
      <c r="G6" s="97">
        <v>55.5</v>
      </c>
      <c r="H6" s="97">
        <v>7650</v>
      </c>
      <c r="I6" s="97">
        <v>-2.2999999999999998</v>
      </c>
      <c r="J6" s="97">
        <v>50.3</v>
      </c>
      <c r="K6" s="97">
        <v>52.7</v>
      </c>
      <c r="L6" s="97" t="s">
        <v>132</v>
      </c>
      <c r="M6" s="97">
        <v>7.8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0</v>
      </c>
      <c r="F7" s="97">
        <v>53.1</v>
      </c>
      <c r="G7" s="97">
        <v>49.8</v>
      </c>
      <c r="H7" s="97">
        <v>5560</v>
      </c>
      <c r="I7" s="97" t="s">
        <v>19</v>
      </c>
      <c r="J7" s="97">
        <v>42.7</v>
      </c>
      <c r="K7" s="97">
        <v>48</v>
      </c>
      <c r="L7" s="97" t="s">
        <v>28</v>
      </c>
      <c r="M7" s="97">
        <v>15.3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87</v>
      </c>
      <c r="F8" s="97">
        <v>63.1</v>
      </c>
      <c r="G8" s="97">
        <v>62.2</v>
      </c>
      <c r="H8" s="97">
        <v>8530</v>
      </c>
      <c r="I8" s="97">
        <v>-3.3</v>
      </c>
      <c r="J8" s="97">
        <v>60.2</v>
      </c>
      <c r="K8" s="97">
        <v>62.5</v>
      </c>
      <c r="L8" s="97" t="s">
        <v>134</v>
      </c>
      <c r="M8" s="97">
        <v>2.5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84</v>
      </c>
      <c r="F9" s="97">
        <v>60.8</v>
      </c>
      <c r="G9" s="97">
        <v>60.5</v>
      </c>
      <c r="H9" s="97">
        <v>6400</v>
      </c>
      <c r="I9" s="97" t="s">
        <v>19</v>
      </c>
      <c r="J9" s="97">
        <v>58</v>
      </c>
      <c r="K9" s="97">
        <v>61.8</v>
      </c>
      <c r="L9" s="97" t="s">
        <v>143</v>
      </c>
      <c r="M9" s="97">
        <v>2.9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80</v>
      </c>
      <c r="F10" s="97">
        <v>62.7</v>
      </c>
      <c r="G10" s="97">
        <v>63.2</v>
      </c>
      <c r="H10" s="97">
        <v>8440</v>
      </c>
      <c r="I10" s="97">
        <v>-1.5</v>
      </c>
      <c r="J10" s="97">
        <v>61.5</v>
      </c>
      <c r="K10" s="97">
        <v>63.4</v>
      </c>
      <c r="L10" s="97" t="s">
        <v>16</v>
      </c>
      <c r="M10" s="97">
        <v>3.5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63</v>
      </c>
      <c r="F11" s="97">
        <v>59.8</v>
      </c>
      <c r="G11" s="97">
        <v>57.3</v>
      </c>
      <c r="H11" s="97">
        <v>8110</v>
      </c>
      <c r="I11" s="97">
        <v>-1.9</v>
      </c>
      <c r="J11" s="97">
        <v>53</v>
      </c>
      <c r="K11" s="97">
        <v>55.6</v>
      </c>
      <c r="L11" s="97" t="s">
        <v>144</v>
      </c>
      <c r="M11" s="97">
        <v>5.9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80</v>
      </c>
      <c r="F12" s="97">
        <v>61.9</v>
      </c>
      <c r="G12" s="97">
        <v>61.5</v>
      </c>
      <c r="H12" s="97">
        <v>6480</v>
      </c>
      <c r="I12" s="97" t="s">
        <v>19</v>
      </c>
      <c r="J12" s="97">
        <v>59.8</v>
      </c>
      <c r="K12" s="97">
        <v>64.099999999999994</v>
      </c>
      <c r="L12" s="97" t="s">
        <v>145</v>
      </c>
      <c r="M12" s="97">
        <v>3.5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89</v>
      </c>
      <c r="F13" s="97">
        <v>61.2</v>
      </c>
      <c r="G13" s="97">
        <v>62.2</v>
      </c>
      <c r="H13" s="97">
        <v>8350</v>
      </c>
      <c r="I13" s="97">
        <v>-2.9</v>
      </c>
      <c r="J13" s="97">
        <v>59.8</v>
      </c>
      <c r="K13" s="97">
        <v>61.4</v>
      </c>
      <c r="L13" s="97" t="s">
        <v>132</v>
      </c>
      <c r="M13" s="97">
        <v>2.2000000000000002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91</v>
      </c>
      <c r="F14" s="97">
        <v>62.4</v>
      </c>
      <c r="G14" s="97">
        <v>62.5</v>
      </c>
      <c r="H14" s="97">
        <v>8690</v>
      </c>
      <c r="I14" s="97">
        <v>-1.9</v>
      </c>
      <c r="J14" s="97">
        <v>59.9</v>
      </c>
      <c r="K14" s="97">
        <v>61</v>
      </c>
      <c r="L14" s="97" t="s">
        <v>88</v>
      </c>
      <c r="M14" s="97">
        <v>2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93</v>
      </c>
      <c r="F15" s="97">
        <v>60.4</v>
      </c>
      <c r="G15" s="97">
        <v>60</v>
      </c>
      <c r="H15" s="97">
        <v>8400</v>
      </c>
      <c r="I15" s="97">
        <v>-2.9</v>
      </c>
      <c r="J15" s="97">
        <v>56.7</v>
      </c>
      <c r="K15" s="97">
        <v>58.5</v>
      </c>
      <c r="L15" s="97" t="s">
        <v>140</v>
      </c>
      <c r="M15" s="97">
        <v>1.7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74</v>
      </c>
      <c r="F16" s="97">
        <v>61</v>
      </c>
      <c r="G16" s="97">
        <v>62.7</v>
      </c>
      <c r="H16" s="97">
        <v>8520</v>
      </c>
      <c r="I16" s="97">
        <v>-3.1</v>
      </c>
      <c r="J16" s="97">
        <v>60.6</v>
      </c>
      <c r="K16" s="97">
        <v>62.4</v>
      </c>
      <c r="L16" s="97" t="s">
        <v>146</v>
      </c>
      <c r="M16" s="97">
        <v>4.3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89</v>
      </c>
      <c r="F17" s="97">
        <v>62.1</v>
      </c>
      <c r="G17" s="97">
        <v>59.8</v>
      </c>
      <c r="H17" s="97">
        <v>8170</v>
      </c>
      <c r="I17" s="97">
        <v>-2.9</v>
      </c>
      <c r="J17" s="97">
        <v>56</v>
      </c>
      <c r="K17" s="97">
        <v>57.6</v>
      </c>
      <c r="L17" s="97" t="s">
        <v>135</v>
      </c>
      <c r="M17" s="97">
        <v>2.2999999999999998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99</v>
      </c>
      <c r="F18" s="97">
        <v>61.3</v>
      </c>
      <c r="G18" s="97">
        <v>61.3</v>
      </c>
      <c r="H18" s="97">
        <v>8540</v>
      </c>
      <c r="I18" s="97">
        <v>-2.7</v>
      </c>
      <c r="J18" s="97">
        <v>58.6</v>
      </c>
      <c r="K18" s="97">
        <v>60.2</v>
      </c>
      <c r="L18" s="97" t="s">
        <v>14</v>
      </c>
      <c r="M18" s="97">
        <v>0.8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96</v>
      </c>
      <c r="F19" s="97">
        <v>61.9</v>
      </c>
      <c r="G19" s="97">
        <v>61.3</v>
      </c>
      <c r="H19" s="97">
        <v>8620</v>
      </c>
      <c r="I19" s="97">
        <v>-2.9</v>
      </c>
      <c r="J19" s="97">
        <v>58.5</v>
      </c>
      <c r="K19" s="97">
        <v>60</v>
      </c>
      <c r="L19" s="97" t="s">
        <v>140</v>
      </c>
      <c r="M19" s="97">
        <v>1.2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88</v>
      </c>
      <c r="F20" s="97">
        <v>63</v>
      </c>
      <c r="G20" s="97">
        <v>62.5</v>
      </c>
      <c r="H20" s="97">
        <v>8540</v>
      </c>
      <c r="I20" s="97">
        <v>-3.7</v>
      </c>
      <c r="J20" s="97">
        <v>60.2</v>
      </c>
      <c r="K20" s="97">
        <v>61.7</v>
      </c>
      <c r="L20" s="97" t="s">
        <v>87</v>
      </c>
      <c r="M20" s="97">
        <v>2.2999999999999998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83</v>
      </c>
      <c r="F21" s="97">
        <v>63.5</v>
      </c>
      <c r="G21" s="97">
        <v>63.1</v>
      </c>
      <c r="H21" s="97">
        <v>8830</v>
      </c>
      <c r="I21" s="97">
        <v>-2.7</v>
      </c>
      <c r="J21" s="97">
        <v>61</v>
      </c>
      <c r="K21" s="97">
        <v>62.1</v>
      </c>
      <c r="L21" s="97" t="s">
        <v>87</v>
      </c>
      <c r="M21" s="97">
        <v>3.1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94</v>
      </c>
      <c r="F22" s="97">
        <v>64.400000000000006</v>
      </c>
      <c r="G22" s="97">
        <v>59.5</v>
      </c>
      <c r="H22" s="97">
        <v>6360</v>
      </c>
      <c r="I22" s="97" t="s">
        <v>19</v>
      </c>
      <c r="J22" s="97">
        <v>57</v>
      </c>
      <c r="K22" s="97">
        <v>62.8</v>
      </c>
      <c r="L22" s="97" t="s">
        <v>135</v>
      </c>
      <c r="M22" s="97">
        <v>1.5</v>
      </c>
      <c r="N22" s="99"/>
      <c r="O22" s="10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</row>
    <row r="3" spans="1:15" ht="19">
      <c r="A3" s="101">
        <v>1</v>
      </c>
      <c r="B3" s="99"/>
      <c r="C3" s="99"/>
      <c r="D3" s="99"/>
      <c r="E3" s="102">
        <v>98</v>
      </c>
      <c r="F3" s="97">
        <v>28</v>
      </c>
      <c r="G3" s="97">
        <v>26.5</v>
      </c>
      <c r="H3" s="97">
        <v>3910</v>
      </c>
      <c r="I3" s="97">
        <v>-1.1000000000000001</v>
      </c>
      <c r="J3" s="97">
        <v>13.4</v>
      </c>
      <c r="K3" s="97">
        <v>17.3</v>
      </c>
      <c r="L3" s="97" t="s">
        <v>34</v>
      </c>
      <c r="M3" s="97">
        <v>0.4</v>
      </c>
      <c r="N3" s="97" t="s">
        <v>35</v>
      </c>
      <c r="O3" s="101">
        <v>1</v>
      </c>
    </row>
    <row r="4" spans="1:15" ht="19">
      <c r="A4" s="101">
        <v>2</v>
      </c>
      <c r="B4" s="99"/>
      <c r="C4" s="99"/>
      <c r="D4" s="99"/>
      <c r="E4" s="102">
        <v>0</v>
      </c>
      <c r="F4" s="97" t="s">
        <v>19</v>
      </c>
      <c r="G4" s="97">
        <v>18.100000000000001</v>
      </c>
      <c r="H4" s="97">
        <v>2120</v>
      </c>
      <c r="I4" s="97" t="s">
        <v>19</v>
      </c>
      <c r="J4" s="97">
        <v>6</v>
      </c>
      <c r="K4" s="97">
        <v>9.4</v>
      </c>
      <c r="L4" s="97" t="s">
        <v>16</v>
      </c>
      <c r="M4" s="97">
        <v>7</v>
      </c>
      <c r="N4" s="97" t="s">
        <v>16</v>
      </c>
      <c r="O4" s="101">
        <v>2</v>
      </c>
    </row>
    <row r="5" spans="1:15" ht="19">
      <c r="A5" s="101">
        <v>3</v>
      </c>
      <c r="B5" s="99"/>
      <c r="C5" s="99"/>
      <c r="D5" s="99"/>
      <c r="E5" s="102">
        <v>50</v>
      </c>
      <c r="F5" s="97">
        <v>24.8</v>
      </c>
      <c r="G5" s="97">
        <v>22.7</v>
      </c>
      <c r="H5" s="97">
        <v>3190</v>
      </c>
      <c r="I5" s="97">
        <v>-0.9</v>
      </c>
      <c r="J5" s="97">
        <v>9.6</v>
      </c>
      <c r="K5" s="97">
        <v>13.6</v>
      </c>
      <c r="L5" s="97" t="s">
        <v>16</v>
      </c>
      <c r="M5" s="97">
        <v>3.4</v>
      </c>
      <c r="N5" s="97" t="s">
        <v>16</v>
      </c>
      <c r="O5" s="101">
        <v>3</v>
      </c>
    </row>
    <row r="6" spans="1:15" ht="19">
      <c r="A6" s="101">
        <v>4</v>
      </c>
      <c r="B6" s="99"/>
      <c r="C6" s="99"/>
      <c r="D6" s="99"/>
      <c r="E6" s="102">
        <v>27</v>
      </c>
      <c r="F6" s="97">
        <v>23.8</v>
      </c>
      <c r="G6" s="97">
        <v>20.7</v>
      </c>
      <c r="H6" s="97">
        <v>2420</v>
      </c>
      <c r="I6" s="97" t="s">
        <v>19</v>
      </c>
      <c r="J6" s="97">
        <v>8.1999999999999993</v>
      </c>
      <c r="K6" s="97">
        <v>12.1</v>
      </c>
      <c r="L6" s="97" t="s">
        <v>33</v>
      </c>
      <c r="M6" s="97">
        <v>4.8</v>
      </c>
      <c r="N6" s="97" t="s">
        <v>33</v>
      </c>
      <c r="O6" s="101">
        <v>4</v>
      </c>
    </row>
    <row r="7" spans="1:15" ht="19">
      <c r="A7" s="101">
        <v>5</v>
      </c>
      <c r="B7" s="99"/>
      <c r="C7" s="99"/>
      <c r="D7" s="99"/>
      <c r="E7" s="102">
        <v>70</v>
      </c>
      <c r="F7" s="97">
        <v>27</v>
      </c>
      <c r="G7" s="97">
        <v>24.2</v>
      </c>
      <c r="H7" s="97">
        <v>3430</v>
      </c>
      <c r="I7" s="97">
        <v>-0.7</v>
      </c>
      <c r="J7" s="97">
        <v>10.8</v>
      </c>
      <c r="K7" s="97">
        <v>15.1</v>
      </c>
      <c r="L7" s="97" t="s">
        <v>31</v>
      </c>
      <c r="M7" s="97">
        <v>2.2000000000000002</v>
      </c>
      <c r="N7" s="97" t="s">
        <v>31</v>
      </c>
      <c r="O7" s="101">
        <v>5</v>
      </c>
    </row>
    <row r="8" spans="1:15" ht="19">
      <c r="A8" s="101">
        <v>6</v>
      </c>
      <c r="B8" s="99"/>
      <c r="C8" s="99"/>
      <c r="D8" s="99"/>
      <c r="E8" s="102">
        <v>93</v>
      </c>
      <c r="F8" s="97">
        <v>26</v>
      </c>
      <c r="G8" s="97">
        <v>25.6</v>
      </c>
      <c r="H8" s="97">
        <v>3480</v>
      </c>
      <c r="I8" s="97">
        <v>-0.9</v>
      </c>
      <c r="J8" s="97">
        <v>12.3</v>
      </c>
      <c r="K8" s="97">
        <v>16.7</v>
      </c>
      <c r="L8" s="97" t="s">
        <v>16</v>
      </c>
      <c r="M8" s="97">
        <v>0.7</v>
      </c>
      <c r="N8" s="97" t="s">
        <v>16</v>
      </c>
      <c r="O8" s="101">
        <v>6</v>
      </c>
    </row>
    <row r="9" spans="1:15" ht="19">
      <c r="A9" s="101">
        <v>7</v>
      </c>
      <c r="B9" s="99"/>
      <c r="C9" s="99"/>
      <c r="D9" s="99"/>
      <c r="E9" s="102">
        <v>98</v>
      </c>
      <c r="F9" s="97">
        <v>26.5</v>
      </c>
      <c r="G9" s="97">
        <v>25.7</v>
      </c>
      <c r="H9" s="97">
        <v>3640</v>
      </c>
      <c r="I9" s="97">
        <v>-0.7</v>
      </c>
      <c r="J9" s="97">
        <v>12.6</v>
      </c>
      <c r="K9" s="97">
        <v>16.600000000000001</v>
      </c>
      <c r="L9" s="97" t="s">
        <v>138</v>
      </c>
      <c r="M9" s="97">
        <v>0.4</v>
      </c>
      <c r="N9" s="97" t="s">
        <v>138</v>
      </c>
      <c r="O9" s="101">
        <v>7</v>
      </c>
    </row>
    <row r="10" spans="1:15" ht="19">
      <c r="A10" s="101">
        <v>8</v>
      </c>
      <c r="B10" s="99"/>
      <c r="C10" s="99"/>
      <c r="D10" s="99"/>
      <c r="E10" s="102">
        <v>90</v>
      </c>
      <c r="F10" s="97">
        <v>25.8</v>
      </c>
      <c r="G10" s="97">
        <v>25.2</v>
      </c>
      <c r="H10" s="97">
        <v>2950</v>
      </c>
      <c r="I10" s="97" t="s">
        <v>19</v>
      </c>
      <c r="J10" s="97">
        <v>12.1</v>
      </c>
      <c r="K10" s="97">
        <v>16.899999999999999</v>
      </c>
      <c r="L10" s="97" t="s">
        <v>18</v>
      </c>
      <c r="M10" s="97">
        <v>0.9</v>
      </c>
      <c r="N10" s="97" t="s">
        <v>34</v>
      </c>
      <c r="O10" s="101">
        <v>8</v>
      </c>
    </row>
    <row r="11" spans="1:15" ht="19">
      <c r="A11" s="101">
        <v>9</v>
      </c>
      <c r="B11" s="99"/>
      <c r="C11" s="99"/>
      <c r="D11" s="99"/>
      <c r="E11" s="102">
        <v>89</v>
      </c>
      <c r="F11" s="97">
        <v>25.4</v>
      </c>
      <c r="G11" s="97">
        <v>25</v>
      </c>
      <c r="H11" s="97">
        <v>2930</v>
      </c>
      <c r="I11" s="97" t="s">
        <v>19</v>
      </c>
      <c r="J11" s="97">
        <v>12</v>
      </c>
      <c r="K11" s="97">
        <v>16.7</v>
      </c>
      <c r="L11" s="97" t="s">
        <v>138</v>
      </c>
      <c r="M11" s="97">
        <v>1</v>
      </c>
      <c r="N11" s="97" t="s">
        <v>138</v>
      </c>
      <c r="O11" s="101">
        <v>9</v>
      </c>
    </row>
    <row r="12" spans="1:15" ht="19">
      <c r="A12" s="101">
        <v>10</v>
      </c>
      <c r="B12" s="99"/>
      <c r="C12" s="99"/>
      <c r="D12" s="99"/>
      <c r="E12" s="102">
        <v>95</v>
      </c>
      <c r="F12" s="97">
        <v>26.6</v>
      </c>
      <c r="G12" s="97">
        <v>25.7</v>
      </c>
      <c r="H12" s="97">
        <v>3010</v>
      </c>
      <c r="I12" s="97" t="s">
        <v>19</v>
      </c>
      <c r="J12" s="97">
        <v>12.5</v>
      </c>
      <c r="K12" s="97">
        <v>17.5</v>
      </c>
      <c r="L12" s="97" t="s">
        <v>20</v>
      </c>
      <c r="M12" s="97">
        <v>0.6</v>
      </c>
      <c r="N12" s="97" t="s">
        <v>131</v>
      </c>
      <c r="O12" s="101">
        <v>10</v>
      </c>
    </row>
    <row r="13" spans="1:15" ht="19">
      <c r="A13" s="101">
        <v>11</v>
      </c>
      <c r="B13" s="99"/>
      <c r="C13" s="99"/>
      <c r="D13" s="99"/>
      <c r="E13" s="102">
        <v>92</v>
      </c>
      <c r="F13" s="97">
        <v>28.1</v>
      </c>
      <c r="G13" s="97">
        <v>27.2</v>
      </c>
      <c r="H13" s="97">
        <v>3190</v>
      </c>
      <c r="I13" s="97" t="s">
        <v>19</v>
      </c>
      <c r="J13" s="97">
        <v>13.8</v>
      </c>
      <c r="K13" s="97">
        <v>19.2</v>
      </c>
      <c r="L13" s="97" t="s">
        <v>31</v>
      </c>
      <c r="M13" s="97">
        <v>0.8</v>
      </c>
      <c r="N13" s="97" t="s">
        <v>16</v>
      </c>
      <c r="O13" s="101">
        <v>11</v>
      </c>
    </row>
    <row r="14" spans="1:15" ht="19">
      <c r="A14" s="101">
        <v>12</v>
      </c>
      <c r="B14" s="99"/>
      <c r="C14" s="99"/>
      <c r="D14" s="99"/>
      <c r="E14" s="102">
        <v>37</v>
      </c>
      <c r="F14" s="97" t="s">
        <v>19</v>
      </c>
      <c r="G14" s="97">
        <v>21.8</v>
      </c>
      <c r="H14" s="97">
        <v>2550</v>
      </c>
      <c r="I14" s="97" t="s">
        <v>19</v>
      </c>
      <c r="J14" s="97">
        <v>8.8000000000000007</v>
      </c>
      <c r="K14" s="97">
        <v>13.2</v>
      </c>
      <c r="L14" s="97" t="s">
        <v>33</v>
      </c>
      <c r="M14" s="97">
        <v>4.2</v>
      </c>
      <c r="N14" s="97" t="s">
        <v>138</v>
      </c>
      <c r="O14" s="101">
        <v>12</v>
      </c>
    </row>
    <row r="15" spans="1:15" ht="19">
      <c r="A15" s="101">
        <v>13</v>
      </c>
      <c r="B15" s="99"/>
      <c r="C15" s="99"/>
      <c r="D15" s="99"/>
      <c r="E15" s="102">
        <v>67</v>
      </c>
      <c r="F15" s="97">
        <v>25.9</v>
      </c>
      <c r="G15" s="97">
        <v>23.7</v>
      </c>
      <c r="H15" s="97">
        <v>2780</v>
      </c>
      <c r="I15" s="97" t="s">
        <v>19</v>
      </c>
      <c r="J15" s="97">
        <v>10.7</v>
      </c>
      <c r="K15" s="97">
        <v>15.3</v>
      </c>
      <c r="L15" s="97" t="s">
        <v>34</v>
      </c>
      <c r="M15" s="97">
        <v>2.2999999999999998</v>
      </c>
      <c r="N15" s="97" t="s">
        <v>35</v>
      </c>
      <c r="O15" s="101">
        <v>13</v>
      </c>
    </row>
    <row r="16" spans="1:15" ht="19">
      <c r="A16" s="101">
        <v>14</v>
      </c>
      <c r="B16" s="99"/>
      <c r="C16" s="99"/>
      <c r="D16" s="99"/>
      <c r="E16" s="102">
        <v>40</v>
      </c>
      <c r="F16" s="97">
        <v>22.9</v>
      </c>
      <c r="G16" s="97">
        <v>22.1</v>
      </c>
      <c r="H16" s="97">
        <v>2900</v>
      </c>
      <c r="I16" s="97">
        <v>-1.1000000000000001</v>
      </c>
      <c r="J16" s="97">
        <v>9</v>
      </c>
      <c r="K16" s="97">
        <v>13.2</v>
      </c>
      <c r="L16" s="97" t="s">
        <v>20</v>
      </c>
      <c r="M16" s="97">
        <v>4</v>
      </c>
      <c r="N16" s="97" t="s">
        <v>131</v>
      </c>
      <c r="O16" s="101">
        <v>14</v>
      </c>
    </row>
    <row r="17" spans="1:15" ht="19">
      <c r="A17" s="97" t="s">
        <v>21</v>
      </c>
      <c r="B17" s="99"/>
      <c r="C17" s="99"/>
      <c r="D17" s="99"/>
      <c r="E17" s="102">
        <v>67.599999999999994</v>
      </c>
      <c r="F17" s="97">
        <v>25.9</v>
      </c>
      <c r="G17" s="97">
        <v>23.9</v>
      </c>
      <c r="H17" s="97">
        <v>3036</v>
      </c>
      <c r="I17" s="97">
        <v>-0.9</v>
      </c>
      <c r="J17" s="97">
        <v>10.8</v>
      </c>
      <c r="K17" s="97">
        <v>15.2</v>
      </c>
      <c r="L17" s="97" t="s">
        <v>151</v>
      </c>
      <c r="M17" s="97">
        <v>2.4</v>
      </c>
      <c r="N17" s="97" t="s">
        <v>151</v>
      </c>
      <c r="O17" s="97" t="s">
        <v>21</v>
      </c>
    </row>
    <row r="18" spans="1:15" ht="19">
      <c r="A18" s="97" t="s">
        <v>23</v>
      </c>
      <c r="B18" s="99"/>
      <c r="C18" s="99"/>
      <c r="D18" s="99"/>
      <c r="E18" s="102">
        <v>30.5</v>
      </c>
      <c r="F18" s="97">
        <v>1.5</v>
      </c>
      <c r="G18" s="97">
        <v>2.4</v>
      </c>
      <c r="H18" s="97">
        <v>470</v>
      </c>
      <c r="I18" s="97">
        <v>0.2</v>
      </c>
      <c r="J18" s="97">
        <v>2.2000000000000002</v>
      </c>
      <c r="K18" s="97">
        <v>2.5</v>
      </c>
      <c r="L18" s="97">
        <v>0.3</v>
      </c>
      <c r="M18" s="97">
        <v>2</v>
      </c>
      <c r="N18" s="97">
        <v>0.2</v>
      </c>
      <c r="O18" s="97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</row>
    <row r="3" spans="1:15" ht="19">
      <c r="A3" s="101">
        <v>1</v>
      </c>
      <c r="B3" s="99"/>
      <c r="C3" s="99"/>
      <c r="D3" s="99"/>
      <c r="E3" s="102">
        <v>87</v>
      </c>
      <c r="F3" s="97">
        <v>41.2</v>
      </c>
      <c r="G3" s="97">
        <v>38.1</v>
      </c>
      <c r="H3" s="97">
        <v>5750</v>
      </c>
      <c r="I3" s="97">
        <v>-0.9</v>
      </c>
      <c r="J3" s="97">
        <v>26.6</v>
      </c>
      <c r="K3" s="97">
        <v>30.5</v>
      </c>
      <c r="L3" s="97" t="s">
        <v>36</v>
      </c>
      <c r="M3" s="97">
        <v>1.7</v>
      </c>
      <c r="N3" s="97" t="s">
        <v>30</v>
      </c>
      <c r="O3" s="101">
        <v>1</v>
      </c>
    </row>
    <row r="4" spans="1:15" ht="19">
      <c r="A4" s="101">
        <v>2</v>
      </c>
      <c r="B4" s="99"/>
      <c r="C4" s="99"/>
      <c r="D4" s="99"/>
      <c r="E4" s="102">
        <v>66</v>
      </c>
      <c r="F4" s="97">
        <v>38.200000000000003</v>
      </c>
      <c r="G4" s="97">
        <v>33.9</v>
      </c>
      <c r="H4" s="97">
        <v>3970</v>
      </c>
      <c r="I4" s="97" t="s">
        <v>19</v>
      </c>
      <c r="J4" s="97">
        <v>21.3</v>
      </c>
      <c r="K4" s="97">
        <v>27.2</v>
      </c>
      <c r="L4" s="97" t="s">
        <v>29</v>
      </c>
      <c r="M4" s="97">
        <v>3.7</v>
      </c>
      <c r="N4" s="97" t="s">
        <v>36</v>
      </c>
      <c r="O4" s="101">
        <v>2</v>
      </c>
    </row>
    <row r="5" spans="1:15" ht="19">
      <c r="A5" s="101">
        <v>3</v>
      </c>
      <c r="B5" s="99"/>
      <c r="C5" s="99"/>
      <c r="D5" s="99"/>
      <c r="E5" s="102">
        <v>94</v>
      </c>
      <c r="F5" s="97">
        <v>35.200000000000003</v>
      </c>
      <c r="G5" s="97">
        <v>36.200000000000003</v>
      </c>
      <c r="H5" s="97">
        <v>4940</v>
      </c>
      <c r="I5" s="97">
        <v>-2.9</v>
      </c>
      <c r="J5" s="97">
        <v>24</v>
      </c>
      <c r="K5" s="97">
        <v>29.2</v>
      </c>
      <c r="L5" s="97" t="s">
        <v>88</v>
      </c>
      <c r="M5" s="97">
        <v>1.1000000000000001</v>
      </c>
      <c r="N5" s="97" t="s">
        <v>131</v>
      </c>
      <c r="O5" s="101">
        <v>3</v>
      </c>
    </row>
    <row r="6" spans="1:15" ht="19">
      <c r="A6" s="101">
        <v>4</v>
      </c>
      <c r="B6" s="99"/>
      <c r="C6" s="99"/>
      <c r="D6" s="99"/>
      <c r="E6" s="102">
        <v>92</v>
      </c>
      <c r="F6" s="97">
        <v>39.1</v>
      </c>
      <c r="G6" s="97">
        <v>36.1</v>
      </c>
      <c r="H6" s="97">
        <v>5240</v>
      </c>
      <c r="I6" s="97">
        <v>-1.7</v>
      </c>
      <c r="J6" s="97">
        <v>23.7</v>
      </c>
      <c r="K6" s="97">
        <v>28.7</v>
      </c>
      <c r="L6" s="97" t="s">
        <v>33</v>
      </c>
      <c r="M6" s="97">
        <v>1.3</v>
      </c>
      <c r="N6" s="97" t="s">
        <v>33</v>
      </c>
      <c r="O6" s="101">
        <v>4</v>
      </c>
    </row>
    <row r="7" spans="1:15" ht="19">
      <c r="A7" s="101">
        <v>5</v>
      </c>
      <c r="B7" s="99"/>
      <c r="C7" s="99"/>
      <c r="D7" s="99"/>
      <c r="E7" s="102">
        <v>64</v>
      </c>
      <c r="F7" s="97">
        <v>40.4</v>
      </c>
      <c r="G7" s="97">
        <v>40.1</v>
      </c>
      <c r="H7" s="97">
        <v>5460</v>
      </c>
      <c r="I7" s="97">
        <v>-1.9</v>
      </c>
      <c r="J7" s="97">
        <v>28.8</v>
      </c>
      <c r="K7" s="97">
        <v>34.200000000000003</v>
      </c>
      <c r="L7" s="97" t="s">
        <v>135</v>
      </c>
      <c r="M7" s="97">
        <v>3.9</v>
      </c>
      <c r="N7" s="97" t="s">
        <v>17</v>
      </c>
      <c r="O7" s="101">
        <v>5</v>
      </c>
    </row>
    <row r="8" spans="1:15" ht="19">
      <c r="A8" s="101">
        <v>6</v>
      </c>
      <c r="B8" s="99"/>
      <c r="C8" s="99"/>
      <c r="D8" s="99"/>
      <c r="E8" s="102">
        <v>81</v>
      </c>
      <c r="F8" s="97">
        <v>38.299999999999997</v>
      </c>
      <c r="G8" s="97">
        <v>35.299999999999997</v>
      </c>
      <c r="H8" s="97">
        <v>5130</v>
      </c>
      <c r="I8" s="97">
        <v>-0.7</v>
      </c>
      <c r="J8" s="97">
        <v>22.8</v>
      </c>
      <c r="K8" s="97">
        <v>27.6</v>
      </c>
      <c r="L8" s="97" t="s">
        <v>78</v>
      </c>
      <c r="M8" s="97">
        <v>2.2999999999999998</v>
      </c>
      <c r="N8" s="97" t="s">
        <v>36</v>
      </c>
      <c r="O8" s="101">
        <v>6</v>
      </c>
    </row>
    <row r="9" spans="1:15" ht="19">
      <c r="A9" s="101">
        <v>7</v>
      </c>
      <c r="B9" s="99"/>
      <c r="C9" s="99"/>
      <c r="D9" s="99"/>
      <c r="E9" s="102">
        <v>80</v>
      </c>
      <c r="F9" s="97">
        <v>39.1</v>
      </c>
      <c r="G9" s="97">
        <v>35.1</v>
      </c>
      <c r="H9" s="97">
        <v>5320</v>
      </c>
      <c r="I9" s="97">
        <v>-1.1000000000000001</v>
      </c>
      <c r="J9" s="97">
        <v>22.6</v>
      </c>
      <c r="K9" s="97">
        <v>27.1</v>
      </c>
      <c r="L9" s="97" t="s">
        <v>36</v>
      </c>
      <c r="M9" s="97">
        <v>2.4</v>
      </c>
      <c r="N9" s="97" t="s">
        <v>30</v>
      </c>
      <c r="O9" s="101">
        <v>7</v>
      </c>
    </row>
    <row r="10" spans="1:15" ht="19">
      <c r="A10" s="101">
        <v>8</v>
      </c>
      <c r="B10" s="99"/>
      <c r="C10" s="99"/>
      <c r="D10" s="99"/>
      <c r="E10" s="102">
        <v>68</v>
      </c>
      <c r="F10" s="97">
        <v>37.4</v>
      </c>
      <c r="G10" s="97">
        <v>34.299999999999997</v>
      </c>
      <c r="H10" s="97">
        <v>5210</v>
      </c>
      <c r="I10" s="97">
        <v>-0.5</v>
      </c>
      <c r="J10" s="97">
        <v>21.9</v>
      </c>
      <c r="K10" s="97">
        <v>25.8</v>
      </c>
      <c r="L10" s="97" t="s">
        <v>153</v>
      </c>
      <c r="M10" s="97">
        <v>3.5</v>
      </c>
      <c r="N10" s="97" t="s">
        <v>134</v>
      </c>
      <c r="O10" s="101">
        <v>8</v>
      </c>
    </row>
    <row r="11" spans="1:15" ht="19">
      <c r="A11" s="101">
        <v>9</v>
      </c>
      <c r="B11" s="99"/>
      <c r="C11" s="99"/>
      <c r="D11" s="99"/>
      <c r="E11" s="102">
        <v>68</v>
      </c>
      <c r="F11" s="97">
        <v>35.5</v>
      </c>
      <c r="G11" s="97">
        <v>34</v>
      </c>
      <c r="H11" s="97">
        <v>3980</v>
      </c>
      <c r="I11" s="97" t="s">
        <v>19</v>
      </c>
      <c r="J11" s="97">
        <v>21.5</v>
      </c>
      <c r="K11" s="97">
        <v>27.2</v>
      </c>
      <c r="L11" s="97" t="s">
        <v>78</v>
      </c>
      <c r="M11" s="97">
        <v>3.5</v>
      </c>
      <c r="N11" s="97" t="s">
        <v>36</v>
      </c>
      <c r="O11" s="101">
        <v>9</v>
      </c>
    </row>
    <row r="12" spans="1:15" ht="19">
      <c r="A12" s="101">
        <v>10</v>
      </c>
      <c r="B12" s="99"/>
      <c r="C12" s="99"/>
      <c r="D12" s="99"/>
      <c r="E12" s="102">
        <v>86</v>
      </c>
      <c r="F12" s="97">
        <v>38.200000000000003</v>
      </c>
      <c r="G12" s="97">
        <v>38.5</v>
      </c>
      <c r="H12" s="97">
        <v>4510</v>
      </c>
      <c r="I12" s="97" t="s">
        <v>19</v>
      </c>
      <c r="J12" s="97">
        <v>26.8</v>
      </c>
      <c r="K12" s="97">
        <v>33.200000000000003</v>
      </c>
      <c r="L12" s="97" t="s">
        <v>33</v>
      </c>
      <c r="M12" s="97">
        <v>1.8</v>
      </c>
      <c r="N12" s="97" t="s">
        <v>33</v>
      </c>
      <c r="O12" s="101">
        <v>10</v>
      </c>
    </row>
    <row r="13" spans="1:15" ht="19">
      <c r="A13" s="101">
        <v>11</v>
      </c>
      <c r="B13" s="99"/>
      <c r="C13" s="99"/>
      <c r="D13" s="99"/>
      <c r="E13" s="102">
        <v>90</v>
      </c>
      <c r="F13" s="97">
        <v>37.9</v>
      </c>
      <c r="G13" s="97">
        <v>36.1</v>
      </c>
      <c r="H13" s="97">
        <v>5100</v>
      </c>
      <c r="I13" s="97">
        <v>-1.9</v>
      </c>
      <c r="J13" s="97">
        <v>23.6</v>
      </c>
      <c r="K13" s="97">
        <v>28.9</v>
      </c>
      <c r="L13" s="97" t="s">
        <v>34</v>
      </c>
      <c r="M13" s="97">
        <v>1.4</v>
      </c>
      <c r="N13" s="97" t="s">
        <v>35</v>
      </c>
      <c r="O13" s="101">
        <v>11</v>
      </c>
    </row>
    <row r="14" spans="1:15" ht="19">
      <c r="A14" s="101">
        <v>12</v>
      </c>
      <c r="B14" s="99"/>
      <c r="C14" s="99"/>
      <c r="D14" s="99"/>
      <c r="E14" s="102">
        <v>68</v>
      </c>
      <c r="F14" s="97">
        <v>37.4</v>
      </c>
      <c r="G14" s="97">
        <v>34.700000000000003</v>
      </c>
      <c r="H14" s="97">
        <v>4730</v>
      </c>
      <c r="I14" s="97">
        <v>-1.3</v>
      </c>
      <c r="J14" s="97">
        <v>21.5</v>
      </c>
      <c r="K14" s="97">
        <v>27.5</v>
      </c>
      <c r="L14" s="97" t="s">
        <v>98</v>
      </c>
      <c r="M14" s="97">
        <v>3.5</v>
      </c>
      <c r="N14" s="97" t="s">
        <v>78</v>
      </c>
      <c r="O14" s="101">
        <v>12</v>
      </c>
    </row>
    <row r="15" spans="1:15" ht="19">
      <c r="A15" s="101">
        <v>13</v>
      </c>
      <c r="B15" s="99"/>
      <c r="C15" s="99"/>
      <c r="D15" s="99"/>
      <c r="E15" s="102">
        <v>65</v>
      </c>
      <c r="F15" s="97">
        <v>36.1</v>
      </c>
      <c r="G15" s="97">
        <v>34.200000000000003</v>
      </c>
      <c r="H15" s="97">
        <v>4780</v>
      </c>
      <c r="I15" s="97">
        <v>-1.9</v>
      </c>
      <c r="J15" s="97">
        <v>21.2</v>
      </c>
      <c r="K15" s="97">
        <v>26.6</v>
      </c>
      <c r="L15" s="97" t="s">
        <v>16</v>
      </c>
      <c r="M15" s="97">
        <v>3.8</v>
      </c>
      <c r="N15" s="97" t="s">
        <v>151</v>
      </c>
      <c r="O15" s="101">
        <v>13</v>
      </c>
    </row>
    <row r="16" spans="1:15" ht="19">
      <c r="A16" s="101">
        <v>14</v>
      </c>
      <c r="B16" s="99"/>
      <c r="C16" s="99"/>
      <c r="D16" s="99"/>
      <c r="E16" s="102">
        <v>62</v>
      </c>
      <c r="F16" s="97">
        <v>39.700000000000003</v>
      </c>
      <c r="G16" s="97">
        <v>40.4</v>
      </c>
      <c r="H16" s="97">
        <v>4730</v>
      </c>
      <c r="I16" s="97" t="s">
        <v>19</v>
      </c>
      <c r="J16" s="97">
        <v>29</v>
      </c>
      <c r="K16" s="97">
        <v>35.9</v>
      </c>
      <c r="L16" s="97" t="s">
        <v>154</v>
      </c>
      <c r="M16" s="97">
        <v>4.0999999999999996</v>
      </c>
      <c r="N16" s="97" t="s">
        <v>81</v>
      </c>
      <c r="O16" s="101">
        <v>14</v>
      </c>
    </row>
    <row r="17" spans="1:15" ht="19">
      <c r="A17" s="101">
        <v>15</v>
      </c>
      <c r="B17" s="99"/>
      <c r="C17" s="99"/>
      <c r="D17" s="99"/>
      <c r="E17" s="102">
        <v>99</v>
      </c>
      <c r="F17" s="97">
        <v>36.799999999999997</v>
      </c>
      <c r="G17" s="97">
        <v>36.700000000000003</v>
      </c>
      <c r="H17" s="97">
        <v>5080</v>
      </c>
      <c r="I17" s="97">
        <v>-0.9</v>
      </c>
      <c r="J17" s="97">
        <v>24.7</v>
      </c>
      <c r="K17" s="97">
        <v>29.5</v>
      </c>
      <c r="L17" s="97" t="s">
        <v>87</v>
      </c>
      <c r="M17" s="97">
        <v>0.6</v>
      </c>
      <c r="N17" s="97" t="s">
        <v>20</v>
      </c>
      <c r="O17" s="101">
        <v>15</v>
      </c>
    </row>
    <row r="18" spans="1:15" ht="19">
      <c r="A18" s="101">
        <v>16</v>
      </c>
      <c r="B18" s="99"/>
      <c r="C18" s="99"/>
      <c r="D18" s="99"/>
      <c r="E18" s="102">
        <v>100</v>
      </c>
      <c r="F18" s="97">
        <v>38.5</v>
      </c>
      <c r="G18" s="97">
        <v>37.200000000000003</v>
      </c>
      <c r="H18" s="97">
        <v>5190</v>
      </c>
      <c r="I18" s="97">
        <v>-1.3</v>
      </c>
      <c r="J18" s="97">
        <v>25.1</v>
      </c>
      <c r="K18" s="97">
        <v>30.2</v>
      </c>
      <c r="L18" s="97" t="s">
        <v>33</v>
      </c>
      <c r="M18" s="97">
        <v>0.2</v>
      </c>
      <c r="N18" s="97" t="s">
        <v>33</v>
      </c>
      <c r="O18" s="101">
        <v>16</v>
      </c>
    </row>
    <row r="19" spans="1:15" ht="19">
      <c r="A19" s="101">
        <v>17</v>
      </c>
      <c r="B19" s="99"/>
      <c r="C19" s="99"/>
      <c r="D19" s="99"/>
      <c r="E19" s="102">
        <v>96</v>
      </c>
      <c r="F19" s="97">
        <v>39.5</v>
      </c>
      <c r="G19" s="97">
        <v>37.6</v>
      </c>
      <c r="H19" s="97">
        <v>5520</v>
      </c>
      <c r="I19" s="97">
        <v>-1.7</v>
      </c>
      <c r="J19" s="97">
        <v>25.8</v>
      </c>
      <c r="K19" s="97">
        <v>30.2</v>
      </c>
      <c r="L19" s="97" t="s">
        <v>33</v>
      </c>
      <c r="M19" s="97">
        <v>0.9</v>
      </c>
      <c r="N19" s="97" t="s">
        <v>33</v>
      </c>
      <c r="O19" s="101">
        <v>17</v>
      </c>
    </row>
    <row r="20" spans="1:15" ht="19">
      <c r="A20" s="101">
        <v>18</v>
      </c>
      <c r="B20" s="99"/>
      <c r="C20" s="99"/>
      <c r="D20" s="99"/>
      <c r="E20" s="102">
        <v>88</v>
      </c>
      <c r="F20" s="97">
        <v>37.1</v>
      </c>
      <c r="G20" s="97">
        <v>35.4</v>
      </c>
      <c r="H20" s="97">
        <v>4150</v>
      </c>
      <c r="I20" s="97" t="s">
        <v>19</v>
      </c>
      <c r="J20" s="97">
        <v>23.4</v>
      </c>
      <c r="K20" s="97">
        <v>28.9</v>
      </c>
      <c r="L20" s="97" t="s">
        <v>151</v>
      </c>
      <c r="M20" s="97">
        <v>1.6</v>
      </c>
      <c r="N20" s="97" t="s">
        <v>151</v>
      </c>
      <c r="O20" s="101">
        <v>18</v>
      </c>
    </row>
    <row r="21" spans="1:15" ht="19">
      <c r="A21" s="101">
        <v>19</v>
      </c>
      <c r="B21" s="99"/>
      <c r="C21" s="99"/>
      <c r="D21" s="99"/>
      <c r="E21" s="102">
        <v>79</v>
      </c>
      <c r="F21" s="97">
        <v>37.9</v>
      </c>
      <c r="G21" s="97">
        <v>38.9</v>
      </c>
      <c r="H21" s="97">
        <v>4990</v>
      </c>
      <c r="I21" s="97">
        <v>-1.5</v>
      </c>
      <c r="J21" s="97">
        <v>27.2</v>
      </c>
      <c r="K21" s="97">
        <v>33.200000000000003</v>
      </c>
      <c r="L21" s="97" t="s">
        <v>136</v>
      </c>
      <c r="M21" s="97">
        <v>2.5</v>
      </c>
      <c r="N21" s="97" t="s">
        <v>135</v>
      </c>
      <c r="O21" s="101">
        <v>19</v>
      </c>
    </row>
    <row r="22" spans="1:15" ht="19">
      <c r="A22" s="101">
        <v>20</v>
      </c>
      <c r="B22" s="99"/>
      <c r="C22" s="99"/>
      <c r="D22" s="99"/>
      <c r="E22" s="102">
        <v>33</v>
      </c>
      <c r="F22" s="97">
        <v>35.1</v>
      </c>
      <c r="G22" s="97">
        <v>31.2</v>
      </c>
      <c r="H22" s="97">
        <v>3650</v>
      </c>
      <c r="I22" s="97" t="s">
        <v>19</v>
      </c>
      <c r="J22" s="97">
        <v>18.2</v>
      </c>
      <c r="K22" s="97">
        <v>23.9</v>
      </c>
      <c r="L22" s="97" t="s">
        <v>29</v>
      </c>
      <c r="M22" s="97">
        <v>6.9</v>
      </c>
      <c r="N22" s="97" t="s">
        <v>36</v>
      </c>
      <c r="O22" s="101">
        <v>20</v>
      </c>
    </row>
    <row r="23" spans="1:15" ht="19">
      <c r="A23" s="97" t="s">
        <v>21</v>
      </c>
      <c r="B23" s="99"/>
      <c r="C23" s="99"/>
      <c r="D23" s="99"/>
      <c r="E23" s="102">
        <v>78.3</v>
      </c>
      <c r="F23" s="97">
        <v>37.9</v>
      </c>
      <c r="G23" s="97">
        <v>36.200000000000003</v>
      </c>
      <c r="H23" s="97">
        <v>4872</v>
      </c>
      <c r="I23" s="97">
        <v>-1.4</v>
      </c>
      <c r="J23" s="97">
        <v>24</v>
      </c>
      <c r="K23" s="97">
        <v>29.3</v>
      </c>
      <c r="L23" s="97" t="s">
        <v>33</v>
      </c>
      <c r="M23" s="97">
        <v>2.5</v>
      </c>
      <c r="N23" s="97" t="s">
        <v>33</v>
      </c>
      <c r="O23" s="97" t="s">
        <v>21</v>
      </c>
    </row>
    <row r="24" spans="1:15" ht="19">
      <c r="A24" s="97" t="s">
        <v>23</v>
      </c>
      <c r="B24" s="99"/>
      <c r="C24" s="99"/>
      <c r="D24" s="99"/>
      <c r="E24" s="102">
        <v>16.100000000000001</v>
      </c>
      <c r="F24" s="97">
        <v>1.6</v>
      </c>
      <c r="G24" s="97">
        <v>2.2000000000000002</v>
      </c>
      <c r="H24" s="97">
        <v>551</v>
      </c>
      <c r="I24" s="97">
        <v>0.6</v>
      </c>
      <c r="J24" s="97">
        <v>2.7</v>
      </c>
      <c r="K24" s="97">
        <v>2.9</v>
      </c>
      <c r="L24" s="97">
        <v>0.8</v>
      </c>
      <c r="M24" s="97">
        <v>1.6</v>
      </c>
      <c r="N24" s="97">
        <v>0.6</v>
      </c>
      <c r="O24" s="9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 Pin absolute penalty point</vt:lpstr>
      <vt:lpstr>01_TestCenterReport</vt:lpstr>
      <vt:lpstr>02_CombineReport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2022-01-06T19:21:06Z</dcterms:modified>
</cp:coreProperties>
</file>