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4D9C8531-B701-9B4B-92A3-7AE83968BC30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  <sheet name="CombineReport02" sheetId="6" r:id="rId5"/>
    <sheet name="CombineReport02 (2)" sheetId="7" r:id="rId6"/>
  </sheets>
  <definedNames>
    <definedName name="_xlchart.v1.3" hidden="1">'From Pin absolute penalty point'!$A$32:$A$37</definedName>
    <definedName name="_xlchart.v1.4" hidden="1">'From Pin absolute penalty point'!$O$32:$O$37</definedName>
    <definedName name="_xlchart.v1.5" hidden="1">'From Pin absolute penalty point'!$P$32:$P$37</definedName>
    <definedName name="_xlchart.v2.0" hidden="1">'From Pin absolute penalty point'!$A$32:$A$37</definedName>
    <definedName name="_xlchart.v2.1" hidden="1">'From Pin absolute penalty point'!$O$32:$O$37</definedName>
    <definedName name="_xlchart.v2.2" hidden="1">'From Pin absolute penalty point'!$P$32:$P$37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5" l="1"/>
  <c r="T33" i="5"/>
  <c r="S33" i="5"/>
  <c r="U33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32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O22" i="5"/>
  <c r="BL22" i="5" s="1"/>
  <c r="O19" i="5"/>
  <c r="BL19" i="5" s="1"/>
  <c r="O13" i="5"/>
  <c r="BL13" i="5" s="1"/>
  <c r="N4" i="5"/>
  <c r="N5" i="5"/>
  <c r="O5" i="5" s="1"/>
  <c r="BL5" i="5" s="1"/>
  <c r="N6" i="5"/>
  <c r="O6" i="5" s="1"/>
  <c r="BL6" i="5" s="1"/>
  <c r="N7" i="5"/>
  <c r="O7" i="5" s="1"/>
  <c r="BL7" i="5" s="1"/>
  <c r="N8" i="5"/>
  <c r="O8" i="5" s="1"/>
  <c r="BL8" i="5" s="1"/>
  <c r="N9" i="5"/>
  <c r="N10" i="5"/>
  <c r="O10" i="5" s="1"/>
  <c r="N11" i="5"/>
  <c r="O11" i="5" s="1"/>
  <c r="BL11" i="5" s="1"/>
  <c r="N12" i="5"/>
  <c r="O12" i="5" s="1"/>
  <c r="BL12" i="5" s="1"/>
  <c r="N13" i="5"/>
  <c r="N14" i="5"/>
  <c r="N15" i="5"/>
  <c r="N16" i="5"/>
  <c r="N17" i="5"/>
  <c r="N18" i="5"/>
  <c r="N19" i="5"/>
  <c r="N20" i="5"/>
  <c r="O20" i="5" s="1"/>
  <c r="N21" i="5"/>
  <c r="O21" i="5" s="1"/>
  <c r="BL21" i="5" s="1"/>
  <c r="N22" i="5"/>
  <c r="N23" i="5"/>
  <c r="N24" i="5"/>
  <c r="N25" i="5"/>
  <c r="O25" i="5" s="1"/>
  <c r="BL25" i="5" s="1"/>
  <c r="N26" i="5"/>
  <c r="N27" i="5"/>
  <c r="O27" i="5" s="1"/>
  <c r="BL27" i="5" s="1"/>
  <c r="N28" i="5"/>
  <c r="O28" i="5" s="1"/>
  <c r="BL28" i="5" s="1"/>
  <c r="N29" i="5"/>
  <c r="N30" i="5"/>
  <c r="O30" i="5" s="1"/>
  <c r="BL30" i="5" s="1"/>
  <c r="N31" i="5"/>
  <c r="O31" i="5" s="1"/>
  <c r="N3" i="5"/>
  <c r="O3" i="5" s="1"/>
  <c r="BL3" i="5" s="1"/>
  <c r="K31" i="5"/>
  <c r="L31" i="5" s="1"/>
  <c r="K30" i="5"/>
  <c r="L30" i="5" s="1"/>
  <c r="K29" i="5"/>
  <c r="L29" i="5" s="1"/>
  <c r="O29" i="5" s="1"/>
  <c r="BL29" i="5" s="1"/>
  <c r="K28" i="5"/>
  <c r="L28" i="5" s="1"/>
  <c r="K27" i="5"/>
  <c r="L27" i="5" s="1"/>
  <c r="K26" i="5"/>
  <c r="L26" i="5" s="1"/>
  <c r="K25" i="5"/>
  <c r="L25" i="5" s="1"/>
  <c r="K24" i="5"/>
  <c r="L24" i="5" s="1"/>
  <c r="O24" i="5" s="1"/>
  <c r="BL24" i="5" s="1"/>
  <c r="K23" i="5"/>
  <c r="L23" i="5" s="1"/>
  <c r="O23" i="5" s="1"/>
  <c r="B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L16" i="5"/>
  <c r="K16" i="5"/>
  <c r="K15" i="5"/>
  <c r="L15" i="5" s="1"/>
  <c r="K14" i="5"/>
  <c r="L14" i="5" s="1"/>
  <c r="O14" i="5" s="1"/>
  <c r="BL14" i="5" s="1"/>
  <c r="K13" i="5"/>
  <c r="L13" i="5" s="1"/>
  <c r="K12" i="5"/>
  <c r="L12" i="5" s="1"/>
  <c r="K11" i="5"/>
  <c r="L11" i="5" s="1"/>
  <c r="K10" i="5"/>
  <c r="L10" i="5" s="1"/>
  <c r="K9" i="5"/>
  <c r="L9" i="5" s="1"/>
  <c r="O9" i="5" s="1"/>
  <c r="BL9" i="5" s="1"/>
  <c r="K8" i="5"/>
  <c r="L8" i="5" s="1"/>
  <c r="K7" i="5"/>
  <c r="L7" i="5" s="1"/>
  <c r="K6" i="5"/>
  <c r="L6" i="5" s="1"/>
  <c r="K5" i="5"/>
  <c r="L5" i="5" s="1"/>
  <c r="K4" i="5"/>
  <c r="L4" i="5" s="1"/>
  <c r="O4" i="5" s="1"/>
  <c r="T6" i="5" s="1"/>
  <c r="K3" i="5"/>
  <c r="L3" i="5" s="1"/>
  <c r="N85" i="5"/>
  <c r="K85" i="5"/>
  <c r="L85" i="5" s="1"/>
  <c r="N84" i="5"/>
  <c r="L84" i="5"/>
  <c r="K84" i="5"/>
  <c r="N83" i="5"/>
  <c r="K83" i="5"/>
  <c r="L83" i="5" s="1"/>
  <c r="N82" i="5"/>
  <c r="K82" i="5"/>
  <c r="L82" i="5" s="1"/>
  <c r="N81" i="5"/>
  <c r="K81" i="5"/>
  <c r="L81" i="5" s="1"/>
  <c r="N80" i="5"/>
  <c r="K80" i="5"/>
  <c r="L80" i="5" s="1"/>
  <c r="N79" i="5"/>
  <c r="O79" i="5" s="1"/>
  <c r="L79" i="5"/>
  <c r="K79" i="5"/>
  <c r="N78" i="5"/>
  <c r="L78" i="5"/>
  <c r="K78" i="5"/>
  <c r="N77" i="5"/>
  <c r="K77" i="5"/>
  <c r="L77" i="5" s="1"/>
  <c r="N76" i="5"/>
  <c r="K76" i="5"/>
  <c r="L76" i="5" s="1"/>
  <c r="O76" i="5" s="1"/>
  <c r="N75" i="5"/>
  <c r="K75" i="5"/>
  <c r="L75" i="5" s="1"/>
  <c r="O75" i="5" s="1"/>
  <c r="N74" i="5"/>
  <c r="K74" i="5"/>
  <c r="L74" i="5" s="1"/>
  <c r="N73" i="5"/>
  <c r="K73" i="5"/>
  <c r="L73" i="5" s="1"/>
  <c r="N72" i="5"/>
  <c r="K72" i="5"/>
  <c r="L72" i="5" s="1"/>
  <c r="N71" i="5"/>
  <c r="K71" i="5"/>
  <c r="L71" i="5" s="1"/>
  <c r="O71" i="5" s="1"/>
  <c r="N70" i="5"/>
  <c r="K70" i="5"/>
  <c r="L70" i="5" s="1"/>
  <c r="O70" i="5" s="1"/>
  <c r="N69" i="5"/>
  <c r="O69" i="5" s="1"/>
  <c r="L69" i="5"/>
  <c r="K69" i="5"/>
  <c r="N68" i="5"/>
  <c r="K68" i="5"/>
  <c r="L68" i="5" s="1"/>
  <c r="N67" i="5"/>
  <c r="K67" i="5"/>
  <c r="L67" i="5" s="1"/>
  <c r="N66" i="5"/>
  <c r="K66" i="5"/>
  <c r="L66" i="5" s="1"/>
  <c r="O66" i="5" s="1"/>
  <c r="N65" i="5"/>
  <c r="K65" i="5"/>
  <c r="L65" i="5" s="1"/>
  <c r="N64" i="5"/>
  <c r="L64" i="5"/>
  <c r="K64" i="5"/>
  <c r="N63" i="5"/>
  <c r="K63" i="5"/>
  <c r="L63" i="5" s="1"/>
  <c r="N62" i="5"/>
  <c r="K62" i="5"/>
  <c r="L62" i="5" s="1"/>
  <c r="N61" i="5"/>
  <c r="K61" i="5"/>
  <c r="L61" i="5" s="1"/>
  <c r="N60" i="5"/>
  <c r="K60" i="5"/>
  <c r="L60" i="5" s="1"/>
  <c r="O60" i="5" s="1"/>
  <c r="N59" i="5"/>
  <c r="L59" i="5"/>
  <c r="K59" i="5"/>
  <c r="N58" i="5"/>
  <c r="K58" i="5"/>
  <c r="L58" i="5" s="1"/>
  <c r="N57" i="5"/>
  <c r="K57" i="5"/>
  <c r="L57" i="5" s="1"/>
  <c r="N56" i="5"/>
  <c r="K56" i="5"/>
  <c r="L56" i="5" s="1"/>
  <c r="O56" i="5" s="1"/>
  <c r="N55" i="5"/>
  <c r="K55" i="5"/>
  <c r="L55" i="5" s="1"/>
  <c r="N54" i="5"/>
  <c r="L54" i="5"/>
  <c r="K54" i="5"/>
  <c r="N53" i="5"/>
  <c r="K53" i="5"/>
  <c r="L53" i="5" s="1"/>
  <c r="N52" i="5"/>
  <c r="O52" i="5" s="1"/>
  <c r="K52" i="5"/>
  <c r="L52" i="5" s="1"/>
  <c r="N51" i="5"/>
  <c r="K51" i="5"/>
  <c r="L51" i="5" s="1"/>
  <c r="N50" i="5"/>
  <c r="O50" i="5" s="1"/>
  <c r="K50" i="5"/>
  <c r="L50" i="5" s="1"/>
  <c r="N49" i="5"/>
  <c r="K49" i="5"/>
  <c r="L49" i="5" s="1"/>
  <c r="N48" i="5"/>
  <c r="K48" i="5"/>
  <c r="L48" i="5" s="1"/>
  <c r="N47" i="5"/>
  <c r="K47" i="5"/>
  <c r="L47" i="5" s="1"/>
  <c r="N46" i="5"/>
  <c r="K46" i="5"/>
  <c r="L46" i="5" s="1"/>
  <c r="O46" i="5" s="1"/>
  <c r="N45" i="5"/>
  <c r="K45" i="5"/>
  <c r="L45" i="5" s="1"/>
  <c r="N44" i="5"/>
  <c r="K44" i="5"/>
  <c r="L44" i="5" s="1"/>
  <c r="N43" i="5"/>
  <c r="O43" i="5" s="1"/>
  <c r="K43" i="5"/>
  <c r="L43" i="5" s="1"/>
  <c r="N42" i="5"/>
  <c r="O42" i="5" s="1"/>
  <c r="K42" i="5"/>
  <c r="L42" i="5" s="1"/>
  <c r="N41" i="5"/>
  <c r="K41" i="5"/>
  <c r="L41" i="5" s="1"/>
  <c r="N40" i="5"/>
  <c r="O40" i="5" s="1"/>
  <c r="K40" i="5"/>
  <c r="L40" i="5" s="1"/>
  <c r="N39" i="5"/>
  <c r="L39" i="5"/>
  <c r="K39" i="5"/>
  <c r="N38" i="5"/>
  <c r="K38" i="5"/>
  <c r="L38" i="5" s="1"/>
  <c r="N37" i="5"/>
  <c r="K37" i="5"/>
  <c r="L37" i="5" s="1"/>
  <c r="N36" i="5"/>
  <c r="K36" i="5"/>
  <c r="L36" i="5" s="1"/>
  <c r="O36" i="5" s="1"/>
  <c r="N35" i="5"/>
  <c r="K35" i="5"/>
  <c r="L35" i="5" s="1"/>
  <c r="N34" i="5"/>
  <c r="O34" i="5" s="1"/>
  <c r="L34" i="5"/>
  <c r="K34" i="5"/>
  <c r="N33" i="5"/>
  <c r="O33" i="5" s="1"/>
  <c r="K33" i="5"/>
  <c r="L33" i="5" s="1"/>
  <c r="N32" i="5"/>
  <c r="O32" i="5" s="1"/>
  <c r="K32" i="5"/>
  <c r="L32" i="5" s="1"/>
  <c r="M56" i="7"/>
  <c r="J56" i="7"/>
  <c r="K56" i="7" s="1"/>
  <c r="N56" i="7" s="1"/>
  <c r="M55" i="7"/>
  <c r="J55" i="7"/>
  <c r="K55" i="7" s="1"/>
  <c r="M54" i="7"/>
  <c r="J54" i="7"/>
  <c r="K54" i="7" s="1"/>
  <c r="M53" i="7"/>
  <c r="J53" i="7"/>
  <c r="K53" i="7" s="1"/>
  <c r="M52" i="7"/>
  <c r="J52" i="7"/>
  <c r="K52" i="7" s="1"/>
  <c r="N52" i="7" s="1"/>
  <c r="M51" i="7"/>
  <c r="J51" i="7"/>
  <c r="K51" i="7" s="1"/>
  <c r="N51" i="7" s="1"/>
  <c r="M50" i="7"/>
  <c r="J50" i="7"/>
  <c r="K50" i="7" s="1"/>
  <c r="M49" i="7"/>
  <c r="J49" i="7"/>
  <c r="K49" i="7" s="1"/>
  <c r="M48" i="7"/>
  <c r="J48" i="7"/>
  <c r="K48" i="7" s="1"/>
  <c r="M47" i="7"/>
  <c r="J47" i="7"/>
  <c r="K47" i="7" s="1"/>
  <c r="N47" i="7" s="1"/>
  <c r="M46" i="7"/>
  <c r="J46" i="7"/>
  <c r="K46" i="7" s="1"/>
  <c r="M45" i="7"/>
  <c r="J45" i="7"/>
  <c r="K45" i="7" s="1"/>
  <c r="M44" i="7"/>
  <c r="J44" i="7"/>
  <c r="K44" i="7" s="1"/>
  <c r="M43" i="7"/>
  <c r="J43" i="7"/>
  <c r="K43" i="7" s="1"/>
  <c r="M42" i="7"/>
  <c r="J42" i="7"/>
  <c r="K42" i="7" s="1"/>
  <c r="M41" i="7"/>
  <c r="J41" i="7"/>
  <c r="K41" i="7" s="1"/>
  <c r="M40" i="7"/>
  <c r="J40" i="7"/>
  <c r="K40" i="7" s="1"/>
  <c r="M39" i="7"/>
  <c r="J39" i="7"/>
  <c r="K39" i="7" s="1"/>
  <c r="M38" i="7"/>
  <c r="J38" i="7"/>
  <c r="K38" i="7" s="1"/>
  <c r="M37" i="7"/>
  <c r="J37" i="7"/>
  <c r="K37" i="7" s="1"/>
  <c r="M36" i="7"/>
  <c r="J36" i="7"/>
  <c r="K36" i="7" s="1"/>
  <c r="M35" i="7"/>
  <c r="K35" i="7"/>
  <c r="J35" i="7"/>
  <c r="M34" i="7"/>
  <c r="J34" i="7"/>
  <c r="K34" i="7" s="1"/>
  <c r="M33" i="7"/>
  <c r="J33" i="7"/>
  <c r="K33" i="7" s="1"/>
  <c r="M32" i="7"/>
  <c r="J32" i="7"/>
  <c r="K32" i="7" s="1"/>
  <c r="N32" i="7" s="1"/>
  <c r="M31" i="7"/>
  <c r="J31" i="7"/>
  <c r="K31" i="7" s="1"/>
  <c r="M30" i="7"/>
  <c r="J30" i="7"/>
  <c r="K30" i="7" s="1"/>
  <c r="M29" i="7"/>
  <c r="J29" i="7"/>
  <c r="K29" i="7" s="1"/>
  <c r="M28" i="7"/>
  <c r="J28" i="7"/>
  <c r="K28" i="7" s="1"/>
  <c r="M27" i="7"/>
  <c r="J27" i="7"/>
  <c r="K27" i="7" s="1"/>
  <c r="N27" i="7" s="1"/>
  <c r="M26" i="7"/>
  <c r="J26" i="7"/>
  <c r="K26" i="7" s="1"/>
  <c r="M25" i="7"/>
  <c r="J25" i="7"/>
  <c r="K25" i="7" s="1"/>
  <c r="M24" i="7"/>
  <c r="J24" i="7"/>
  <c r="K24" i="7" s="1"/>
  <c r="M23" i="7"/>
  <c r="J23" i="7"/>
  <c r="K23" i="7" s="1"/>
  <c r="M22" i="7"/>
  <c r="J22" i="7"/>
  <c r="K22" i="7" s="1"/>
  <c r="M21" i="7"/>
  <c r="J21" i="7"/>
  <c r="K21" i="7" s="1"/>
  <c r="M20" i="7"/>
  <c r="J20" i="7"/>
  <c r="K20" i="7" s="1"/>
  <c r="M19" i="7"/>
  <c r="J19" i="7"/>
  <c r="K19" i="7" s="1"/>
  <c r="M18" i="7"/>
  <c r="J18" i="7"/>
  <c r="K18" i="7" s="1"/>
  <c r="M17" i="7"/>
  <c r="J17" i="7"/>
  <c r="K17" i="7" s="1"/>
  <c r="N17" i="7" s="1"/>
  <c r="M16" i="7"/>
  <c r="J16" i="7"/>
  <c r="K16" i="7" s="1"/>
  <c r="M15" i="7"/>
  <c r="J15" i="7"/>
  <c r="K15" i="7" s="1"/>
  <c r="M14" i="7"/>
  <c r="J14" i="7"/>
  <c r="K14" i="7" s="1"/>
  <c r="M13" i="7"/>
  <c r="J13" i="7"/>
  <c r="K13" i="7" s="1"/>
  <c r="M12" i="7"/>
  <c r="J12" i="7"/>
  <c r="K12" i="7" s="1"/>
  <c r="M11" i="7"/>
  <c r="J11" i="7"/>
  <c r="K11" i="7" s="1"/>
  <c r="M10" i="7"/>
  <c r="J10" i="7"/>
  <c r="K10" i="7" s="1"/>
  <c r="M9" i="7"/>
  <c r="J9" i="7"/>
  <c r="K9" i="7" s="1"/>
  <c r="M8" i="7"/>
  <c r="J8" i="7"/>
  <c r="K8" i="7" s="1"/>
  <c r="M7" i="7"/>
  <c r="J7" i="7"/>
  <c r="K7" i="7" s="1"/>
  <c r="N7" i="7" s="1"/>
  <c r="M6" i="7"/>
  <c r="J6" i="7"/>
  <c r="K6" i="7" s="1"/>
  <c r="M5" i="7"/>
  <c r="J5" i="7"/>
  <c r="K5" i="7" s="1"/>
  <c r="M4" i="7"/>
  <c r="N4" i="7" s="1"/>
  <c r="J4" i="7"/>
  <c r="K4" i="7" s="1"/>
  <c r="M3" i="7"/>
  <c r="J3" i="7"/>
  <c r="K3" i="7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U10" i="5"/>
  <c r="AT10" i="5"/>
  <c r="AQ7" i="5"/>
  <c r="AQ6" i="5"/>
  <c r="AQ5" i="5"/>
  <c r="AQ4" i="5"/>
  <c r="AQ3" i="5"/>
  <c r="AR7" i="5"/>
  <c r="AR6" i="5"/>
  <c r="AR5" i="5"/>
  <c r="AR4" i="5"/>
  <c r="AR3" i="5"/>
  <c r="Y7" i="5"/>
  <c r="AB9" i="5" s="1"/>
  <c r="Y6" i="5"/>
  <c r="Y5" i="5"/>
  <c r="Y3" i="5"/>
  <c r="Y4" i="5"/>
  <c r="Q7" i="5"/>
  <c r="AD10" i="5"/>
  <c r="AI4" i="5" s="1"/>
  <c r="Q4" i="5"/>
  <c r="Q5" i="5"/>
  <c r="Q6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" i="5"/>
  <c r="A4" i="5"/>
  <c r="BO4" i="5" s="1"/>
  <c r="A5" i="5"/>
  <c r="BO5" i="5" s="1"/>
  <c r="A6" i="5"/>
  <c r="BO6" i="5" s="1"/>
  <c r="A7" i="5"/>
  <c r="BO7" i="5" s="1"/>
  <c r="A8" i="5"/>
  <c r="BO8" i="5" s="1"/>
  <c r="A9" i="5"/>
  <c r="BO9" i="5" s="1"/>
  <c r="A10" i="5"/>
  <c r="BO10" i="5" s="1"/>
  <c r="A11" i="5"/>
  <c r="BO11" i="5" s="1"/>
  <c r="A12" i="5"/>
  <c r="BO12" i="5" s="1"/>
  <c r="A13" i="5"/>
  <c r="BO13" i="5" s="1"/>
  <c r="A14" i="5"/>
  <c r="BO14" i="5" s="1"/>
  <c r="A15" i="5"/>
  <c r="BO15" i="5" s="1"/>
  <c r="A16" i="5"/>
  <c r="BO16" i="5" s="1"/>
  <c r="A17" i="5"/>
  <c r="BO17" i="5" s="1"/>
  <c r="A18" i="5"/>
  <c r="BO18" i="5" s="1"/>
  <c r="A19" i="5"/>
  <c r="A20" i="5"/>
  <c r="BO20" i="5" s="1"/>
  <c r="A21" i="5"/>
  <c r="BO21" i="5" s="1"/>
  <c r="A22" i="5"/>
  <c r="BO22" i="5" s="1"/>
  <c r="A23" i="5"/>
  <c r="BO23" i="5" s="1"/>
  <c r="A24" i="5"/>
  <c r="BO24" i="5" s="1"/>
  <c r="A25" i="5"/>
  <c r="BO25" i="5" s="1"/>
  <c r="A26" i="5"/>
  <c r="BO26" i="5" s="1"/>
  <c r="A27" i="5"/>
  <c r="BO27" i="5" s="1"/>
  <c r="A28" i="5"/>
  <c r="BO28" i="5" s="1"/>
  <c r="A29" i="5"/>
  <c r="BO29" i="5" s="1"/>
  <c r="A30" i="5"/>
  <c r="BO30" i="5" s="1"/>
  <c r="A31" i="5"/>
  <c r="BO31" i="5" s="1"/>
  <c r="A3" i="5"/>
  <c r="BO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R8" i="1" s="1"/>
  <c r="Q3" i="1"/>
  <c r="O18" i="5" l="1"/>
  <c r="O17" i="5"/>
  <c r="BL17" i="5" s="1"/>
  <c r="O16" i="5"/>
  <c r="BL16" i="5" s="1"/>
  <c r="O15" i="5"/>
  <c r="BL15" i="5" s="1"/>
  <c r="T21" i="5"/>
  <c r="BL20" i="5"/>
  <c r="BL10" i="5"/>
  <c r="T11" i="5"/>
  <c r="O26" i="5"/>
  <c r="BL26" i="5" s="1"/>
  <c r="T19" i="5"/>
  <c r="BL18" i="5"/>
  <c r="BL31" i="5"/>
  <c r="T31" i="5"/>
  <c r="O39" i="5"/>
  <c r="O78" i="5"/>
  <c r="O44" i="5"/>
  <c r="O74" i="5"/>
  <c r="O49" i="5"/>
  <c r="O58" i="5"/>
  <c r="O41" i="5"/>
  <c r="O54" i="5"/>
  <c r="O63" i="5"/>
  <c r="O51" i="5"/>
  <c r="O59" i="5"/>
  <c r="O84" i="5"/>
  <c r="O80" i="5"/>
  <c r="O64" i="5"/>
  <c r="O81" i="5"/>
  <c r="O68" i="5"/>
  <c r="O61" i="5"/>
  <c r="O65" i="5"/>
  <c r="O73" i="5"/>
  <c r="BL4" i="5"/>
  <c r="O53" i="5"/>
  <c r="O82" i="5"/>
  <c r="O48" i="5"/>
  <c r="O35" i="5"/>
  <c r="O62" i="5"/>
  <c r="O83" i="5"/>
  <c r="O57" i="5"/>
  <c r="O45" i="5"/>
  <c r="O67" i="5"/>
  <c r="O37" i="5"/>
  <c r="O55" i="5"/>
  <c r="O72" i="5"/>
  <c r="O38" i="5"/>
  <c r="O47" i="5"/>
  <c r="O77" i="5"/>
  <c r="O85" i="5"/>
  <c r="N31" i="7"/>
  <c r="N42" i="7"/>
  <c r="N13" i="7"/>
  <c r="N40" i="7"/>
  <c r="N45" i="7"/>
  <c r="N14" i="7"/>
  <c r="N23" i="7"/>
  <c r="N37" i="7"/>
  <c r="N41" i="7"/>
  <c r="N54" i="7"/>
  <c r="N50" i="7"/>
  <c r="N55" i="7"/>
  <c r="N12" i="7"/>
  <c r="N25" i="7"/>
  <c r="N49" i="7"/>
  <c r="N5" i="7"/>
  <c r="N33" i="7"/>
  <c r="N20" i="7"/>
  <c r="N30" i="7"/>
  <c r="N10" i="7"/>
  <c r="N15" i="7"/>
  <c r="N22" i="7"/>
  <c r="N35" i="7"/>
  <c r="N9" i="7"/>
  <c r="N18" i="7"/>
  <c r="N36" i="7"/>
  <c r="N19" i="7"/>
  <c r="N28" i="7"/>
  <c r="N46" i="7"/>
  <c r="N38" i="7"/>
  <c r="N34" i="7"/>
  <c r="N43" i="7"/>
  <c r="N24" i="7"/>
  <c r="N6" i="7"/>
  <c r="N48" i="7"/>
  <c r="N44" i="7"/>
  <c r="N29" i="7"/>
  <c r="N11" i="7"/>
  <c r="N16" i="7"/>
  <c r="N39" i="7"/>
  <c r="N3" i="7"/>
  <c r="N21" i="7"/>
  <c r="N8" i="7"/>
  <c r="N26" i="7"/>
  <c r="N53" i="7"/>
  <c r="R3" i="1"/>
  <c r="R39" i="1"/>
  <c r="R16" i="1"/>
  <c r="R36" i="1"/>
  <c r="BJ3" i="5"/>
  <c r="BJ12" i="5"/>
  <c r="BJ4" i="5"/>
  <c r="BJ21" i="5"/>
  <c r="BJ11" i="5"/>
  <c r="BJ14" i="5"/>
  <c r="BJ13" i="5"/>
  <c r="BJ24" i="5"/>
  <c r="BJ31" i="5"/>
  <c r="BJ23" i="5"/>
  <c r="BJ22" i="5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40" i="1"/>
  <c r="R38" i="1"/>
  <c r="R37" i="1"/>
  <c r="R35" i="1"/>
  <c r="R29" i="1"/>
  <c r="R31" i="1"/>
  <c r="R32" i="1"/>
  <c r="R30" i="1"/>
  <c r="R28" i="1"/>
  <c r="R27" i="1"/>
  <c r="R22" i="1"/>
  <c r="R21" i="1"/>
  <c r="R20" i="1"/>
  <c r="R24" i="1"/>
  <c r="R23" i="1"/>
  <c r="R19" i="1"/>
  <c r="R15" i="1"/>
  <c r="R14" i="1"/>
  <c r="R13" i="1"/>
  <c r="R12" i="1"/>
  <c r="R11" i="1"/>
  <c r="R4" i="1"/>
  <c r="R6" i="1"/>
  <c r="R7" i="1"/>
  <c r="R5" i="1"/>
  <c r="R7" i="6"/>
  <c r="R6" i="6"/>
  <c r="R8" i="6"/>
  <c r="R9" i="6"/>
  <c r="R10" i="6"/>
  <c r="S19" i="5"/>
  <c r="BJ25" i="5"/>
  <c r="BJ15" i="5"/>
  <c r="BJ5" i="5"/>
  <c r="BO19" i="5"/>
  <c r="BJ30" i="5"/>
  <c r="BJ20" i="5"/>
  <c r="BJ9" i="5"/>
  <c r="BJ28" i="5"/>
  <c r="BJ18" i="5"/>
  <c r="AV10" i="5"/>
  <c r="BJ10" i="5"/>
  <c r="BJ29" i="5"/>
  <c r="BJ19" i="5"/>
  <c r="BJ8" i="5"/>
  <c r="BJ27" i="5"/>
  <c r="BJ17" i="5"/>
  <c r="BJ7" i="5"/>
  <c r="BJ26" i="5"/>
  <c r="BJ16" i="5"/>
  <c r="BJ6" i="5"/>
  <c r="AM20" i="5"/>
  <c r="AM13" i="5"/>
  <c r="AM12" i="5"/>
  <c r="AM11" i="5"/>
  <c r="AM3" i="5"/>
  <c r="AM31" i="5"/>
  <c r="AM10" i="5"/>
  <c r="AM30" i="5"/>
  <c r="AM23" i="5"/>
  <c r="AM22" i="5"/>
  <c r="AM21" i="5"/>
  <c r="AM29" i="5"/>
  <c r="AM19" i="5"/>
  <c r="AM9" i="5"/>
  <c r="AI12" i="5"/>
  <c r="AM28" i="5"/>
  <c r="AM18" i="5"/>
  <c r="AM8" i="5"/>
  <c r="AI11" i="5"/>
  <c r="AM27" i="5"/>
  <c r="AM17" i="5"/>
  <c r="AM7" i="5"/>
  <c r="S21" i="5"/>
  <c r="U21" i="5" s="1"/>
  <c r="Z6" i="5" s="1"/>
  <c r="S11" i="5"/>
  <c r="U11" i="5" s="1"/>
  <c r="Z4" i="5" s="1"/>
  <c r="AI13" i="5"/>
  <c r="AM26" i="5"/>
  <c r="AM16" i="5"/>
  <c r="S31" i="5"/>
  <c r="U31" i="5" s="1"/>
  <c r="V30" i="5" s="1"/>
  <c r="AM25" i="5"/>
  <c r="AM15" i="5"/>
  <c r="AM5" i="5"/>
  <c r="S6" i="5"/>
  <c r="U6" i="5" s="1"/>
  <c r="Z3" i="5" s="1"/>
  <c r="AM6" i="5"/>
  <c r="AM24" i="5"/>
  <c r="AM14" i="5"/>
  <c r="AM4" i="5"/>
  <c r="AI14" i="5"/>
  <c r="AI10" i="5"/>
  <c r="AI9" i="5"/>
  <c r="AI8" i="5"/>
  <c r="AI7" i="5"/>
  <c r="AI16" i="5"/>
  <c r="AI6" i="5"/>
  <c r="AI15" i="5"/>
  <c r="AI3" i="5"/>
  <c r="AI5" i="5"/>
  <c r="U19" i="5" l="1"/>
  <c r="Z5" i="5" s="1"/>
  <c r="AN6" i="5"/>
  <c r="V27" i="5"/>
  <c r="Z7" i="5"/>
  <c r="AC9" i="5" s="1"/>
  <c r="AD9" i="5" s="1"/>
  <c r="BK5" i="5"/>
  <c r="BM5" i="5" s="1"/>
  <c r="BN5" i="5" s="1"/>
  <c r="BP5" i="5" s="1"/>
  <c r="BK15" i="5"/>
  <c r="BM15" i="5" s="1"/>
  <c r="BN15" i="5" s="1"/>
  <c r="BP15" i="5" s="1"/>
  <c r="BK25" i="5"/>
  <c r="BM25" i="5" s="1"/>
  <c r="BN25" i="5" s="1"/>
  <c r="BP25" i="5" s="1"/>
  <c r="BE11" i="5"/>
  <c r="BF11" i="5" s="1"/>
  <c r="BE21" i="5"/>
  <c r="BF21" i="5" s="1"/>
  <c r="BE31" i="5"/>
  <c r="BF31" i="5" s="1"/>
  <c r="BA12" i="5"/>
  <c r="BK6" i="5"/>
  <c r="BM6" i="5" s="1"/>
  <c r="BN6" i="5" s="1"/>
  <c r="BP6" i="5" s="1"/>
  <c r="BK26" i="5"/>
  <c r="BM26" i="5" s="1"/>
  <c r="BN26" i="5" s="1"/>
  <c r="BP26" i="5" s="1"/>
  <c r="BE12" i="5"/>
  <c r="BE22" i="5"/>
  <c r="BA13" i="5"/>
  <c r="BE23" i="5"/>
  <c r="BK18" i="5"/>
  <c r="BM18" i="5" s="1"/>
  <c r="BN18" i="5" s="1"/>
  <c r="BP18" i="5" s="1"/>
  <c r="BA5" i="5"/>
  <c r="BK9" i="5"/>
  <c r="BM9" i="5" s="1"/>
  <c r="BN9" i="5" s="1"/>
  <c r="BP9" i="5" s="1"/>
  <c r="BK29" i="5"/>
  <c r="BM29" i="5" s="1"/>
  <c r="BN29" i="5" s="1"/>
  <c r="BP29" i="5" s="1"/>
  <c r="BE5" i="5"/>
  <c r="BE26" i="5"/>
  <c r="BA8" i="5"/>
  <c r="BK12" i="5"/>
  <c r="BM12" i="5" s="1"/>
  <c r="BN12" i="5" s="1"/>
  <c r="BP12" i="5" s="1"/>
  <c r="BE19" i="5"/>
  <c r="BF19" i="5" s="1"/>
  <c r="BA10" i="5"/>
  <c r="BK16" i="5"/>
  <c r="BM16" i="5" s="1"/>
  <c r="BN16" i="5" s="1"/>
  <c r="BP16" i="5" s="1"/>
  <c r="BE3" i="5"/>
  <c r="BA6" i="5"/>
  <c r="BK10" i="5"/>
  <c r="BM10" i="5" s="1"/>
  <c r="BN10" i="5" s="1"/>
  <c r="BP10" i="5" s="1"/>
  <c r="BK30" i="5"/>
  <c r="BM30" i="5" s="1"/>
  <c r="BN30" i="5" s="1"/>
  <c r="BP30" i="5" s="1"/>
  <c r="BA7" i="5"/>
  <c r="BK21" i="5"/>
  <c r="BM21" i="5" s="1"/>
  <c r="BN21" i="5" s="1"/>
  <c r="BP21" i="5" s="1"/>
  <c r="BK22" i="5"/>
  <c r="BM22" i="5" s="1"/>
  <c r="BN22" i="5" s="1"/>
  <c r="BP22" i="5" s="1"/>
  <c r="BE28" i="5"/>
  <c r="BK23" i="5"/>
  <c r="BM23" i="5" s="1"/>
  <c r="BN23" i="5" s="1"/>
  <c r="BP23" i="5" s="1"/>
  <c r="BK7" i="5"/>
  <c r="BM7" i="5" s="1"/>
  <c r="BN7" i="5" s="1"/>
  <c r="BP7" i="5" s="1"/>
  <c r="BK17" i="5"/>
  <c r="BM17" i="5" s="1"/>
  <c r="BN17" i="5" s="1"/>
  <c r="BP17" i="5" s="1"/>
  <c r="BK27" i="5"/>
  <c r="BM27" i="5" s="1"/>
  <c r="BN27" i="5" s="1"/>
  <c r="BP27" i="5" s="1"/>
  <c r="BE13" i="5"/>
  <c r="BA4" i="5"/>
  <c r="BA14" i="5"/>
  <c r="BK8" i="5"/>
  <c r="BM8" i="5" s="1"/>
  <c r="BN8" i="5" s="1"/>
  <c r="BP8" i="5" s="1"/>
  <c r="BK28" i="5"/>
  <c r="BM28" i="5" s="1"/>
  <c r="BN28" i="5" s="1"/>
  <c r="BP28" i="5" s="1"/>
  <c r="BE4" i="5"/>
  <c r="BE14" i="5"/>
  <c r="BE24" i="5"/>
  <c r="BA15" i="5"/>
  <c r="BK19" i="5"/>
  <c r="BM19" i="5" s="1"/>
  <c r="BN19" i="5" s="1"/>
  <c r="BP19" i="5" s="1"/>
  <c r="BE15" i="5"/>
  <c r="BE25" i="5"/>
  <c r="BA16" i="5"/>
  <c r="BK20" i="5"/>
  <c r="BM20" i="5" s="1"/>
  <c r="BN20" i="5" s="1"/>
  <c r="BP20" i="5" s="1"/>
  <c r="BE6" i="5"/>
  <c r="BF6" i="5" s="1"/>
  <c r="BE16" i="5"/>
  <c r="BA3" i="5"/>
  <c r="BK11" i="5"/>
  <c r="BM11" i="5" s="1"/>
  <c r="BN11" i="5" s="1"/>
  <c r="BP11" i="5" s="1"/>
  <c r="BE7" i="5"/>
  <c r="BK3" i="5"/>
  <c r="BM3" i="5" s="1"/>
  <c r="BN3" i="5" s="1"/>
  <c r="BP3" i="5" s="1"/>
  <c r="BE18" i="5"/>
  <c r="BK13" i="5"/>
  <c r="BM13" i="5" s="1"/>
  <c r="BN13" i="5" s="1"/>
  <c r="BP13" i="5" s="1"/>
  <c r="BE9" i="5"/>
  <c r="BK4" i="5"/>
  <c r="BM4" i="5" s="1"/>
  <c r="BN4" i="5" s="1"/>
  <c r="BP4" i="5" s="1"/>
  <c r="BK14" i="5"/>
  <c r="BM14" i="5" s="1"/>
  <c r="BN14" i="5" s="1"/>
  <c r="BP14" i="5" s="1"/>
  <c r="BK24" i="5"/>
  <c r="BM24" i="5" s="1"/>
  <c r="BN24" i="5" s="1"/>
  <c r="BP24" i="5" s="1"/>
  <c r="BE10" i="5"/>
  <c r="BE20" i="5"/>
  <c r="BE30" i="5"/>
  <c r="BA11" i="5"/>
  <c r="BK31" i="5"/>
  <c r="BM31" i="5" s="1"/>
  <c r="BN31" i="5" s="1"/>
  <c r="BP31" i="5" s="1"/>
  <c r="BE17" i="5"/>
  <c r="BE27" i="5"/>
  <c r="BE8" i="5"/>
  <c r="BA9" i="5"/>
  <c r="BE29" i="5"/>
  <c r="V31" i="5"/>
  <c r="AN19" i="5"/>
  <c r="V26" i="5"/>
  <c r="AN31" i="5"/>
  <c r="V28" i="5"/>
  <c r="AN11" i="5"/>
  <c r="AN21" i="5"/>
  <c r="V7" i="5"/>
  <c r="V4" i="5"/>
  <c r="V5" i="5"/>
  <c r="V6" i="5"/>
  <c r="V8" i="5"/>
  <c r="V3" i="5"/>
  <c r="V9" i="5"/>
  <c r="V25" i="5"/>
  <c r="V24" i="5"/>
  <c r="V29" i="5"/>
  <c r="V21" i="5"/>
  <c r="V23" i="5"/>
  <c r="V20" i="5"/>
  <c r="V22" i="5"/>
  <c r="V12" i="5"/>
  <c r="V10" i="5"/>
  <c r="V13" i="5"/>
  <c r="V11" i="5"/>
  <c r="V17" i="5"/>
  <c r="V19" i="5"/>
  <c r="V16" i="5"/>
  <c r="V18" i="5"/>
  <c r="V15" i="5"/>
  <c r="V14" i="5" l="1"/>
</calcChain>
</file>

<file path=xl/sharedStrings.xml><?xml version="1.0" encoding="utf-8"?>
<sst xmlns="http://schemas.openxmlformats.org/spreadsheetml/2006/main" count="722" uniqueCount="130">
  <si>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</si>
  <si>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</si>
  <si>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</si>
  <si>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</si>
  <si>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</si>
  <si>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</si>
  <si>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</si>
  <si>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</si>
  <si>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</si>
  <si>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</si>
  <si>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</si>
  <si>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</si>
  <si>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</si>
  <si>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</si>
  <si>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</si>
  <si>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</si>
  <si>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</si>
  <si>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</si>
  <si>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</si>
  <si>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</si>
  <si>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</si>
  <si>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</si>
  <si>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</si>
  <si>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</si>
  <si>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</si>
  <si>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</si>
  <si>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</si>
  <si>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</si>
  <si>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</si>
  <si>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</si>
  <si>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</si>
  <si>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</si>
  <si>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</si>
  <si>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</si>
  <si>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</si>
  <si>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</si>
  <si>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</si>
  <si>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</si>
  <si>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</si>
  <si>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</si>
  <si>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</si>
  <si>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</si>
  <si>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</si>
  <si>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</si>
  <si>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</si>
  <si>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</si>
  <si>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</si>
  <si>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</si>
  <si>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</si>
  <si>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</si>
  <si>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From pin absolute sqrt(a^2+b^2)
Y</t>
  </si>
  <si>
    <t>Penalty Points
X</t>
  </si>
  <si>
    <t>Für Berechnung n*x + u</t>
  </si>
  <si>
    <t>Steigung n</t>
  </si>
  <si>
    <t>verändertes u</t>
  </si>
  <si>
    <t>verändertes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</si>
  <si>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</si>
  <si>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</si>
  <si>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</si>
  <si>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</si>
  <si>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</si>
  <si>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</si>
  <si>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</si>
  <si>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</si>
  <si>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</si>
  <si>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</si>
  <si>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m-Wert zu Target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</si>
  <si>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</si>
  <si>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</si>
  <si>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</si>
  <si>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</si>
  <si>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</si>
  <si>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</si>
  <si>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</si>
  <si>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</si>
  <si>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</si>
  <si>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</si>
  <si>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</si>
  <si>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</si>
  <si>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</si>
  <si>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</si>
  <si>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</si>
  <si>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</si>
  <si>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Markierung für Abweichung Betrag &gt; 1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</si>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</sst>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6" borderId="11" xfId="0" applyFill="1" applyBorder="1"/>
    <xf numFmtId="0" fontId="0" fillId="0" borderId="11" xfId="0" applyFill="1" applyBorder="1"/>
    <xf numFmtId="0" fontId="0" fillId="49" borderId="11" xfId="0" applyFill="1" applyBorder="1"/>
    <xf numFmtId="0" fontId="0" fillId="49" borderId="0" xfId="0" applyFill="1" applyAlignment="1">
      <alignment wrapText="1"/>
    </xf>
    <xf numFmtId="0" fontId="0" fillId="46" borderId="0" xfId="0" applyFill="1" applyAlignment="1">
      <alignment wrapText="1"/>
    </xf>
    <xf numFmtId="0" fontId="18" fillId="46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18" fillId="57" borderId="12" xfId="0" applyFont="1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57" borderId="0" xfId="0" applyFont="1" applyFill="1" applyAlignment="1">
      <alignment wrapText="1"/>
    </xf>
    <xf numFmtId="0" fontId="28" fillId="0" borderId="10" xfId="0" applyFont="1" applyBorder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8" borderId="0" xfId="0" applyFill="1" applyAlignment="1">
      <alignment wrapText="1"/>
    </xf>
    <xf numFmtId="0" fontId="18" fillId="58" borderId="0" xfId="0" applyFont="1" applyFill="1" applyAlignment="1">
      <alignment wrapText="1"/>
    </xf>
    <xf numFmtId="0" fontId="18" fillId="58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9" borderId="11" xfId="0" applyFont="1" applyFill="1" applyBorder="1" applyAlignment="1">
      <alignment wrapText="1"/>
    </xf>
    <xf numFmtId="0" fontId="18" fillId="59" borderId="16" xfId="0" applyFont="1" applyFill="1" applyBorder="1" applyAlignment="1">
      <alignment wrapText="1"/>
    </xf>
    <xf numFmtId="0" fontId="0" fillId="59" borderId="11" xfId="0" applyFill="1" applyBorder="1" applyAlignment="1">
      <alignment wrapText="1"/>
    </xf>
    <xf numFmtId="0" fontId="0" fillId="59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point'!$O$3:$O$8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point'!$P$3:$P$8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point'!$O$9:$O$13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point'!$P$9:$P$13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point'!$O$14:$O$19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point'!$P$14:$P$19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point'!$O$20:$O$25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point'!$P$20:$P$25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point'!$O$26:$O$31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point'!$P$26:$P$31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point'!$Y$3:$Y$7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point'!$Z$3:$Z$7</c:f>
              <c:numCache>
                <c:formatCode>General</c:formatCode>
                <c:ptCount val="5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point'!$Y$3:$Y$7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point'!$AE$3:$AE$7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xVal>
            <c:numRef>
              <c:f>'From Pin absolute penalty point'!$AH$3:$AH$13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</c:numCache>
            </c:numRef>
          </c:xVal>
          <c:yVal>
            <c:numRef>
              <c:f>'From Pin absolute penalty point'!$AI$3:$AI$13</c:f>
              <c:numCache>
                <c:formatCode>General</c:formatCode>
                <c:ptCount val="11"/>
                <c:pt idx="0">
                  <c:v>6.8037037037037035E-2</c:v>
                </c:pt>
                <c:pt idx="1">
                  <c:v>8.5074074074074066E-2</c:v>
                </c:pt>
                <c:pt idx="2">
                  <c:v>0.1004074074074074</c:v>
                </c:pt>
                <c:pt idx="3">
                  <c:v>0.1021111111111111</c:v>
                </c:pt>
                <c:pt idx="4">
                  <c:v>0.11062962962962962</c:v>
                </c:pt>
                <c:pt idx="5">
                  <c:v>0.11574074074074073</c:v>
                </c:pt>
                <c:pt idx="6">
                  <c:v>0.11914814814814814</c:v>
                </c:pt>
                <c:pt idx="7">
                  <c:v>0.13618518518518519</c:v>
                </c:pt>
                <c:pt idx="8">
                  <c:v>0.1532222222222222</c:v>
                </c:pt>
                <c:pt idx="9">
                  <c:v>0.16685185185185183</c:v>
                </c:pt>
                <c:pt idx="10">
                  <c:v>0.17025925925925925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1-7B4E-998A-1E1C8822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point'!$AQ$3:$AQ$7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point'!$AR$3:$AR$7</c:f>
              <c:numCache>
                <c:formatCode>General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0.82</c:v>
                </c:pt>
                <c:pt idx="3">
                  <c:v>0.63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point'!$AQ$3:$AQ$7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point'!$AW$3:$AW$7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Pin absolute penalty point'!$AZ$3:$AZ$16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'From Pin absolute penalty point'!$BA$3:$BA$16</c:f>
              <c:numCache>
                <c:formatCode>General</c:formatCode>
                <c:ptCount val="14"/>
                <c:pt idx="0">
                  <c:v>0.375</c:v>
                </c:pt>
                <c:pt idx="1">
                  <c:v>0.44999999999999996</c:v>
                </c:pt>
                <c:pt idx="2">
                  <c:v>0.51749999999999996</c:v>
                </c:pt>
                <c:pt idx="3">
                  <c:v>0.52499999999999991</c:v>
                </c:pt>
                <c:pt idx="4">
                  <c:v>0.5625</c:v>
                </c:pt>
                <c:pt idx="5">
                  <c:v>0.58499999999999996</c:v>
                </c:pt>
                <c:pt idx="6">
                  <c:v>0.6</c:v>
                </c:pt>
                <c:pt idx="7">
                  <c:v>0.67500000000000004</c:v>
                </c:pt>
                <c:pt idx="8">
                  <c:v>0.75</c:v>
                </c:pt>
                <c:pt idx="9">
                  <c:v>0.81</c:v>
                </c:pt>
                <c:pt idx="10">
                  <c:v>0.82499999999999996</c:v>
                </c:pt>
                <c:pt idx="11">
                  <c:v>0.89999999999999991</c:v>
                </c:pt>
                <c:pt idx="12">
                  <c:v>0.97499999999999987</c:v>
                </c:pt>
                <c:pt idx="1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4-5146-ABA1-E611130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point'!$O$32:$O$37</c:f>
              <c:numCache>
                <c:formatCode>General</c:formatCode>
                <c:ptCount val="6"/>
                <c:pt idx="0">
                  <c:v>5.2009614495783403</c:v>
                </c:pt>
                <c:pt idx="1">
                  <c:v>7.6157731058639087</c:v>
                </c:pt>
                <c:pt idx="2">
                  <c:v>2.1095023109729003</c:v>
                </c:pt>
                <c:pt idx="3">
                  <c:v>8.2637763764516308</c:v>
                </c:pt>
                <c:pt idx="4">
                  <c:v>6.0539243470661264</c:v>
                </c:pt>
                <c:pt idx="5">
                  <c:v>1.2206555615733703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7C44-9C77-3D64B55C4B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point'!$P$32:$P$37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533572</xdr:colOff>
      <xdr:row>196</xdr:row>
      <xdr:rowOff>68921</xdr:rowOff>
    </xdr:from>
    <xdr:to>
      <xdr:col>32</xdr:col>
      <xdr:colOff>711093</xdr:colOff>
      <xdr:row>259</xdr:row>
      <xdr:rowOff>33781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131</xdr:row>
      <xdr:rowOff>105415</xdr:rowOff>
    </xdr:from>
    <xdr:to>
      <xdr:col>21</xdr:col>
      <xdr:colOff>639653</xdr:colOff>
      <xdr:row>194</xdr:row>
      <xdr:rowOff>85877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126899</xdr:colOff>
      <xdr:row>323</xdr:row>
      <xdr:rowOff>89465</xdr:rowOff>
    </xdr:from>
    <xdr:to>
      <xdr:col>21</xdr:col>
      <xdr:colOff>548605</xdr:colOff>
      <xdr:row>386</xdr:row>
      <xdr:rowOff>59698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115601</xdr:colOff>
      <xdr:row>259</xdr:row>
      <xdr:rowOff>134657</xdr:rowOff>
    </xdr:from>
    <xdr:to>
      <xdr:col>20</xdr:col>
      <xdr:colOff>781538</xdr:colOff>
      <xdr:row>322</xdr:row>
      <xdr:rowOff>111536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90049</xdr:colOff>
      <xdr:row>196</xdr:row>
      <xdr:rowOff>73184</xdr:rowOff>
    </xdr:from>
    <xdr:to>
      <xdr:col>22</xdr:col>
      <xdr:colOff>169831</xdr:colOff>
      <xdr:row>259</xdr:row>
      <xdr:rowOff>21081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625046</xdr:colOff>
      <xdr:row>13</xdr:row>
      <xdr:rowOff>24255</xdr:rowOff>
    </xdr:from>
    <xdr:to>
      <xdr:col>34</xdr:col>
      <xdr:colOff>340845</xdr:colOff>
      <xdr:row>31</xdr:row>
      <xdr:rowOff>194212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557198</xdr:colOff>
      <xdr:row>12</xdr:row>
      <xdr:rowOff>172994</xdr:rowOff>
    </xdr:from>
    <xdr:to>
      <xdr:col>49</xdr:col>
      <xdr:colOff>215255</xdr:colOff>
      <xdr:row>30</xdr:row>
      <xdr:rowOff>148738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88900</xdr:colOff>
      <xdr:row>43</xdr:row>
      <xdr:rowOff>6350</xdr:rowOff>
    </xdr:from>
    <xdr:to>
      <xdr:col>29</xdr:col>
      <xdr:colOff>323850</xdr:colOff>
      <xdr:row>80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Q85"/>
  <sheetViews>
    <sheetView showGridLines="0" tabSelected="1" topLeftCell="A20" zoomScale="126" zoomScaleNormal="100" workbookViewId="0">
      <selection activeCell="V33" sqref="V33"/>
    </sheetView>
  </sheetViews>
  <sheetFormatPr baseColWidth="10" defaultRowHeight="16" x14ac:dyDescent="0.2"/>
  <cols>
    <col min="1" max="1" width="6.1640625" bestFit="1" customWidth="1"/>
    <col min="2" max="2" width="5.33203125" bestFit="1" customWidth="1"/>
    <col min="3" max="12" width="7.83203125" customWidth="1"/>
    <col min="15" max="15" width="20.33203125" customWidth="1"/>
    <col min="16" max="16" width="17.83203125" customWidth="1"/>
    <col min="39" max="39" width="12" bestFit="1" customWidth="1"/>
    <col min="40" max="40" width="12" customWidth="1"/>
  </cols>
  <sheetData>
    <row r="1" spans="1:69" x14ac:dyDescent="0.2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Y1" s="44" t="s">
        <v>58</v>
      </c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Q1" s="45" t="s">
        <v>67</v>
      </c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69" ht="121" thickBot="1" x14ac:dyDescent="0.25">
      <c r="A2" s="2" t="s">
        <v>51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69</v>
      </c>
      <c r="N2" s="1"/>
      <c r="O2" s="2" t="s">
        <v>50</v>
      </c>
      <c r="P2" s="2" t="s">
        <v>60</v>
      </c>
      <c r="Q2" s="2" t="s">
        <v>70</v>
      </c>
      <c r="R2" s="1" t="s">
        <v>62</v>
      </c>
      <c r="S2" t="s">
        <v>47</v>
      </c>
      <c r="T2" t="s">
        <v>48</v>
      </c>
      <c r="U2" s="1" t="s">
        <v>61</v>
      </c>
      <c r="V2" s="1" t="s">
        <v>59</v>
      </c>
      <c r="Y2" t="s">
        <v>24</v>
      </c>
      <c r="Z2" s="1" t="s">
        <v>66</v>
      </c>
      <c r="AA2" s="1" t="s">
        <v>52</v>
      </c>
      <c r="AB2" t="s">
        <v>47</v>
      </c>
      <c r="AC2" t="s">
        <v>48</v>
      </c>
      <c r="AD2" t="s">
        <v>53</v>
      </c>
      <c r="AE2" s="1" t="s">
        <v>74</v>
      </c>
      <c r="AH2" s="1" t="s">
        <v>64</v>
      </c>
      <c r="AI2" s="1" t="s">
        <v>65</v>
      </c>
      <c r="AL2" s="1" t="s">
        <v>24</v>
      </c>
      <c r="AM2" s="1" t="s">
        <v>63</v>
      </c>
      <c r="AN2" s="1" t="s">
        <v>56</v>
      </c>
      <c r="AQ2" s="1" t="s">
        <v>69</v>
      </c>
      <c r="AR2" s="1" t="s">
        <v>68</v>
      </c>
      <c r="AS2" s="1" t="s">
        <v>71</v>
      </c>
      <c r="AT2" t="s">
        <v>47</v>
      </c>
      <c r="AU2" t="s">
        <v>48</v>
      </c>
      <c r="AV2" t="s">
        <v>72</v>
      </c>
      <c r="AW2" s="1" t="s">
        <v>73</v>
      </c>
      <c r="AZ2" s="1" t="s">
        <v>64</v>
      </c>
      <c r="BA2" s="1" t="s">
        <v>65</v>
      </c>
      <c r="BD2" s="1" t="s">
        <v>69</v>
      </c>
      <c r="BE2" s="1" t="s">
        <v>75</v>
      </c>
      <c r="BF2" s="1" t="s">
        <v>76</v>
      </c>
      <c r="BI2" s="1" t="s">
        <v>77</v>
      </c>
      <c r="BJ2" s="1" t="s">
        <v>13</v>
      </c>
      <c r="BK2" s="1" t="s">
        <v>49</v>
      </c>
      <c r="BL2" s="1" t="s">
        <v>78</v>
      </c>
      <c r="BM2" s="1" t="s">
        <v>79</v>
      </c>
      <c r="BN2" s="40" t="s">
        <v>81</v>
      </c>
      <c r="BO2" s="40" t="s">
        <v>80</v>
      </c>
      <c r="BP2" s="39" t="s">
        <v>82</v>
      </c>
      <c r="BQ2" s="1" t="s">
        <v>83</v>
      </c>
    </row>
    <row r="3" spans="1:69" s="3" customFormat="1" ht="17" thickBot="1" x14ac:dyDescent="0.25">
      <c r="A3" s="16">
        <f>100-B3</f>
        <v>43</v>
      </c>
      <c r="B3" s="16">
        <v>57</v>
      </c>
      <c r="C3" s="16">
        <v>40.700000000000003</v>
      </c>
      <c r="D3" s="16">
        <v>43.6</v>
      </c>
      <c r="E3" s="16">
        <v>5680</v>
      </c>
      <c r="F3" s="16">
        <v>-8.3000000000000007</v>
      </c>
      <c r="G3" s="16">
        <v>32.5</v>
      </c>
      <c r="H3" s="16">
        <v>39.6</v>
      </c>
      <c r="I3" s="16" t="s">
        <v>14</v>
      </c>
      <c r="J3" s="16">
        <v>5.5</v>
      </c>
      <c r="K3" s="16">
        <f>_xlfn.NUMBERVALUE( LEFT(I3,LEN(I3)-1))</f>
        <v>0.6</v>
      </c>
      <c r="L3" s="16">
        <f>IF( RIGHT(I3,1) = "L",-K3,K3)</f>
        <v>-0.6</v>
      </c>
      <c r="M3" s="17">
        <v>38</v>
      </c>
      <c r="N3" s="17">
        <f>M3-G3</f>
        <v>5.5</v>
      </c>
      <c r="O3" s="18">
        <f>SQRT(N3*N3+L3*L3)</f>
        <v>5.5326304774492217</v>
      </c>
      <c r="P3" s="18">
        <v>0.6</v>
      </c>
      <c r="Q3" s="18">
        <f>M3*0.0145</f>
        <v>0.55100000000000005</v>
      </c>
      <c r="V3" s="30">
        <f>O3-($U$6*A3)</f>
        <v>0.52089292033051215</v>
      </c>
      <c r="Y3" s="18">
        <f>$M$6</f>
        <v>38</v>
      </c>
      <c r="Z3" s="3">
        <f>$U$6</f>
        <v>0.11655203621206302</v>
      </c>
      <c r="AE3" s="3">
        <v>5.0999999999999997E-2</v>
      </c>
      <c r="AH3" s="3">
        <v>10</v>
      </c>
      <c r="AI3" s="3">
        <f t="shared" ref="AI3:AI16" si="0">$AD$10*AH3+$AE$9</f>
        <v>6.8037037037037035E-2</v>
      </c>
      <c r="AL3" s="17">
        <v>38</v>
      </c>
      <c r="AM3" s="17">
        <f>$AD$10*AL3+$AE$9</f>
        <v>0.11574074074074073</v>
      </c>
      <c r="AN3" s="17"/>
      <c r="AQ3" s="18">
        <f>$M$6</f>
        <v>38</v>
      </c>
      <c r="AR3" s="3">
        <f>$P$6</f>
        <v>0.6</v>
      </c>
      <c r="AW3" s="3">
        <v>0.3</v>
      </c>
      <c r="AZ3" s="3">
        <v>10</v>
      </c>
      <c r="BA3" s="3">
        <f>$AV$10*AZ3+$AW$10</f>
        <v>0.375</v>
      </c>
      <c r="BD3" s="17">
        <v>38</v>
      </c>
      <c r="BE3" s="17">
        <f>$AV$10*BD3+$AW$10</f>
        <v>0.58499999999999996</v>
      </c>
      <c r="BF3" s="17"/>
      <c r="BI3" s="17">
        <v>38</v>
      </c>
      <c r="BJ3" s="3">
        <f>$AD$10*BI3+$AE$9</f>
        <v>0.11574074074074073</v>
      </c>
      <c r="BK3" s="3">
        <f>$AV$10*BI3+$AW$10</f>
        <v>0.58499999999999996</v>
      </c>
      <c r="BL3" s="3">
        <f>O3</f>
        <v>5.5326304774492217</v>
      </c>
      <c r="BM3" s="3">
        <f>(BL3-BK3)/BJ3</f>
        <v>42.747527325161279</v>
      </c>
      <c r="BN3" s="36">
        <f>ROUND(BM3,0)</f>
        <v>43</v>
      </c>
      <c r="BO3" s="36">
        <f>A3</f>
        <v>43</v>
      </c>
      <c r="BP3" s="3">
        <f>BO3-BN3</f>
        <v>0</v>
      </c>
    </row>
    <row r="4" spans="1:69" s="3" customFormat="1" ht="17" thickBot="1" x14ac:dyDescent="0.25">
      <c r="A4" s="29">
        <f>100-B4</f>
        <v>26</v>
      </c>
      <c r="B4" s="16">
        <v>74</v>
      </c>
      <c r="C4" s="16">
        <v>42.4</v>
      </c>
      <c r="D4" s="16">
        <v>48.4</v>
      </c>
      <c r="E4" s="16">
        <v>5430</v>
      </c>
      <c r="F4" s="16">
        <v>-2.9</v>
      </c>
      <c r="G4" s="16">
        <v>39.9</v>
      </c>
      <c r="H4" s="16">
        <v>47.4</v>
      </c>
      <c r="I4" s="16" t="s">
        <v>15</v>
      </c>
      <c r="J4" s="16">
        <v>3.5</v>
      </c>
      <c r="K4" s="16">
        <f t="shared" ref="K4:K13" si="1">_xlfn.NUMBERVALUE( LEFT(I4,LEN(I4)-1))</f>
        <v>3</v>
      </c>
      <c r="L4" s="16">
        <f t="shared" ref="L4:L13" si="2">IF( RIGHT(I4,1) = "L",-K4,K4)</f>
        <v>-3</v>
      </c>
      <c r="M4" s="17">
        <v>38</v>
      </c>
      <c r="N4" s="17">
        <f t="shared" ref="N4:N31" si="3">M4-G4</f>
        <v>-1.8999999999999986</v>
      </c>
      <c r="O4" s="30">
        <f t="shared" ref="O4:O31" si="4">SQRT(N4*N4+L4*L4)</f>
        <v>3.5510561809129397</v>
      </c>
      <c r="P4" s="18">
        <v>0.6</v>
      </c>
      <c r="Q4" s="18">
        <f>M4*0.0145</f>
        <v>0.55100000000000005</v>
      </c>
      <c r="R4" s="3" t="s">
        <v>46</v>
      </c>
      <c r="V4" s="30">
        <f>O4-($U$6*A4)</f>
        <v>0.52070323939930141</v>
      </c>
      <c r="Y4" s="11">
        <f>$M$11</f>
        <v>29</v>
      </c>
      <c r="Z4" s="3">
        <f>$U$11</f>
        <v>0.10287527062255616</v>
      </c>
      <c r="AE4" s="3">
        <v>5.0999999999999997E-2</v>
      </c>
      <c r="AH4" s="3">
        <v>20</v>
      </c>
      <c r="AI4" s="3">
        <f t="shared" si="0"/>
        <v>8.5074074074074066E-2</v>
      </c>
      <c r="AL4" s="17">
        <v>38</v>
      </c>
      <c r="AM4" s="17">
        <f t="shared" ref="AM4:AM31" si="5">$AD$10*AL4+$AE$9</f>
        <v>0.11574074074074073</v>
      </c>
      <c r="AN4" s="17"/>
      <c r="AQ4" s="11">
        <f>$M$11</f>
        <v>29</v>
      </c>
      <c r="AR4" s="3">
        <f>$P$11</f>
        <v>0.5</v>
      </c>
      <c r="AW4" s="3">
        <v>0.3</v>
      </c>
      <c r="AZ4" s="3">
        <v>20</v>
      </c>
      <c r="BA4" s="3">
        <f t="shared" ref="BA4:BA16" si="6">$AV$10*AZ4+$AW$10</f>
        <v>0.44999999999999996</v>
      </c>
      <c r="BD4" s="17">
        <v>38</v>
      </c>
      <c r="BE4" s="17">
        <f t="shared" ref="BE4:BE31" si="7">$AV$10*BD4+$AW$10</f>
        <v>0.58499999999999996</v>
      </c>
      <c r="BF4" s="17"/>
      <c r="BI4" s="17">
        <v>38</v>
      </c>
      <c r="BJ4" s="3">
        <f t="shared" ref="BJ4:BJ31" si="8">$AD$10*BI4+$AE$9</f>
        <v>0.11574074074074073</v>
      </c>
      <c r="BK4" s="3">
        <f t="shared" ref="BK4:BK31" si="9">$AV$10*BI4+$AW$10</f>
        <v>0.58499999999999996</v>
      </c>
      <c r="BL4" s="3">
        <f>O4</f>
        <v>3.5510561809129397</v>
      </c>
      <c r="BM4" s="3">
        <f t="shared" ref="BM4:BM31" si="10">(BL4-BK4)/BJ4</f>
        <v>25.626725403087804</v>
      </c>
      <c r="BN4" s="36">
        <f t="shared" ref="BN4:BN31" si="11">ROUND(BM4,0)</f>
        <v>26</v>
      </c>
      <c r="BO4" s="36">
        <f>A4</f>
        <v>26</v>
      </c>
      <c r="BP4" s="3">
        <f t="shared" ref="BP4:BP31" si="12">BO4-BN4</f>
        <v>0</v>
      </c>
    </row>
    <row r="5" spans="1:69" s="3" customFormat="1" ht="17" thickBot="1" x14ac:dyDescent="0.25">
      <c r="A5" s="16">
        <f>100-B5</f>
        <v>25</v>
      </c>
      <c r="B5" s="16">
        <v>75</v>
      </c>
      <c r="C5" s="16">
        <v>41.3</v>
      </c>
      <c r="D5" s="16">
        <v>44.6</v>
      </c>
      <c r="E5" s="16">
        <v>5080</v>
      </c>
      <c r="F5" s="16">
        <v>-1.3</v>
      </c>
      <c r="G5" s="16">
        <v>34.6</v>
      </c>
      <c r="H5" s="16">
        <v>42.1</v>
      </c>
      <c r="I5" s="16" t="s">
        <v>16</v>
      </c>
      <c r="J5" s="16">
        <v>3.4</v>
      </c>
      <c r="K5" s="16">
        <f t="shared" si="1"/>
        <v>0.1</v>
      </c>
      <c r="L5" s="16">
        <f t="shared" si="2"/>
        <v>-0.1</v>
      </c>
      <c r="M5" s="17">
        <v>38</v>
      </c>
      <c r="N5" s="17">
        <f t="shared" si="3"/>
        <v>3.3999999999999986</v>
      </c>
      <c r="O5" s="18">
        <f t="shared" si="4"/>
        <v>3.4014702703389883</v>
      </c>
      <c r="P5" s="18">
        <v>0.6</v>
      </c>
      <c r="Q5" s="18">
        <f>M5*0.0145</f>
        <v>0.55100000000000005</v>
      </c>
      <c r="V5" s="30">
        <f>O5-($U$6*A5)</f>
        <v>0.48766936503741265</v>
      </c>
      <c r="Y5" s="20">
        <f>$M$19</f>
        <v>68</v>
      </c>
      <c r="Z5" s="3">
        <f>$U$19</f>
        <v>0.17035736153843978</v>
      </c>
      <c r="AE5" s="3">
        <v>5.0999999999999997E-2</v>
      </c>
      <c r="AH5" s="36">
        <v>29</v>
      </c>
      <c r="AI5" s="36">
        <f t="shared" si="0"/>
        <v>0.1004074074074074</v>
      </c>
      <c r="AL5" s="17">
        <v>38</v>
      </c>
      <c r="AM5" s="17">
        <f t="shared" si="5"/>
        <v>0.11574074074074073</v>
      </c>
      <c r="AN5" s="17"/>
      <c r="AQ5" s="20">
        <f>$M$19</f>
        <v>68</v>
      </c>
      <c r="AR5" s="3">
        <f>$P$19</f>
        <v>0.82</v>
      </c>
      <c r="AW5" s="3">
        <v>0.3</v>
      </c>
      <c r="AZ5" s="36">
        <v>29</v>
      </c>
      <c r="BA5" s="36">
        <f t="shared" si="6"/>
        <v>0.51749999999999996</v>
      </c>
      <c r="BD5" s="17">
        <v>38</v>
      </c>
      <c r="BE5" s="17">
        <f t="shared" si="7"/>
        <v>0.58499999999999996</v>
      </c>
      <c r="BF5" s="17"/>
      <c r="BI5" s="17">
        <v>38</v>
      </c>
      <c r="BJ5" s="3">
        <f t="shared" si="8"/>
        <v>0.11574074074074073</v>
      </c>
      <c r="BK5" s="3">
        <f t="shared" si="9"/>
        <v>0.58499999999999996</v>
      </c>
      <c r="BL5" s="3">
        <f>O5</f>
        <v>3.4014702703389883</v>
      </c>
      <c r="BM5" s="3">
        <f t="shared" si="10"/>
        <v>24.334303135728863</v>
      </c>
      <c r="BN5" s="36">
        <f t="shared" si="11"/>
        <v>24</v>
      </c>
      <c r="BO5" s="36">
        <f>A5</f>
        <v>25</v>
      </c>
      <c r="BP5" s="3">
        <f t="shared" si="12"/>
        <v>1</v>
      </c>
      <c r="BQ5" s="38"/>
    </row>
    <row r="6" spans="1:69" s="3" customFormat="1" ht="17" thickBot="1" x14ac:dyDescent="0.25">
      <c r="A6" s="29">
        <f>100-B6</f>
        <v>11</v>
      </c>
      <c r="B6" s="16">
        <v>89</v>
      </c>
      <c r="C6" s="16">
        <v>42.4</v>
      </c>
      <c r="D6" s="16">
        <v>45.9</v>
      </c>
      <c r="E6" s="16">
        <v>5420</v>
      </c>
      <c r="F6" s="16">
        <v>-2.5</v>
      </c>
      <c r="G6" s="16">
        <v>36.5</v>
      </c>
      <c r="H6" s="16">
        <v>43.6</v>
      </c>
      <c r="I6" s="16" t="s">
        <v>17</v>
      </c>
      <c r="J6" s="16">
        <v>1.8</v>
      </c>
      <c r="K6" s="16">
        <f t="shared" si="1"/>
        <v>1</v>
      </c>
      <c r="L6" s="16">
        <f t="shared" si="2"/>
        <v>-1</v>
      </c>
      <c r="M6" s="17">
        <v>38</v>
      </c>
      <c r="N6" s="17">
        <f t="shared" si="3"/>
        <v>1.5</v>
      </c>
      <c r="O6" s="30">
        <f t="shared" si="4"/>
        <v>1.8027756377319946</v>
      </c>
      <c r="P6" s="18">
        <v>0.6</v>
      </c>
      <c r="Q6" s="18">
        <f>M6*0.0145</f>
        <v>0.55100000000000005</v>
      </c>
      <c r="R6" s="3" t="s">
        <v>46</v>
      </c>
      <c r="S6" s="3">
        <f>A4-A6</f>
        <v>15</v>
      </c>
      <c r="T6" s="3">
        <f>O4-O6</f>
        <v>1.7482805431809452</v>
      </c>
      <c r="U6" s="30">
        <f>T6/S6</f>
        <v>0.11655203621206302</v>
      </c>
      <c r="V6" s="30">
        <f>O6-($U$6*A6)</f>
        <v>0.52070323939930141</v>
      </c>
      <c r="Y6" s="23">
        <f>$M$21</f>
        <v>50</v>
      </c>
      <c r="Z6" s="3">
        <f>$U$21</f>
        <v>0.12536091815253469</v>
      </c>
      <c r="AE6" s="3">
        <v>5.0999999999999997E-2</v>
      </c>
      <c r="AH6" s="3">
        <v>30</v>
      </c>
      <c r="AI6" s="3">
        <f t="shared" si="0"/>
        <v>0.1021111111111111</v>
      </c>
      <c r="AL6" s="17">
        <v>38</v>
      </c>
      <c r="AM6" s="17">
        <f t="shared" si="5"/>
        <v>0.11574074074074073</v>
      </c>
      <c r="AN6" s="17">
        <f>AM6-U6</f>
        <v>-8.112954713222903E-4</v>
      </c>
      <c r="AQ6" s="23">
        <f>$M$21</f>
        <v>50</v>
      </c>
      <c r="AR6" s="3">
        <f>$P$21</f>
        <v>0.63</v>
      </c>
      <c r="AW6" s="3">
        <v>0.3</v>
      </c>
      <c r="AZ6" s="3">
        <v>30</v>
      </c>
      <c r="BA6" s="3">
        <f t="shared" si="6"/>
        <v>0.52499999999999991</v>
      </c>
      <c r="BD6" s="17">
        <v>38</v>
      </c>
      <c r="BE6" s="17">
        <f t="shared" si="7"/>
        <v>0.58499999999999996</v>
      </c>
      <c r="BF6" s="17">
        <f>BE6-P6</f>
        <v>-1.5000000000000013E-2</v>
      </c>
      <c r="BI6" s="17">
        <v>38</v>
      </c>
      <c r="BJ6" s="3">
        <f t="shared" si="8"/>
        <v>0.11574074074074073</v>
      </c>
      <c r="BK6" s="3">
        <f t="shared" si="9"/>
        <v>0.58499999999999996</v>
      </c>
      <c r="BL6" s="3">
        <f>O6</f>
        <v>1.8027756377319946</v>
      </c>
      <c r="BM6" s="3">
        <f t="shared" si="10"/>
        <v>10.521581510004435</v>
      </c>
      <c r="BN6" s="36">
        <f t="shared" si="11"/>
        <v>11</v>
      </c>
      <c r="BO6" s="36">
        <f>A6</f>
        <v>11</v>
      </c>
      <c r="BP6" s="3">
        <f t="shared" si="12"/>
        <v>0</v>
      </c>
    </row>
    <row r="7" spans="1:69" s="3" customFormat="1" ht="17" thickBot="1" x14ac:dyDescent="0.25">
      <c r="A7" s="16">
        <f>100-B7</f>
        <v>39</v>
      </c>
      <c r="B7" s="16">
        <v>61</v>
      </c>
      <c r="C7" s="16">
        <v>41.8</v>
      </c>
      <c r="D7" s="16">
        <v>43.7</v>
      </c>
      <c r="E7" s="16">
        <v>5330</v>
      </c>
      <c r="F7" s="16">
        <v>-3.3</v>
      </c>
      <c r="G7" s="16">
        <v>33</v>
      </c>
      <c r="H7" s="16">
        <v>40.299999999999997</v>
      </c>
      <c r="I7" s="16" t="s">
        <v>18</v>
      </c>
      <c r="J7" s="16">
        <v>5</v>
      </c>
      <c r="K7" s="16">
        <f t="shared" si="1"/>
        <v>0.4</v>
      </c>
      <c r="L7" s="16">
        <f t="shared" si="2"/>
        <v>0.4</v>
      </c>
      <c r="M7" s="17">
        <v>38</v>
      </c>
      <c r="N7" s="17">
        <f t="shared" si="3"/>
        <v>5</v>
      </c>
      <c r="O7" s="18">
        <f t="shared" si="4"/>
        <v>5.0159744815937808</v>
      </c>
      <c r="P7" s="18">
        <v>0.6</v>
      </c>
      <c r="Q7" s="18">
        <f>M7*0.0145</f>
        <v>0.55100000000000005</v>
      </c>
      <c r="V7" s="30">
        <f>O7-($U$6*A7)</f>
        <v>0.47044506932332286</v>
      </c>
      <c r="Y7" s="14">
        <f>$M$31</f>
        <v>35</v>
      </c>
      <c r="Z7" s="3">
        <f>$U$31</f>
        <v>0.11026289689568987</v>
      </c>
      <c r="AA7" s="3" t="s">
        <v>46</v>
      </c>
      <c r="AE7" s="3">
        <v>5.0999999999999997E-2</v>
      </c>
      <c r="AH7" s="36">
        <v>35</v>
      </c>
      <c r="AI7" s="36">
        <f t="shared" si="0"/>
        <v>0.11062962962962962</v>
      </c>
      <c r="AL7" s="17">
        <v>38</v>
      </c>
      <c r="AM7" s="17">
        <f t="shared" si="5"/>
        <v>0.11574074074074073</v>
      </c>
      <c r="AN7" s="17"/>
      <c r="AQ7" s="14">
        <f>$M$31</f>
        <v>35</v>
      </c>
      <c r="AR7" s="3">
        <f>$P$31</f>
        <v>0.57999999999999996</v>
      </c>
      <c r="AW7" s="3">
        <v>0.3</v>
      </c>
      <c r="AZ7" s="36">
        <v>35</v>
      </c>
      <c r="BA7" s="36">
        <f t="shared" si="6"/>
        <v>0.5625</v>
      </c>
      <c r="BD7" s="17">
        <v>38</v>
      </c>
      <c r="BE7" s="17">
        <f t="shared" si="7"/>
        <v>0.58499999999999996</v>
      </c>
      <c r="BF7" s="17"/>
      <c r="BI7" s="17">
        <v>38</v>
      </c>
      <c r="BJ7" s="3">
        <f t="shared" si="8"/>
        <v>0.11574074074074073</v>
      </c>
      <c r="BK7" s="3">
        <f t="shared" si="9"/>
        <v>0.58499999999999996</v>
      </c>
      <c r="BL7" s="3">
        <f>O7</f>
        <v>5.0159744815937808</v>
      </c>
      <c r="BM7" s="3">
        <f t="shared" si="10"/>
        <v>38.283619520970269</v>
      </c>
      <c r="BN7" s="36">
        <f t="shared" si="11"/>
        <v>38</v>
      </c>
      <c r="BO7" s="36">
        <f>A7</f>
        <v>39</v>
      </c>
      <c r="BP7" s="3">
        <f t="shared" si="12"/>
        <v>1</v>
      </c>
      <c r="BQ7" s="38"/>
    </row>
    <row r="8" spans="1:69" s="3" customFormat="1" ht="17" thickBot="1" x14ac:dyDescent="0.25">
      <c r="A8" s="16">
        <f>100-B8</f>
        <v>22</v>
      </c>
      <c r="B8" s="16">
        <v>78</v>
      </c>
      <c r="C8" s="16" t="s">
        <v>19</v>
      </c>
      <c r="D8" s="16">
        <v>45.2</v>
      </c>
      <c r="E8" s="16">
        <v>5170</v>
      </c>
      <c r="F8" s="16" t="s">
        <v>19</v>
      </c>
      <c r="G8" s="16">
        <v>35</v>
      </c>
      <c r="H8" s="16">
        <v>43</v>
      </c>
      <c r="I8" s="16" t="s">
        <v>20</v>
      </c>
      <c r="J8" s="16">
        <v>3</v>
      </c>
      <c r="K8" s="16">
        <f t="shared" si="1"/>
        <v>0.5</v>
      </c>
      <c r="L8" s="16">
        <f t="shared" si="2"/>
        <v>-0.5</v>
      </c>
      <c r="M8" s="17">
        <v>38</v>
      </c>
      <c r="N8" s="17">
        <f t="shared" si="3"/>
        <v>3</v>
      </c>
      <c r="O8" s="18">
        <f t="shared" si="4"/>
        <v>3.0413812651491097</v>
      </c>
      <c r="P8" s="18">
        <v>0.6</v>
      </c>
      <c r="Q8" s="18">
        <f>M8*0.0145</f>
        <v>0.55100000000000005</v>
      </c>
      <c r="V8" s="30">
        <f>O8-($U$6*A8)</f>
        <v>0.47723646848372336</v>
      </c>
      <c r="AH8" s="36">
        <v>38</v>
      </c>
      <c r="AI8" s="36">
        <f t="shared" si="0"/>
        <v>0.11574074074074073</v>
      </c>
      <c r="AL8" s="17">
        <v>38</v>
      </c>
      <c r="AM8" s="17">
        <f t="shared" si="5"/>
        <v>0.11574074074074073</v>
      </c>
      <c r="AN8" s="17"/>
      <c r="AZ8" s="36">
        <v>38</v>
      </c>
      <c r="BA8" s="36">
        <f t="shared" si="6"/>
        <v>0.58499999999999996</v>
      </c>
      <c r="BD8" s="17">
        <v>38</v>
      </c>
      <c r="BE8" s="17">
        <f t="shared" si="7"/>
        <v>0.58499999999999996</v>
      </c>
      <c r="BF8" s="17"/>
      <c r="BI8" s="17">
        <v>38</v>
      </c>
      <c r="BJ8" s="3">
        <f t="shared" si="8"/>
        <v>0.11574074074074073</v>
      </c>
      <c r="BK8" s="3">
        <f t="shared" si="9"/>
        <v>0.58499999999999996</v>
      </c>
      <c r="BL8" s="3">
        <f>O8</f>
        <v>3.0413812651491097</v>
      </c>
      <c r="BM8" s="3">
        <f t="shared" si="10"/>
        <v>21.223134130888312</v>
      </c>
      <c r="BN8" s="36">
        <f t="shared" si="11"/>
        <v>21</v>
      </c>
      <c r="BO8" s="36">
        <f>A8</f>
        <v>22</v>
      </c>
      <c r="BP8" s="3">
        <f t="shared" si="12"/>
        <v>1</v>
      </c>
      <c r="BQ8" s="38"/>
    </row>
    <row r="9" spans="1:69" s="3" customFormat="1" ht="17" thickBot="1" x14ac:dyDescent="0.25">
      <c r="A9" s="10">
        <f>100-B9</f>
        <v>11</v>
      </c>
      <c r="B9" s="10">
        <v>89</v>
      </c>
      <c r="C9" s="10">
        <v>37.1</v>
      </c>
      <c r="D9" s="10">
        <v>39.5</v>
      </c>
      <c r="E9" s="10">
        <v>4620</v>
      </c>
      <c r="F9" s="10" t="s">
        <v>19</v>
      </c>
      <c r="G9" s="10">
        <v>27.8</v>
      </c>
      <c r="H9" s="10">
        <v>34.799999999999997</v>
      </c>
      <c r="I9" s="10" t="s">
        <v>27</v>
      </c>
      <c r="J9" s="10">
        <v>1.6</v>
      </c>
      <c r="K9" s="10">
        <f t="shared" si="1"/>
        <v>1</v>
      </c>
      <c r="L9" s="10">
        <f t="shared" si="2"/>
        <v>1</v>
      </c>
      <c r="M9" s="11">
        <v>29</v>
      </c>
      <c r="N9" s="11">
        <f t="shared" si="3"/>
        <v>1.1999999999999993</v>
      </c>
      <c r="O9" s="12">
        <f t="shared" si="4"/>
        <v>1.5620499351813304</v>
      </c>
      <c r="P9" s="12">
        <v>0.5</v>
      </c>
      <c r="Q9" s="12">
        <f>M9*0.0145</f>
        <v>0.42050000000000004</v>
      </c>
      <c r="V9" s="26">
        <f>O9-($U$11*A9)</f>
        <v>0.43042195833321251</v>
      </c>
      <c r="Y9" s="3">
        <v>62</v>
      </c>
      <c r="Z9" s="3">
        <v>0.155</v>
      </c>
      <c r="AA9" s="3" t="s">
        <v>46</v>
      </c>
      <c r="AB9" s="3">
        <f>Y9-Y7</f>
        <v>27</v>
      </c>
      <c r="AC9" s="3">
        <f>Z9-Z7</f>
        <v>4.473710310431013E-2</v>
      </c>
      <c r="AD9" s="35">
        <f>AC9/AB9</f>
        <v>1.6569297446040788E-3</v>
      </c>
      <c r="AE9" s="36">
        <v>5.0999999999999997E-2</v>
      </c>
      <c r="AF9" s="3" t="s">
        <v>54</v>
      </c>
      <c r="AH9" s="3">
        <v>40</v>
      </c>
      <c r="AI9" s="3">
        <f t="shared" si="0"/>
        <v>0.11914814814814814</v>
      </c>
      <c r="AL9" s="11">
        <v>29</v>
      </c>
      <c r="AM9" s="17">
        <f t="shared" si="5"/>
        <v>0.1004074074074074</v>
      </c>
      <c r="AN9" s="17"/>
      <c r="AQ9" s="3">
        <v>0</v>
      </c>
      <c r="AR9" s="3">
        <v>0.3</v>
      </c>
      <c r="AS9" s="3" t="s">
        <v>46</v>
      </c>
      <c r="AZ9" s="3">
        <v>40</v>
      </c>
      <c r="BA9" s="3">
        <f t="shared" si="6"/>
        <v>0.6</v>
      </c>
      <c r="BD9" s="11">
        <v>29</v>
      </c>
      <c r="BE9" s="17">
        <f t="shared" si="7"/>
        <v>0.51749999999999996</v>
      </c>
      <c r="BF9" s="17"/>
      <c r="BI9" s="11">
        <v>29</v>
      </c>
      <c r="BJ9" s="3">
        <f t="shared" si="8"/>
        <v>0.1004074074074074</v>
      </c>
      <c r="BK9" s="3">
        <f t="shared" si="9"/>
        <v>0.51749999999999996</v>
      </c>
      <c r="BL9" s="3">
        <f>O9</f>
        <v>1.5620499351813304</v>
      </c>
      <c r="BM9" s="3">
        <f t="shared" si="10"/>
        <v>10.403116285465115</v>
      </c>
      <c r="BN9" s="36">
        <f t="shared" si="11"/>
        <v>10</v>
      </c>
      <c r="BO9" s="36">
        <f>A9</f>
        <v>11</v>
      </c>
      <c r="BP9" s="3">
        <f t="shared" si="12"/>
        <v>1</v>
      </c>
      <c r="BQ9" s="38"/>
    </row>
    <row r="10" spans="1:69" s="3" customFormat="1" ht="17" thickBot="1" x14ac:dyDescent="0.25">
      <c r="A10" s="25">
        <f>100-B10</f>
        <v>50</v>
      </c>
      <c r="B10" s="10">
        <v>50</v>
      </c>
      <c r="C10" s="10">
        <v>38.4</v>
      </c>
      <c r="D10" s="10">
        <v>35.4</v>
      </c>
      <c r="E10" s="10">
        <v>4740</v>
      </c>
      <c r="F10" s="10">
        <v>-2.5</v>
      </c>
      <c r="G10" s="10">
        <v>23.5</v>
      </c>
      <c r="H10" s="10">
        <v>27.7</v>
      </c>
      <c r="I10" s="10" t="s">
        <v>28</v>
      </c>
      <c r="J10" s="10">
        <v>5.7</v>
      </c>
      <c r="K10" s="10">
        <f t="shared" si="1"/>
        <v>1.2</v>
      </c>
      <c r="L10" s="10">
        <f t="shared" si="2"/>
        <v>1.2</v>
      </c>
      <c r="M10" s="11">
        <v>29</v>
      </c>
      <c r="N10" s="11">
        <f t="shared" si="3"/>
        <v>5.5</v>
      </c>
      <c r="O10" s="26">
        <f t="shared" si="4"/>
        <v>5.629387178015028</v>
      </c>
      <c r="P10" s="12">
        <v>0.5</v>
      </c>
      <c r="Q10" s="12">
        <f>M10*0.0145</f>
        <v>0.42050000000000004</v>
      </c>
      <c r="R10" s="3" t="s">
        <v>46</v>
      </c>
      <c r="V10" s="26">
        <f>O10-($U$11*A10)</f>
        <v>0.48562364688721971</v>
      </c>
      <c r="AB10" s="37">
        <v>27</v>
      </c>
      <c r="AC10" s="37">
        <v>4.5999999999999999E-2</v>
      </c>
      <c r="AD10" s="36">
        <f>AC10/AB10</f>
        <v>1.7037037037037036E-3</v>
      </c>
      <c r="AE10" s="37" t="s">
        <v>55</v>
      </c>
      <c r="AH10" s="36">
        <v>50</v>
      </c>
      <c r="AI10" s="36">
        <f t="shared" si="0"/>
        <v>0.13618518518518519</v>
      </c>
      <c r="AL10" s="11">
        <v>29</v>
      </c>
      <c r="AM10" s="17">
        <f t="shared" si="5"/>
        <v>0.1004074074074074</v>
      </c>
      <c r="AN10" s="17"/>
      <c r="AQ10" s="3">
        <v>40</v>
      </c>
      <c r="AR10" s="3">
        <v>0.6</v>
      </c>
      <c r="AS10" s="3" t="s">
        <v>46</v>
      </c>
      <c r="AT10" s="3">
        <f>AQ10-AQ8</f>
        <v>40</v>
      </c>
      <c r="AU10" s="3">
        <f>AR10-AR9</f>
        <v>0.3</v>
      </c>
      <c r="AV10" s="36">
        <f>AU10/AT10</f>
        <v>7.4999999999999997E-3</v>
      </c>
      <c r="AW10" s="36">
        <v>0.3</v>
      </c>
      <c r="AZ10" s="36">
        <v>50</v>
      </c>
      <c r="BA10" s="3">
        <f t="shared" si="6"/>
        <v>0.67500000000000004</v>
      </c>
      <c r="BD10" s="11">
        <v>29</v>
      </c>
      <c r="BE10" s="17">
        <f t="shared" si="7"/>
        <v>0.51749999999999996</v>
      </c>
      <c r="BF10" s="17"/>
      <c r="BI10" s="11">
        <v>29</v>
      </c>
      <c r="BJ10" s="3">
        <f t="shared" si="8"/>
        <v>0.1004074074074074</v>
      </c>
      <c r="BK10" s="3">
        <f t="shared" si="9"/>
        <v>0.51749999999999996</v>
      </c>
      <c r="BL10" s="3">
        <f>O10</f>
        <v>5.629387178015028</v>
      </c>
      <c r="BM10" s="3">
        <f t="shared" si="10"/>
        <v>50.911454742311236</v>
      </c>
      <c r="BN10" s="36">
        <f t="shared" si="11"/>
        <v>51</v>
      </c>
      <c r="BO10" s="36">
        <f>A10</f>
        <v>50</v>
      </c>
      <c r="BP10" s="3">
        <f t="shared" si="12"/>
        <v>-1</v>
      </c>
      <c r="BQ10" s="38"/>
    </row>
    <row r="11" spans="1:69" s="3" customFormat="1" ht="17" thickBot="1" x14ac:dyDescent="0.25">
      <c r="A11" s="25">
        <f>100-B11</f>
        <v>5</v>
      </c>
      <c r="B11" s="10">
        <v>95</v>
      </c>
      <c r="C11" s="10">
        <v>41.2</v>
      </c>
      <c r="D11" s="10">
        <v>40.1</v>
      </c>
      <c r="E11" s="10">
        <v>4690</v>
      </c>
      <c r="F11" s="10" t="s">
        <v>19</v>
      </c>
      <c r="G11" s="10">
        <v>28.4</v>
      </c>
      <c r="H11" s="10">
        <v>35.700000000000003</v>
      </c>
      <c r="I11" s="10" t="s">
        <v>29</v>
      </c>
      <c r="J11" s="10">
        <v>1</v>
      </c>
      <c r="K11" s="10">
        <f t="shared" si="1"/>
        <v>0.8</v>
      </c>
      <c r="L11" s="10">
        <f t="shared" si="2"/>
        <v>0.8</v>
      </c>
      <c r="M11" s="11">
        <v>29</v>
      </c>
      <c r="N11" s="11">
        <f t="shared" si="3"/>
        <v>0.60000000000000142</v>
      </c>
      <c r="O11" s="26">
        <f t="shared" si="4"/>
        <v>1.0000000000000009</v>
      </c>
      <c r="P11" s="12">
        <v>0.5</v>
      </c>
      <c r="Q11" s="12">
        <f>M11*0.0145</f>
        <v>0.42050000000000004</v>
      </c>
      <c r="R11" s="3" t="s">
        <v>46</v>
      </c>
      <c r="S11" s="3">
        <f>A10-A11</f>
        <v>45</v>
      </c>
      <c r="T11" s="3">
        <f>O10-O11</f>
        <v>4.6293871780150271</v>
      </c>
      <c r="U11" s="26">
        <f>T11/S11</f>
        <v>0.10287527062255616</v>
      </c>
      <c r="V11" s="26">
        <f>O11-($U$11*A11)</f>
        <v>0.48562364688722004</v>
      </c>
      <c r="AB11" s="37"/>
      <c r="AC11" s="37">
        <v>4.5499999999999999E-2</v>
      </c>
      <c r="AH11" s="3">
        <v>60</v>
      </c>
      <c r="AI11" s="3">
        <f t="shared" si="0"/>
        <v>0.1532222222222222</v>
      </c>
      <c r="AL11" s="11">
        <v>29</v>
      </c>
      <c r="AM11" s="17">
        <f t="shared" si="5"/>
        <v>0.1004074074074074</v>
      </c>
      <c r="AN11" s="17">
        <f>AM11-U11</f>
        <v>-2.4678632151487606E-3</v>
      </c>
      <c r="AZ11" s="3">
        <v>60</v>
      </c>
      <c r="BA11" s="3">
        <f t="shared" si="6"/>
        <v>0.75</v>
      </c>
      <c r="BD11" s="11">
        <v>29</v>
      </c>
      <c r="BE11" s="17">
        <f t="shared" si="7"/>
        <v>0.51749999999999996</v>
      </c>
      <c r="BF11" s="17">
        <f>BE11-P11</f>
        <v>1.749999999999996E-2</v>
      </c>
      <c r="BI11" s="11">
        <v>29</v>
      </c>
      <c r="BJ11" s="3">
        <f t="shared" si="8"/>
        <v>0.1004074074074074</v>
      </c>
      <c r="BK11" s="3">
        <f t="shared" si="9"/>
        <v>0.51749999999999996</v>
      </c>
      <c r="BL11" s="3">
        <f>O11</f>
        <v>1.0000000000000009</v>
      </c>
      <c r="BM11" s="3">
        <f t="shared" si="10"/>
        <v>4.8054223533751479</v>
      </c>
      <c r="BN11" s="36">
        <f t="shared" si="11"/>
        <v>5</v>
      </c>
      <c r="BO11" s="36">
        <f>A11</f>
        <v>5</v>
      </c>
      <c r="BP11" s="3">
        <f t="shared" si="12"/>
        <v>0</v>
      </c>
    </row>
    <row r="12" spans="1:69" s="3" customFormat="1" ht="17" thickBot="1" x14ac:dyDescent="0.25">
      <c r="A12" s="10">
        <f>100-B12</f>
        <v>10</v>
      </c>
      <c r="B12" s="10">
        <v>90</v>
      </c>
      <c r="C12" s="10">
        <v>38.4</v>
      </c>
      <c r="D12" s="10">
        <v>39.4</v>
      </c>
      <c r="E12" s="10">
        <v>4610</v>
      </c>
      <c r="F12" s="10" t="s">
        <v>19</v>
      </c>
      <c r="G12" s="10">
        <v>27.5</v>
      </c>
      <c r="H12" s="10">
        <v>34.700000000000003</v>
      </c>
      <c r="I12" s="10" t="s">
        <v>30</v>
      </c>
      <c r="J12" s="10">
        <v>1.6</v>
      </c>
      <c r="K12" s="10">
        <f t="shared" si="1"/>
        <v>0.5</v>
      </c>
      <c r="L12" s="10">
        <f t="shared" si="2"/>
        <v>0.5</v>
      </c>
      <c r="M12" s="11">
        <v>29</v>
      </c>
      <c r="N12" s="11">
        <f t="shared" si="3"/>
        <v>1.5</v>
      </c>
      <c r="O12" s="12">
        <f t="shared" si="4"/>
        <v>1.5811388300841898</v>
      </c>
      <c r="P12" s="12">
        <v>0.5</v>
      </c>
      <c r="Q12" s="12">
        <f>M12*0.0145</f>
        <v>0.42050000000000004</v>
      </c>
      <c r="V12" s="26">
        <f>O12-($U$11*A12)</f>
        <v>0.55238612385862806</v>
      </c>
      <c r="AH12" s="36">
        <v>68</v>
      </c>
      <c r="AI12" s="36">
        <f t="shared" si="0"/>
        <v>0.16685185185185183</v>
      </c>
      <c r="AL12" s="11">
        <v>29</v>
      </c>
      <c r="AM12" s="17">
        <f t="shared" si="5"/>
        <v>0.1004074074074074</v>
      </c>
      <c r="AN12" s="17"/>
      <c r="AZ12" s="36">
        <v>68</v>
      </c>
      <c r="BA12" s="36">
        <f t="shared" si="6"/>
        <v>0.81</v>
      </c>
      <c r="BD12" s="11">
        <v>29</v>
      </c>
      <c r="BE12" s="17">
        <f t="shared" si="7"/>
        <v>0.51749999999999996</v>
      </c>
      <c r="BF12" s="17"/>
      <c r="BI12" s="11">
        <v>29</v>
      </c>
      <c r="BJ12" s="3">
        <f t="shared" si="8"/>
        <v>0.1004074074074074</v>
      </c>
      <c r="BK12" s="3">
        <f t="shared" si="9"/>
        <v>0.51749999999999996</v>
      </c>
      <c r="BL12" s="3">
        <f>O12</f>
        <v>1.5811388300841898</v>
      </c>
      <c r="BM12" s="3">
        <f t="shared" si="10"/>
        <v>10.593230694309527</v>
      </c>
      <c r="BN12" s="36">
        <f t="shared" si="11"/>
        <v>11</v>
      </c>
      <c r="BO12" s="36">
        <f>A12</f>
        <v>10</v>
      </c>
      <c r="BP12" s="3">
        <f t="shared" si="12"/>
        <v>-1</v>
      </c>
      <c r="BQ12" s="38"/>
    </row>
    <row r="13" spans="1:69" s="3" customFormat="1" ht="17" thickBot="1" x14ac:dyDescent="0.25">
      <c r="A13" s="10">
        <f>100-B13</f>
        <v>4</v>
      </c>
      <c r="B13" s="10">
        <v>96</v>
      </c>
      <c r="C13" s="10">
        <v>39.799999999999997</v>
      </c>
      <c r="D13" s="10">
        <v>41.4</v>
      </c>
      <c r="E13" s="10">
        <v>4820</v>
      </c>
      <c r="F13" s="10" t="s">
        <v>19</v>
      </c>
      <c r="G13" s="10">
        <v>29.9</v>
      </c>
      <c r="H13" s="10">
        <v>37.5</v>
      </c>
      <c r="I13" s="10" t="s">
        <v>31</v>
      </c>
      <c r="J13" s="10">
        <v>1</v>
      </c>
      <c r="K13" s="10">
        <f t="shared" si="1"/>
        <v>0.2</v>
      </c>
      <c r="L13" s="10">
        <f t="shared" si="2"/>
        <v>-0.2</v>
      </c>
      <c r="M13" s="11">
        <v>29</v>
      </c>
      <c r="N13" s="11">
        <f t="shared" si="3"/>
        <v>-0.89999999999999858</v>
      </c>
      <c r="O13" s="12">
        <f t="shared" si="4"/>
        <v>0.92195444572928731</v>
      </c>
      <c r="P13" s="12">
        <v>0.5</v>
      </c>
      <c r="Q13" s="12">
        <f>M13*0.0145</f>
        <v>0.42050000000000004</v>
      </c>
      <c r="V13" s="26">
        <f>O13-($U$11*A13)</f>
        <v>0.51045336323906265</v>
      </c>
      <c r="AH13" s="3">
        <v>70</v>
      </c>
      <c r="AI13" s="3">
        <f t="shared" si="0"/>
        <v>0.17025925925925925</v>
      </c>
      <c r="AL13" s="11">
        <v>29</v>
      </c>
      <c r="AM13" s="17">
        <f t="shared" si="5"/>
        <v>0.1004074074074074</v>
      </c>
      <c r="AN13" s="17"/>
      <c r="AZ13" s="3">
        <v>70</v>
      </c>
      <c r="BA13" s="3">
        <f t="shared" si="6"/>
        <v>0.82499999999999996</v>
      </c>
      <c r="BD13" s="11">
        <v>29</v>
      </c>
      <c r="BE13" s="17">
        <f t="shared" si="7"/>
        <v>0.51749999999999996</v>
      </c>
      <c r="BF13" s="17"/>
      <c r="BI13" s="11">
        <v>29</v>
      </c>
      <c r="BJ13" s="3">
        <f t="shared" si="8"/>
        <v>0.1004074074074074</v>
      </c>
      <c r="BK13" s="3">
        <f t="shared" si="9"/>
        <v>0.51749999999999996</v>
      </c>
      <c r="BL13" s="3">
        <f>O13</f>
        <v>0.92195444572928731</v>
      </c>
      <c r="BM13" s="3">
        <f t="shared" si="10"/>
        <v>4.0281335428590035</v>
      </c>
      <c r="BN13" s="36">
        <f t="shared" si="11"/>
        <v>4</v>
      </c>
      <c r="BO13" s="36">
        <f>A13</f>
        <v>4</v>
      </c>
      <c r="BP13" s="3">
        <f t="shared" si="12"/>
        <v>0</v>
      </c>
    </row>
    <row r="14" spans="1:69" s="3" customFormat="1" ht="17" thickBot="1" x14ac:dyDescent="0.25">
      <c r="A14" s="19">
        <f>100-B14</f>
        <v>11</v>
      </c>
      <c r="B14" s="19">
        <v>89</v>
      </c>
      <c r="C14" s="19">
        <v>65.3</v>
      </c>
      <c r="D14" s="19">
        <v>68.5</v>
      </c>
      <c r="E14" s="19">
        <v>6990</v>
      </c>
      <c r="F14" s="19">
        <v>-1.1000000000000001</v>
      </c>
      <c r="G14" s="19">
        <v>70.7</v>
      </c>
      <c r="H14" s="19">
        <v>77.7</v>
      </c>
      <c r="I14" s="19" t="s">
        <v>16</v>
      </c>
      <c r="J14" s="19">
        <v>2.7</v>
      </c>
      <c r="K14" s="19">
        <f>_xlfn.NUMBERVALUE( LEFT(I14,LEN(I14)-1))</f>
        <v>0.1</v>
      </c>
      <c r="L14" s="19">
        <f>IF( RIGHT(I14,1) = "L",-K14,K14)</f>
        <v>-0.1</v>
      </c>
      <c r="M14" s="20">
        <v>68</v>
      </c>
      <c r="N14" s="20">
        <f t="shared" si="3"/>
        <v>-2.7000000000000028</v>
      </c>
      <c r="O14" s="21">
        <f t="shared" si="4"/>
        <v>2.7018512172212619</v>
      </c>
      <c r="P14" s="21">
        <v>0.82</v>
      </c>
      <c r="Q14" s="21">
        <f>M14*0.0145</f>
        <v>0.9860000000000001</v>
      </c>
      <c r="V14" s="34">
        <f>O14-($U$19*A14)</f>
        <v>0.82792024029842426</v>
      </c>
      <c r="AH14" s="3">
        <v>80</v>
      </c>
      <c r="AI14" s="3">
        <f t="shared" si="0"/>
        <v>0.18729629629629627</v>
      </c>
      <c r="AL14" s="20">
        <v>68</v>
      </c>
      <c r="AM14" s="17">
        <f t="shared" si="5"/>
        <v>0.16685185185185183</v>
      </c>
      <c r="AN14" s="17"/>
      <c r="AZ14" s="3">
        <v>80</v>
      </c>
      <c r="BA14" s="3">
        <f t="shared" si="6"/>
        <v>0.89999999999999991</v>
      </c>
      <c r="BD14" s="20">
        <v>68</v>
      </c>
      <c r="BE14" s="17">
        <f t="shared" si="7"/>
        <v>0.81</v>
      </c>
      <c r="BF14" s="17"/>
      <c r="BI14" s="20">
        <v>68</v>
      </c>
      <c r="BJ14" s="3">
        <f t="shared" si="8"/>
        <v>0.16685185185185183</v>
      </c>
      <c r="BK14" s="3">
        <f t="shared" si="9"/>
        <v>0.81</v>
      </c>
      <c r="BL14" s="3">
        <f>O14</f>
        <v>2.7018512172212619</v>
      </c>
      <c r="BM14" s="3">
        <f t="shared" si="10"/>
        <v>11.33850896003864</v>
      </c>
      <c r="BN14" s="36">
        <f t="shared" si="11"/>
        <v>11</v>
      </c>
      <c r="BO14" s="36">
        <f>A14</f>
        <v>11</v>
      </c>
      <c r="BP14" s="3">
        <f t="shared" si="12"/>
        <v>0</v>
      </c>
    </row>
    <row r="15" spans="1:69" s="3" customFormat="1" ht="17" thickBot="1" x14ac:dyDescent="0.25">
      <c r="A15" s="19">
        <f>100-B15</f>
        <v>3</v>
      </c>
      <c r="B15" s="19">
        <v>97</v>
      </c>
      <c r="C15" s="19">
        <v>62.2</v>
      </c>
      <c r="D15" s="19">
        <v>66.2</v>
      </c>
      <c r="E15" s="19">
        <v>8180</v>
      </c>
      <c r="F15" s="19">
        <v>-4.7</v>
      </c>
      <c r="G15" s="19">
        <v>67</v>
      </c>
      <c r="H15" s="19">
        <v>70.7</v>
      </c>
      <c r="I15" s="19" t="s">
        <v>22</v>
      </c>
      <c r="J15" s="19">
        <v>1.3</v>
      </c>
      <c r="K15" s="19">
        <f t="shared" ref="K15:K19" si="13">_xlfn.NUMBERVALUE( LEFT(I15,LEN(I15)-1))</f>
        <v>0.8</v>
      </c>
      <c r="L15" s="19">
        <f t="shared" ref="L15:L19" si="14">IF( RIGHT(I15,1) = "L",-K15,K15)</f>
        <v>-0.8</v>
      </c>
      <c r="M15" s="20">
        <v>68</v>
      </c>
      <c r="N15" s="20">
        <f t="shared" si="3"/>
        <v>1</v>
      </c>
      <c r="O15" s="21">
        <f t="shared" si="4"/>
        <v>1.2806248474865698</v>
      </c>
      <c r="P15" s="21">
        <v>0.82</v>
      </c>
      <c r="Q15" s="21">
        <f>M15*0.0145</f>
        <v>0.9860000000000001</v>
      </c>
      <c r="V15" s="34">
        <f>O15-($U$19*A15)</f>
        <v>0.76955276287125041</v>
      </c>
      <c r="AH15" s="3">
        <v>90</v>
      </c>
      <c r="AI15" s="3">
        <f t="shared" si="0"/>
        <v>0.20433333333333331</v>
      </c>
      <c r="AL15" s="20">
        <v>68</v>
      </c>
      <c r="AM15" s="17">
        <f t="shared" si="5"/>
        <v>0.16685185185185183</v>
      </c>
      <c r="AN15" s="17"/>
      <c r="AZ15" s="3">
        <v>90</v>
      </c>
      <c r="BA15" s="3">
        <f t="shared" si="6"/>
        <v>0.97499999999999987</v>
      </c>
      <c r="BD15" s="20">
        <v>68</v>
      </c>
      <c r="BE15" s="17">
        <f t="shared" si="7"/>
        <v>0.81</v>
      </c>
      <c r="BF15" s="17"/>
      <c r="BI15" s="20">
        <v>68</v>
      </c>
      <c r="BJ15" s="3">
        <f t="shared" si="8"/>
        <v>0.16685185185185183</v>
      </c>
      <c r="BK15" s="3">
        <f t="shared" si="9"/>
        <v>0.81</v>
      </c>
      <c r="BL15" s="3">
        <f>O15</f>
        <v>1.2806248474865698</v>
      </c>
      <c r="BM15" s="3">
        <f t="shared" si="10"/>
        <v>2.8206150681769997</v>
      </c>
      <c r="BN15" s="36">
        <f t="shared" si="11"/>
        <v>3</v>
      </c>
      <c r="BO15" s="36">
        <f>A15</f>
        <v>3</v>
      </c>
      <c r="BP15" s="3">
        <f t="shared" si="12"/>
        <v>0</v>
      </c>
    </row>
    <row r="16" spans="1:69" s="3" customFormat="1" ht="17" thickBot="1" x14ac:dyDescent="0.25">
      <c r="A16" s="33">
        <f>100-B16</f>
        <v>20</v>
      </c>
      <c r="B16" s="19">
        <v>80</v>
      </c>
      <c r="C16" s="19">
        <v>63.1</v>
      </c>
      <c r="D16" s="19">
        <v>69</v>
      </c>
      <c r="E16" s="19">
        <v>7060</v>
      </c>
      <c r="F16" s="19" t="s">
        <v>19</v>
      </c>
      <c r="G16" s="19">
        <v>72.099999999999994</v>
      </c>
      <c r="H16" s="19">
        <v>77.099999999999994</v>
      </c>
      <c r="I16" s="19" t="s">
        <v>29</v>
      </c>
      <c r="J16" s="19">
        <v>4.0999999999999996</v>
      </c>
      <c r="K16" s="19">
        <f t="shared" si="13"/>
        <v>0.8</v>
      </c>
      <c r="L16" s="19">
        <f t="shared" si="14"/>
        <v>0.8</v>
      </c>
      <c r="M16" s="20">
        <v>68</v>
      </c>
      <c r="N16" s="20">
        <f t="shared" si="3"/>
        <v>-4.0999999999999943</v>
      </c>
      <c r="O16" s="34">
        <f t="shared" si="4"/>
        <v>4.1773197148410786</v>
      </c>
      <c r="P16" s="21">
        <v>0.82</v>
      </c>
      <c r="Q16" s="21">
        <f>M16*0.0145</f>
        <v>0.9860000000000001</v>
      </c>
      <c r="R16" s="3" t="s">
        <v>46</v>
      </c>
      <c r="V16" s="34">
        <f>O16-($U$19*A16)</f>
        <v>0.77017248407228323</v>
      </c>
      <c r="AH16" s="3">
        <v>100</v>
      </c>
      <c r="AI16" s="3">
        <f t="shared" si="0"/>
        <v>0.22137037037037036</v>
      </c>
      <c r="AL16" s="20">
        <v>68</v>
      </c>
      <c r="AM16" s="17">
        <f t="shared" si="5"/>
        <v>0.16685185185185183</v>
      </c>
      <c r="AN16" s="17"/>
      <c r="AZ16" s="3">
        <v>100</v>
      </c>
      <c r="BA16" s="3">
        <f t="shared" si="6"/>
        <v>1.05</v>
      </c>
      <c r="BD16" s="20">
        <v>68</v>
      </c>
      <c r="BE16" s="17">
        <f t="shared" si="7"/>
        <v>0.81</v>
      </c>
      <c r="BF16" s="17"/>
      <c r="BI16" s="20">
        <v>68</v>
      </c>
      <c r="BJ16" s="3">
        <f t="shared" si="8"/>
        <v>0.16685185185185183</v>
      </c>
      <c r="BK16" s="3">
        <f t="shared" si="9"/>
        <v>0.81</v>
      </c>
      <c r="BL16" s="3">
        <f>O16</f>
        <v>4.1773197148410786</v>
      </c>
      <c r="BM16" s="3">
        <f t="shared" si="10"/>
        <v>20.181494406372725</v>
      </c>
      <c r="BN16" s="36">
        <f t="shared" si="11"/>
        <v>20</v>
      </c>
      <c r="BO16" s="36">
        <f>A16</f>
        <v>20</v>
      </c>
      <c r="BP16" s="3">
        <f t="shared" si="12"/>
        <v>0</v>
      </c>
    </row>
    <row r="17" spans="1:69" s="3" customFormat="1" ht="17" thickBot="1" x14ac:dyDescent="0.25">
      <c r="A17" s="19">
        <f>100-B17</f>
        <v>3</v>
      </c>
      <c r="B17" s="19">
        <v>97</v>
      </c>
      <c r="C17" s="19">
        <v>62</v>
      </c>
      <c r="D17" s="19">
        <v>65.5</v>
      </c>
      <c r="E17" s="19">
        <v>6820</v>
      </c>
      <c r="F17" s="19" t="s">
        <v>19</v>
      </c>
      <c r="G17" s="19">
        <v>66.599999999999994</v>
      </c>
      <c r="H17" s="19">
        <v>72.3</v>
      </c>
      <c r="I17" s="19" t="s">
        <v>33</v>
      </c>
      <c r="J17" s="19">
        <v>1.4</v>
      </c>
      <c r="K17" s="19">
        <f t="shared" si="13"/>
        <v>0.1</v>
      </c>
      <c r="L17" s="19">
        <f t="shared" si="14"/>
        <v>0.1</v>
      </c>
      <c r="M17" s="20">
        <v>68</v>
      </c>
      <c r="N17" s="20">
        <f t="shared" si="3"/>
        <v>1.4000000000000057</v>
      </c>
      <c r="O17" s="21">
        <f t="shared" si="4"/>
        <v>1.4035668847618257</v>
      </c>
      <c r="P17" s="21">
        <v>0.82</v>
      </c>
      <c r="Q17" s="21">
        <f>M17*0.0145</f>
        <v>0.9860000000000001</v>
      </c>
      <c r="V17" s="34">
        <f>O17-($U$19*A17)</f>
        <v>0.89249480014650628</v>
      </c>
      <c r="AL17" s="20">
        <v>68</v>
      </c>
      <c r="AM17" s="17">
        <f t="shared" si="5"/>
        <v>0.16685185185185183</v>
      </c>
      <c r="AN17" s="17"/>
      <c r="BD17" s="20">
        <v>68</v>
      </c>
      <c r="BE17" s="17">
        <f t="shared" si="7"/>
        <v>0.81</v>
      </c>
      <c r="BF17" s="17"/>
      <c r="BI17" s="20">
        <v>68</v>
      </c>
      <c r="BJ17" s="3">
        <f t="shared" si="8"/>
        <v>0.16685185185185183</v>
      </c>
      <c r="BK17" s="3">
        <f t="shared" si="9"/>
        <v>0.81</v>
      </c>
      <c r="BL17" s="3">
        <f>O17</f>
        <v>1.4035668847618257</v>
      </c>
      <c r="BM17" s="3">
        <f t="shared" si="10"/>
        <v>3.5574485879177122</v>
      </c>
      <c r="BN17" s="36">
        <f t="shared" si="11"/>
        <v>4</v>
      </c>
      <c r="BO17" s="36">
        <f>A17</f>
        <v>3</v>
      </c>
      <c r="BP17" s="3">
        <f t="shared" si="12"/>
        <v>-1</v>
      </c>
    </row>
    <row r="18" spans="1:69" s="3" customFormat="1" ht="17" thickBot="1" x14ac:dyDescent="0.25">
      <c r="A18" s="19">
        <f>100-B18</f>
        <v>6</v>
      </c>
      <c r="B18" s="19">
        <v>94</v>
      </c>
      <c r="C18" s="19">
        <v>62.8</v>
      </c>
      <c r="D18" s="19">
        <v>67.5</v>
      </c>
      <c r="E18" s="19">
        <v>6960</v>
      </c>
      <c r="F18" s="19" t="s">
        <v>19</v>
      </c>
      <c r="G18" s="19">
        <v>69.7</v>
      </c>
      <c r="H18" s="19">
        <v>74.900000000000006</v>
      </c>
      <c r="I18" s="19" t="s">
        <v>34</v>
      </c>
      <c r="J18" s="19">
        <v>1.8</v>
      </c>
      <c r="K18" s="19">
        <f t="shared" si="13"/>
        <v>0.3</v>
      </c>
      <c r="L18" s="19">
        <f t="shared" si="14"/>
        <v>0.3</v>
      </c>
      <c r="M18" s="20">
        <v>68</v>
      </c>
      <c r="N18" s="20">
        <f t="shared" si="3"/>
        <v>-1.7000000000000028</v>
      </c>
      <c r="O18" s="21">
        <f t="shared" si="4"/>
        <v>1.7262676501632095</v>
      </c>
      <c r="P18" s="21">
        <v>0.82</v>
      </c>
      <c r="Q18" s="21">
        <f>M18*0.0145</f>
        <v>0.9860000000000001</v>
      </c>
      <c r="V18" s="34">
        <f>O18-($U$19*A18)</f>
        <v>0.70412348093257071</v>
      </c>
      <c r="AL18" s="20">
        <v>68</v>
      </c>
      <c r="AM18" s="17">
        <f t="shared" si="5"/>
        <v>0.16685185185185183</v>
      </c>
      <c r="AN18" s="17"/>
      <c r="BD18" s="20">
        <v>68</v>
      </c>
      <c r="BE18" s="17">
        <f t="shared" si="7"/>
        <v>0.81</v>
      </c>
      <c r="BF18" s="17"/>
      <c r="BI18" s="20">
        <v>68</v>
      </c>
      <c r="BJ18" s="3">
        <f t="shared" si="8"/>
        <v>0.16685185185185183</v>
      </c>
      <c r="BK18" s="3">
        <f t="shared" si="9"/>
        <v>0.81</v>
      </c>
      <c r="BL18" s="3">
        <f>O18</f>
        <v>1.7262676501632095</v>
      </c>
      <c r="BM18" s="3">
        <f t="shared" si="10"/>
        <v>5.4915042296130201</v>
      </c>
      <c r="BN18" s="36">
        <f t="shared" si="11"/>
        <v>5</v>
      </c>
      <c r="BO18" s="36">
        <f>A18</f>
        <v>6</v>
      </c>
      <c r="BP18" s="3">
        <f t="shared" si="12"/>
        <v>1</v>
      </c>
    </row>
    <row r="19" spans="1:69" s="3" customFormat="1" ht="17" thickBot="1" x14ac:dyDescent="0.25">
      <c r="A19" s="33">
        <f>100-B19</f>
        <v>27</v>
      </c>
      <c r="B19" s="19">
        <v>73</v>
      </c>
      <c r="C19" s="19">
        <v>60.7</v>
      </c>
      <c r="D19" s="19">
        <v>63.1</v>
      </c>
      <c r="E19" s="19">
        <v>6640</v>
      </c>
      <c r="F19" s="19" t="s">
        <v>19</v>
      </c>
      <c r="G19" s="19">
        <v>62.7</v>
      </c>
      <c r="H19" s="19">
        <v>68.8</v>
      </c>
      <c r="I19" s="19" t="s">
        <v>35</v>
      </c>
      <c r="J19" s="19">
        <v>5.3</v>
      </c>
      <c r="K19" s="19">
        <f t="shared" si="13"/>
        <v>0.2</v>
      </c>
      <c r="L19" s="19">
        <f t="shared" si="14"/>
        <v>0.2</v>
      </c>
      <c r="M19" s="20">
        <v>68</v>
      </c>
      <c r="N19" s="20">
        <f t="shared" si="3"/>
        <v>5.2999999999999972</v>
      </c>
      <c r="O19" s="34">
        <f t="shared" si="4"/>
        <v>5.303772242470445</v>
      </c>
      <c r="P19" s="21">
        <v>0.82</v>
      </c>
      <c r="Q19" s="21">
        <f>M19*0.0145</f>
        <v>0.9860000000000001</v>
      </c>
      <c r="R19" s="3" t="s">
        <v>46</v>
      </c>
      <c r="S19" s="3">
        <f>A19-A18</f>
        <v>21</v>
      </c>
      <c r="T19" s="3">
        <f>O19-O18</f>
        <v>3.5775045923072355</v>
      </c>
      <c r="U19" s="34">
        <f>T19/S19</f>
        <v>0.17035736153843978</v>
      </c>
      <c r="V19" s="34">
        <f>O19-($U$19*A19)</f>
        <v>0.70412348093257116</v>
      </c>
      <c r="AL19" s="20">
        <v>68</v>
      </c>
      <c r="AM19" s="17">
        <f t="shared" si="5"/>
        <v>0.16685185185185183</v>
      </c>
      <c r="AN19" s="17">
        <f>AM19-U19</f>
        <v>-3.5055096865879432E-3</v>
      </c>
      <c r="BD19" s="20">
        <v>68</v>
      </c>
      <c r="BE19" s="17">
        <f t="shared" si="7"/>
        <v>0.81</v>
      </c>
      <c r="BF19" s="17">
        <f>BE19-P19</f>
        <v>-9.9999999999998979E-3</v>
      </c>
      <c r="BI19" s="20">
        <v>68</v>
      </c>
      <c r="BJ19" s="3">
        <f t="shared" si="8"/>
        <v>0.16685185185185183</v>
      </c>
      <c r="BK19" s="3">
        <f t="shared" si="9"/>
        <v>0.81</v>
      </c>
      <c r="BL19" s="3">
        <f>O19</f>
        <v>5.303772242470445</v>
      </c>
      <c r="BM19" s="3">
        <f t="shared" si="10"/>
        <v>26.932708223463273</v>
      </c>
      <c r="BN19" s="36">
        <f t="shared" si="11"/>
        <v>27</v>
      </c>
      <c r="BO19" s="36">
        <f>A19</f>
        <v>27</v>
      </c>
      <c r="BP19" s="3">
        <f t="shared" si="12"/>
        <v>0</v>
      </c>
    </row>
    <row r="20" spans="1:69" s="3" customFormat="1" ht="17" thickBot="1" x14ac:dyDescent="0.25">
      <c r="A20" s="31">
        <f>100-B20</f>
        <v>76</v>
      </c>
      <c r="B20" s="22">
        <v>24</v>
      </c>
      <c r="C20" s="22">
        <v>57.3</v>
      </c>
      <c r="D20" s="22">
        <v>60.8</v>
      </c>
      <c r="E20" s="22">
        <v>5415</v>
      </c>
      <c r="F20" s="22" t="s">
        <v>19</v>
      </c>
      <c r="G20" s="22">
        <v>60.1</v>
      </c>
      <c r="H20" s="22">
        <v>66.7</v>
      </c>
      <c r="I20" s="22" t="s">
        <v>36</v>
      </c>
      <c r="J20" s="22">
        <v>10.1</v>
      </c>
      <c r="K20" s="22">
        <f>_xlfn.NUMBERVALUE( LEFT(I20,LEN(I20)-1))</f>
        <v>0.6</v>
      </c>
      <c r="L20" s="22">
        <f>IF( RIGHT(I20,1) = "L",-K20,K20)</f>
        <v>0.6</v>
      </c>
      <c r="M20" s="23">
        <v>50</v>
      </c>
      <c r="N20" s="23">
        <f t="shared" si="3"/>
        <v>-10.100000000000001</v>
      </c>
      <c r="O20" s="32">
        <f t="shared" si="4"/>
        <v>10.117806086301517</v>
      </c>
      <c r="P20" s="24">
        <v>0.63</v>
      </c>
      <c r="Q20" s="24">
        <f>M20*0.0145</f>
        <v>0.72500000000000009</v>
      </c>
      <c r="R20" s="3" t="s">
        <v>46</v>
      </c>
      <c r="V20" s="32">
        <f>O20-($U$21*A20)</f>
        <v>0.59037630670887964</v>
      </c>
      <c r="AL20" s="23">
        <v>50</v>
      </c>
      <c r="AM20" s="17">
        <f t="shared" si="5"/>
        <v>0.13618518518518519</v>
      </c>
      <c r="AN20" s="17"/>
      <c r="BD20" s="23">
        <v>50</v>
      </c>
      <c r="BE20" s="17">
        <f t="shared" si="7"/>
        <v>0.67500000000000004</v>
      </c>
      <c r="BF20" s="17"/>
      <c r="BI20" s="23">
        <v>50</v>
      </c>
      <c r="BJ20" s="3">
        <f t="shared" si="8"/>
        <v>0.13618518518518519</v>
      </c>
      <c r="BK20" s="3">
        <f t="shared" si="9"/>
        <v>0.67500000000000004</v>
      </c>
      <c r="BL20" s="3">
        <f>O20</f>
        <v>10.117806086301517</v>
      </c>
      <c r="BM20" s="3">
        <f t="shared" si="10"/>
        <v>69.337983228213474</v>
      </c>
      <c r="BN20" s="36">
        <f t="shared" si="11"/>
        <v>69</v>
      </c>
      <c r="BO20" s="36">
        <f>A20</f>
        <v>76</v>
      </c>
      <c r="BP20" s="38">
        <f t="shared" si="12"/>
        <v>7</v>
      </c>
      <c r="BQ20" s="38"/>
    </row>
    <row r="21" spans="1:69" s="3" customFormat="1" ht="17" thickBot="1" x14ac:dyDescent="0.25">
      <c r="A21" s="31">
        <f>100-B21</f>
        <v>16</v>
      </c>
      <c r="B21" s="22">
        <v>84</v>
      </c>
      <c r="C21" s="22">
        <v>53.8</v>
      </c>
      <c r="D21" s="22">
        <v>54.4</v>
      </c>
      <c r="E21" s="22">
        <v>5920</v>
      </c>
      <c r="F21" s="22" t="s">
        <v>19</v>
      </c>
      <c r="G21" s="22">
        <v>49.3</v>
      </c>
      <c r="H21" s="22">
        <v>53.5</v>
      </c>
      <c r="I21" s="22" t="s">
        <v>37</v>
      </c>
      <c r="J21" s="22">
        <v>2.6</v>
      </c>
      <c r="K21" s="22">
        <f t="shared" ref="K21:K25" si="15">_xlfn.NUMBERVALUE( LEFT(I21,LEN(I21)-1))</f>
        <v>2.5</v>
      </c>
      <c r="L21" s="22">
        <f t="shared" ref="L21:L25" si="16">IF( RIGHT(I21,1) = "L",-K21,K21)</f>
        <v>2.5</v>
      </c>
      <c r="M21" s="23">
        <v>50</v>
      </c>
      <c r="N21" s="23">
        <f t="shared" si="3"/>
        <v>0.70000000000000284</v>
      </c>
      <c r="O21" s="32">
        <f t="shared" si="4"/>
        <v>2.5961509971494348</v>
      </c>
      <c r="P21" s="24">
        <v>0.63</v>
      </c>
      <c r="Q21" s="24">
        <f>M21*0.0145</f>
        <v>0.72500000000000009</v>
      </c>
      <c r="R21" s="3" t="s">
        <v>46</v>
      </c>
      <c r="S21" s="3">
        <f>A20-A21</f>
        <v>60</v>
      </c>
      <c r="T21" s="3">
        <f>O20-O21</f>
        <v>7.5216550891520821</v>
      </c>
      <c r="U21" s="32">
        <f>T21/S21</f>
        <v>0.12536091815253469</v>
      </c>
      <c r="V21" s="32">
        <f>O21-($U$21*A21)</f>
        <v>0.59037630670887964</v>
      </c>
      <c r="AL21" s="23">
        <v>50</v>
      </c>
      <c r="AM21" s="17">
        <f t="shared" si="5"/>
        <v>0.13618518518518519</v>
      </c>
      <c r="AN21" s="17">
        <f>AM21-U21</f>
        <v>1.0824267032650492E-2</v>
      </c>
      <c r="BD21" s="23">
        <v>50</v>
      </c>
      <c r="BE21" s="17">
        <f t="shared" si="7"/>
        <v>0.67500000000000004</v>
      </c>
      <c r="BF21" s="17">
        <f>BE21-P21</f>
        <v>4.500000000000004E-2</v>
      </c>
      <c r="BI21" s="23">
        <v>50</v>
      </c>
      <c r="BJ21" s="3">
        <f t="shared" si="8"/>
        <v>0.13618518518518519</v>
      </c>
      <c r="BK21" s="3">
        <f t="shared" si="9"/>
        <v>0.67500000000000004</v>
      </c>
      <c r="BL21" s="3">
        <f>O21</f>
        <v>2.5961509971494348</v>
      </c>
      <c r="BM21" s="3">
        <f t="shared" si="10"/>
        <v>14.106901529245237</v>
      </c>
      <c r="BN21" s="36">
        <f t="shared" si="11"/>
        <v>14</v>
      </c>
      <c r="BO21" s="36">
        <f>A21</f>
        <v>16</v>
      </c>
      <c r="BP21" s="38">
        <f t="shared" si="12"/>
        <v>2</v>
      </c>
      <c r="BQ21" s="38"/>
    </row>
    <row r="22" spans="1:69" s="3" customFormat="1" ht="17" thickBot="1" x14ac:dyDescent="0.25">
      <c r="A22" s="22">
        <f>100-B22</f>
        <v>14</v>
      </c>
      <c r="B22" s="22">
        <v>86</v>
      </c>
      <c r="C22" s="22">
        <v>55</v>
      </c>
      <c r="D22" s="22">
        <v>55.8</v>
      </c>
      <c r="E22" s="22">
        <v>6030</v>
      </c>
      <c r="F22" s="22" t="s">
        <v>19</v>
      </c>
      <c r="G22" s="22">
        <v>51.2</v>
      </c>
      <c r="H22" s="22">
        <v>54.8</v>
      </c>
      <c r="I22" s="22" t="s">
        <v>38</v>
      </c>
      <c r="J22" s="22">
        <v>2.4</v>
      </c>
      <c r="K22" s="22">
        <f t="shared" si="15"/>
        <v>2.1</v>
      </c>
      <c r="L22" s="22">
        <f t="shared" si="16"/>
        <v>2.1</v>
      </c>
      <c r="M22" s="23">
        <v>50</v>
      </c>
      <c r="N22" s="23">
        <f t="shared" si="3"/>
        <v>-1.2000000000000028</v>
      </c>
      <c r="O22" s="24">
        <f t="shared" si="4"/>
        <v>2.4186773244895661</v>
      </c>
      <c r="P22" s="24">
        <v>0.63</v>
      </c>
      <c r="Q22" s="24">
        <f>M22*0.0145</f>
        <v>0.72500000000000009</v>
      </c>
      <c r="V22" s="32">
        <f>O22-($U$21*A22)</f>
        <v>0.66362447035408034</v>
      </c>
      <c r="AL22" s="23">
        <v>50</v>
      </c>
      <c r="AM22" s="17">
        <f t="shared" si="5"/>
        <v>0.13618518518518519</v>
      </c>
      <c r="AN22" s="17"/>
      <c r="BD22" s="23">
        <v>50</v>
      </c>
      <c r="BE22" s="17">
        <f t="shared" si="7"/>
        <v>0.67500000000000004</v>
      </c>
      <c r="BF22" s="17"/>
      <c r="BI22" s="23">
        <v>50</v>
      </c>
      <c r="BJ22" s="3">
        <f t="shared" si="8"/>
        <v>0.13618518518518519</v>
      </c>
      <c r="BK22" s="3">
        <f t="shared" si="9"/>
        <v>0.67500000000000004</v>
      </c>
      <c r="BL22" s="3">
        <f>O22</f>
        <v>2.4186773244895661</v>
      </c>
      <c r="BM22" s="3">
        <f t="shared" si="10"/>
        <v>12.803722535006331</v>
      </c>
      <c r="BN22" s="36">
        <f t="shared" si="11"/>
        <v>13</v>
      </c>
      <c r="BO22" s="36">
        <f>A22</f>
        <v>14</v>
      </c>
      <c r="BP22" s="3">
        <f t="shared" si="12"/>
        <v>1</v>
      </c>
    </row>
    <row r="23" spans="1:69" s="3" customFormat="1" ht="17" thickBot="1" x14ac:dyDescent="0.25">
      <c r="A23" s="22">
        <f>100-B23</f>
        <v>32</v>
      </c>
      <c r="B23" s="22">
        <v>68</v>
      </c>
      <c r="C23" s="22">
        <v>56.1</v>
      </c>
      <c r="D23" s="22">
        <v>57.4</v>
      </c>
      <c r="E23" s="22">
        <v>6180</v>
      </c>
      <c r="F23" s="22" t="s">
        <v>19</v>
      </c>
      <c r="G23" s="22">
        <v>54.2</v>
      </c>
      <c r="H23" s="22">
        <v>58.9</v>
      </c>
      <c r="I23" s="22" t="s">
        <v>39</v>
      </c>
      <c r="J23" s="22">
        <v>4.5999999999999996</v>
      </c>
      <c r="K23" s="22">
        <f t="shared" si="15"/>
        <v>2</v>
      </c>
      <c r="L23" s="22">
        <f t="shared" si="16"/>
        <v>2</v>
      </c>
      <c r="M23" s="23">
        <v>50</v>
      </c>
      <c r="N23" s="23">
        <f t="shared" si="3"/>
        <v>-4.2000000000000028</v>
      </c>
      <c r="O23" s="24">
        <f t="shared" si="4"/>
        <v>4.6518813398452057</v>
      </c>
      <c r="P23" s="24">
        <v>0.63</v>
      </c>
      <c r="Q23" s="24">
        <f>M23*0.0145</f>
        <v>0.72500000000000009</v>
      </c>
      <c r="V23" s="32">
        <f>O23-($U$21*A23)</f>
        <v>0.64033195896409545</v>
      </c>
      <c r="AL23" s="23">
        <v>50</v>
      </c>
      <c r="AM23" s="17">
        <f t="shared" si="5"/>
        <v>0.13618518518518519</v>
      </c>
      <c r="AN23" s="17"/>
      <c r="BD23" s="23">
        <v>50</v>
      </c>
      <c r="BE23" s="17">
        <f t="shared" si="7"/>
        <v>0.67500000000000004</v>
      </c>
      <c r="BF23" s="17"/>
      <c r="BI23" s="23">
        <v>50</v>
      </c>
      <c r="BJ23" s="3">
        <f t="shared" si="8"/>
        <v>0.13618518518518519</v>
      </c>
      <c r="BK23" s="3">
        <f t="shared" si="9"/>
        <v>0.67500000000000004</v>
      </c>
      <c r="BL23" s="3">
        <f>O23</f>
        <v>4.6518813398452057</v>
      </c>
      <c r="BM23" s="3">
        <f t="shared" si="10"/>
        <v>29.202011470171488</v>
      </c>
      <c r="BN23" s="36">
        <f t="shared" si="11"/>
        <v>29</v>
      </c>
      <c r="BO23" s="36">
        <f>A23</f>
        <v>32</v>
      </c>
      <c r="BP23" s="38">
        <f t="shared" si="12"/>
        <v>3</v>
      </c>
      <c r="BQ23" s="38"/>
    </row>
    <row r="24" spans="1:69" s="3" customFormat="1" ht="17" thickBot="1" x14ac:dyDescent="0.25">
      <c r="A24" s="22">
        <f>100-B24</f>
        <v>26</v>
      </c>
      <c r="B24" s="22">
        <v>74</v>
      </c>
      <c r="C24" s="22">
        <v>57.1</v>
      </c>
      <c r="D24" s="22">
        <v>53.2</v>
      </c>
      <c r="E24" s="22">
        <v>7200</v>
      </c>
      <c r="F24" s="22">
        <v>-2.7</v>
      </c>
      <c r="G24" s="22">
        <v>47</v>
      </c>
      <c r="H24" s="22">
        <v>49.3</v>
      </c>
      <c r="I24" s="22" t="s">
        <v>40</v>
      </c>
      <c r="J24" s="22">
        <v>3.9</v>
      </c>
      <c r="K24" s="22">
        <f t="shared" si="15"/>
        <v>2.4</v>
      </c>
      <c r="L24" s="22">
        <f t="shared" si="16"/>
        <v>2.4</v>
      </c>
      <c r="M24" s="23">
        <v>50</v>
      </c>
      <c r="N24" s="23">
        <f t="shared" si="3"/>
        <v>3</v>
      </c>
      <c r="O24" s="24">
        <f t="shared" si="4"/>
        <v>3.8418745424597094</v>
      </c>
      <c r="P24" s="24">
        <v>0.63</v>
      </c>
      <c r="Q24" s="24">
        <f>M24*0.0145</f>
        <v>0.72500000000000009</v>
      </c>
      <c r="V24" s="32">
        <f>O24-($U$21*A24)</f>
        <v>0.58249067049380754</v>
      </c>
      <c r="AL24" s="23">
        <v>50</v>
      </c>
      <c r="AM24" s="17">
        <f t="shared" si="5"/>
        <v>0.13618518518518519</v>
      </c>
      <c r="AN24" s="17"/>
      <c r="BD24" s="23">
        <v>50</v>
      </c>
      <c r="BE24" s="17">
        <f t="shared" si="7"/>
        <v>0.67500000000000004</v>
      </c>
      <c r="BF24" s="17"/>
      <c r="BI24" s="23">
        <v>50</v>
      </c>
      <c r="BJ24" s="3">
        <f t="shared" si="8"/>
        <v>0.13618518518518519</v>
      </c>
      <c r="BK24" s="3">
        <f t="shared" si="9"/>
        <v>0.67500000000000004</v>
      </c>
      <c r="BL24" s="3">
        <f>O24</f>
        <v>3.8418745424597094</v>
      </c>
      <c r="BM24" s="3">
        <f t="shared" si="10"/>
        <v>23.254178038186605</v>
      </c>
      <c r="BN24" s="36">
        <f t="shared" si="11"/>
        <v>23</v>
      </c>
      <c r="BO24" s="36">
        <f>A24</f>
        <v>26</v>
      </c>
      <c r="BP24" s="38">
        <f t="shared" si="12"/>
        <v>3</v>
      </c>
      <c r="BQ24" s="38"/>
    </row>
    <row r="25" spans="1:69" s="3" customFormat="1" ht="17" thickBot="1" x14ac:dyDescent="0.25">
      <c r="A25" s="22">
        <f>100-B25</f>
        <v>26</v>
      </c>
      <c r="B25" s="22">
        <v>74</v>
      </c>
      <c r="C25" s="22">
        <v>56.3</v>
      </c>
      <c r="D25" s="22">
        <v>54.7</v>
      </c>
      <c r="E25" s="22">
        <v>6730</v>
      </c>
      <c r="F25" s="22">
        <v>-2.7</v>
      </c>
      <c r="G25" s="22">
        <v>48.9</v>
      </c>
      <c r="H25" s="22">
        <v>51.3</v>
      </c>
      <c r="I25" s="22" t="s">
        <v>41</v>
      </c>
      <c r="J25" s="22">
        <v>3.9</v>
      </c>
      <c r="K25" s="22">
        <f t="shared" si="15"/>
        <v>3.7</v>
      </c>
      <c r="L25" s="22">
        <f t="shared" si="16"/>
        <v>3.7</v>
      </c>
      <c r="M25" s="23">
        <v>50</v>
      </c>
      <c r="N25" s="23">
        <f t="shared" si="3"/>
        <v>1.1000000000000014</v>
      </c>
      <c r="O25" s="24">
        <f t="shared" si="4"/>
        <v>3.8600518131237571</v>
      </c>
      <c r="P25" s="24">
        <v>0.63</v>
      </c>
      <c r="Q25" s="24">
        <f>M25*0.0145</f>
        <v>0.72500000000000009</v>
      </c>
      <c r="V25" s="32">
        <f>O25-($U$21*A25)</f>
        <v>0.60066794115785527</v>
      </c>
      <c r="AL25" s="23">
        <v>50</v>
      </c>
      <c r="AM25" s="17">
        <f t="shared" si="5"/>
        <v>0.13618518518518519</v>
      </c>
      <c r="AN25" s="17"/>
      <c r="BD25" s="23">
        <v>50</v>
      </c>
      <c r="BE25" s="17">
        <f t="shared" si="7"/>
        <v>0.67500000000000004</v>
      </c>
      <c r="BF25" s="17"/>
      <c r="BI25" s="23">
        <v>50</v>
      </c>
      <c r="BJ25" s="3">
        <f t="shared" si="8"/>
        <v>0.13618518518518519</v>
      </c>
      <c r="BK25" s="3">
        <f t="shared" si="9"/>
        <v>0.67500000000000004</v>
      </c>
      <c r="BL25" s="3">
        <f>O25</f>
        <v>3.8600518131237571</v>
      </c>
      <c r="BM25" s="3">
        <f t="shared" si="10"/>
        <v>23.387652693592997</v>
      </c>
      <c r="BN25" s="36">
        <f t="shared" si="11"/>
        <v>23</v>
      </c>
      <c r="BO25" s="36">
        <f>A25</f>
        <v>26</v>
      </c>
      <c r="BP25" s="38">
        <f t="shared" si="12"/>
        <v>3</v>
      </c>
      <c r="BQ25" s="38"/>
    </row>
    <row r="26" spans="1:69" s="3" customFormat="1" ht="17" thickBot="1" x14ac:dyDescent="0.25">
      <c r="A26" s="13">
        <f>100-B26</f>
        <v>16</v>
      </c>
      <c r="B26" s="13">
        <v>84</v>
      </c>
      <c r="C26" s="13">
        <v>44.9</v>
      </c>
      <c r="D26" s="13">
        <v>45.3</v>
      </c>
      <c r="E26" s="13">
        <v>5160</v>
      </c>
      <c r="F26" s="13" t="s">
        <v>19</v>
      </c>
      <c r="G26" s="13">
        <v>36.4</v>
      </c>
      <c r="H26" s="13">
        <v>41.8</v>
      </c>
      <c r="I26" s="13" t="s">
        <v>43</v>
      </c>
      <c r="J26" s="13">
        <v>2.2999999999999998</v>
      </c>
      <c r="K26" s="13">
        <f>_xlfn.NUMBERVALUE( LEFT(I26,LEN(I26)-1))</f>
        <v>1.9</v>
      </c>
      <c r="L26" s="13">
        <f>IF( RIGHT(I26,1) = "L",-K26,K26)</f>
        <v>1.9</v>
      </c>
      <c r="M26" s="14">
        <v>35</v>
      </c>
      <c r="N26" s="14">
        <f t="shared" si="3"/>
        <v>-1.3999999999999986</v>
      </c>
      <c r="O26" s="15">
        <f t="shared" si="4"/>
        <v>2.3600847442411883</v>
      </c>
      <c r="P26" s="15">
        <v>0.57999999999999996</v>
      </c>
      <c r="Q26" s="15">
        <f>M26*0.0145</f>
        <v>0.50750000000000006</v>
      </c>
      <c r="V26" s="28">
        <f>O26-($U$31*A26)</f>
        <v>0.59587839391015041</v>
      </c>
      <c r="AL26" s="14">
        <v>35</v>
      </c>
      <c r="AM26" s="17">
        <f t="shared" si="5"/>
        <v>0.11062962962962962</v>
      </c>
      <c r="AN26" s="17"/>
      <c r="BD26" s="14">
        <v>35</v>
      </c>
      <c r="BE26" s="17">
        <f t="shared" si="7"/>
        <v>0.5625</v>
      </c>
      <c r="BF26" s="17"/>
      <c r="BI26" s="14">
        <v>35</v>
      </c>
      <c r="BJ26" s="3">
        <f t="shared" si="8"/>
        <v>0.11062962962962962</v>
      </c>
      <c r="BK26" s="3">
        <f t="shared" si="9"/>
        <v>0.5625</v>
      </c>
      <c r="BL26" s="3">
        <f>O26</f>
        <v>2.3600847442411883</v>
      </c>
      <c r="BM26" s="3">
        <f t="shared" si="10"/>
        <v>16.248673617178468</v>
      </c>
      <c r="BN26" s="36">
        <f t="shared" si="11"/>
        <v>16</v>
      </c>
      <c r="BO26" s="36">
        <f>A26</f>
        <v>16</v>
      </c>
      <c r="BP26" s="3">
        <f t="shared" si="12"/>
        <v>0</v>
      </c>
    </row>
    <row r="27" spans="1:69" s="3" customFormat="1" ht="17" thickBot="1" x14ac:dyDescent="0.25">
      <c r="A27" s="13">
        <f>100-B27</f>
        <v>11</v>
      </c>
      <c r="B27" s="13">
        <v>89</v>
      </c>
      <c r="C27" s="13">
        <v>46.2</v>
      </c>
      <c r="D27" s="13">
        <v>45.7</v>
      </c>
      <c r="E27" s="13">
        <v>6380</v>
      </c>
      <c r="F27" s="13">
        <v>-1.5</v>
      </c>
      <c r="G27" s="13">
        <v>36.799999999999997</v>
      </c>
      <c r="H27" s="13">
        <v>41.1</v>
      </c>
      <c r="I27" s="13" t="s">
        <v>33</v>
      </c>
      <c r="J27" s="13">
        <v>1.8</v>
      </c>
      <c r="K27" s="13">
        <f t="shared" ref="K27:K31" si="17">_xlfn.NUMBERVALUE( LEFT(I27,LEN(I27)-1))</f>
        <v>0.1</v>
      </c>
      <c r="L27" s="13">
        <f t="shared" ref="L27:L31" si="18">IF( RIGHT(I27,1) = "L",-K27,K27)</f>
        <v>0.1</v>
      </c>
      <c r="M27" s="14">
        <v>35</v>
      </c>
      <c r="N27" s="14">
        <f t="shared" si="3"/>
        <v>-1.7999999999999972</v>
      </c>
      <c r="O27" s="15">
        <f t="shared" si="4"/>
        <v>1.8027756377319917</v>
      </c>
      <c r="P27" s="15">
        <v>0.57999999999999996</v>
      </c>
      <c r="Q27" s="15">
        <f>M27*0.0145</f>
        <v>0.50750000000000006</v>
      </c>
      <c r="V27" s="28">
        <f>O27-($U$31*A27)</f>
        <v>0.58988377187940322</v>
      </c>
      <c r="AL27" s="14">
        <v>35</v>
      </c>
      <c r="AM27" s="17">
        <f t="shared" si="5"/>
        <v>0.11062962962962962</v>
      </c>
      <c r="AN27" s="17"/>
      <c r="BD27" s="14">
        <v>35</v>
      </c>
      <c r="BE27" s="17">
        <f t="shared" si="7"/>
        <v>0.5625</v>
      </c>
      <c r="BF27" s="17"/>
      <c r="BI27" s="14">
        <v>35</v>
      </c>
      <c r="BJ27" s="3">
        <f t="shared" si="8"/>
        <v>0.11062962962962962</v>
      </c>
      <c r="BK27" s="3">
        <f t="shared" si="9"/>
        <v>0.5625</v>
      </c>
      <c r="BL27" s="3">
        <f>O27</f>
        <v>1.8027756377319917</v>
      </c>
      <c r="BM27" s="3">
        <f t="shared" si="10"/>
        <v>11.211062008290519</v>
      </c>
      <c r="BN27" s="36">
        <f t="shared" si="11"/>
        <v>11</v>
      </c>
      <c r="BO27" s="36">
        <f>A27</f>
        <v>11</v>
      </c>
      <c r="BP27" s="3">
        <f t="shared" si="12"/>
        <v>0</v>
      </c>
    </row>
    <row r="28" spans="1:69" s="3" customFormat="1" ht="17" thickBot="1" x14ac:dyDescent="0.25">
      <c r="A28" s="13">
        <f>100-B28</f>
        <v>7</v>
      </c>
      <c r="B28" s="13">
        <v>93</v>
      </c>
      <c r="C28" s="13">
        <v>45.5</v>
      </c>
      <c r="D28" s="13">
        <v>45.2</v>
      </c>
      <c r="E28" s="13">
        <v>6190</v>
      </c>
      <c r="F28" s="13">
        <v>-2.1</v>
      </c>
      <c r="G28" s="13">
        <v>36.200000000000003</v>
      </c>
      <c r="H28" s="13">
        <v>40.200000000000003</v>
      </c>
      <c r="I28" s="13" t="s">
        <v>14</v>
      </c>
      <c r="J28" s="13">
        <v>1.3</v>
      </c>
      <c r="K28" s="13">
        <f t="shared" si="17"/>
        <v>0.6</v>
      </c>
      <c r="L28" s="13">
        <f t="shared" si="18"/>
        <v>-0.6</v>
      </c>
      <c r="M28" s="14">
        <v>35</v>
      </c>
      <c r="N28" s="14">
        <f t="shared" si="3"/>
        <v>-1.2000000000000028</v>
      </c>
      <c r="O28" s="15">
        <f t="shared" si="4"/>
        <v>1.3416407864998765</v>
      </c>
      <c r="P28" s="15">
        <v>0.57999999999999996</v>
      </c>
      <c r="Q28" s="15">
        <f>M28*0.0145</f>
        <v>0.50750000000000006</v>
      </c>
      <c r="V28" s="28">
        <f>O28-($U$31*A28)</f>
        <v>0.56980050823004746</v>
      </c>
      <c r="AL28" s="14">
        <v>35</v>
      </c>
      <c r="AM28" s="17">
        <f t="shared" si="5"/>
        <v>0.11062962962962962</v>
      </c>
      <c r="AN28" s="17"/>
      <c r="BD28" s="14">
        <v>35</v>
      </c>
      <c r="BE28" s="17">
        <f t="shared" si="7"/>
        <v>0.5625</v>
      </c>
      <c r="BF28" s="17"/>
      <c r="BI28" s="14">
        <v>35</v>
      </c>
      <c r="BJ28" s="3">
        <f t="shared" si="8"/>
        <v>0.11062962962962962</v>
      </c>
      <c r="BK28" s="3">
        <f t="shared" si="9"/>
        <v>0.5625</v>
      </c>
      <c r="BL28" s="3">
        <f>O28</f>
        <v>1.3416407864998765</v>
      </c>
      <c r="BM28" s="3">
        <f t="shared" si="10"/>
        <v>7.0427858170393929</v>
      </c>
      <c r="BN28" s="36">
        <f t="shared" si="11"/>
        <v>7</v>
      </c>
      <c r="BO28" s="36">
        <f>A28</f>
        <v>7</v>
      </c>
      <c r="BP28" s="3">
        <f t="shared" si="12"/>
        <v>0</v>
      </c>
    </row>
    <row r="29" spans="1:69" s="3" customFormat="1" ht="17" thickBot="1" x14ac:dyDescent="0.25">
      <c r="A29" s="27">
        <f>100-B29</f>
        <v>2</v>
      </c>
      <c r="B29" s="13">
        <v>98</v>
      </c>
      <c r="C29" s="13">
        <v>44.4</v>
      </c>
      <c r="D29" s="13">
        <v>44.3</v>
      </c>
      <c r="E29" s="13">
        <v>5890</v>
      </c>
      <c r="F29" s="13">
        <v>-2.2999999999999998</v>
      </c>
      <c r="G29" s="13">
        <v>34.9</v>
      </c>
      <c r="H29" s="13">
        <v>39.1</v>
      </c>
      <c r="I29" s="13" t="s">
        <v>22</v>
      </c>
      <c r="J29" s="13">
        <v>0.8</v>
      </c>
      <c r="K29" s="13">
        <f t="shared" si="17"/>
        <v>0.8</v>
      </c>
      <c r="L29" s="13">
        <f t="shared" si="18"/>
        <v>-0.8</v>
      </c>
      <c r="M29" s="14">
        <v>35</v>
      </c>
      <c r="N29" s="14">
        <f t="shared" si="3"/>
        <v>0.10000000000000142</v>
      </c>
      <c r="O29" s="28">
        <f t="shared" si="4"/>
        <v>0.80622577482985514</v>
      </c>
      <c r="P29" s="15">
        <v>0.57999999999999996</v>
      </c>
      <c r="Q29" s="15">
        <f>M29*0.0145</f>
        <v>0.50750000000000006</v>
      </c>
      <c r="R29" s="3" t="s">
        <v>46</v>
      </c>
      <c r="V29" s="28">
        <f>O29-($U$31*A29)</f>
        <v>0.58569998103847543</v>
      </c>
      <c r="AL29" s="14">
        <v>35</v>
      </c>
      <c r="AM29" s="17">
        <f t="shared" si="5"/>
        <v>0.11062962962962962</v>
      </c>
      <c r="AN29" s="17"/>
      <c r="BD29" s="14">
        <v>35</v>
      </c>
      <c r="BE29" s="17">
        <f t="shared" si="7"/>
        <v>0.5625</v>
      </c>
      <c r="BF29" s="17"/>
      <c r="BI29" s="14">
        <v>35</v>
      </c>
      <c r="BJ29" s="3">
        <f t="shared" si="8"/>
        <v>0.11062962962962962</v>
      </c>
      <c r="BK29" s="3">
        <f t="shared" si="9"/>
        <v>0.5625</v>
      </c>
      <c r="BL29" s="3">
        <f>O29</f>
        <v>0.80622577482985514</v>
      </c>
      <c r="BM29" s="3">
        <f t="shared" si="10"/>
        <v>2.2030786476083324</v>
      </c>
      <c r="BN29" s="36">
        <f t="shared" si="11"/>
        <v>2</v>
      </c>
      <c r="BO29" s="36">
        <f>A29</f>
        <v>2</v>
      </c>
      <c r="BP29" s="3">
        <f t="shared" si="12"/>
        <v>0</v>
      </c>
    </row>
    <row r="30" spans="1:69" s="3" customFormat="1" ht="17" thickBot="1" x14ac:dyDescent="0.25">
      <c r="A30" s="13">
        <f>100-B30</f>
        <v>25</v>
      </c>
      <c r="B30" s="13">
        <v>75</v>
      </c>
      <c r="C30" s="13">
        <v>42.6</v>
      </c>
      <c r="D30" s="13">
        <v>42</v>
      </c>
      <c r="E30" s="13">
        <v>5740</v>
      </c>
      <c r="F30" s="13">
        <v>-1.7</v>
      </c>
      <c r="G30" s="13">
        <v>31.7</v>
      </c>
      <c r="H30" s="13">
        <v>35.9</v>
      </c>
      <c r="I30" s="13" t="s">
        <v>14</v>
      </c>
      <c r="J30" s="13">
        <v>3.3</v>
      </c>
      <c r="K30" s="13">
        <f t="shared" si="17"/>
        <v>0.6</v>
      </c>
      <c r="L30" s="13">
        <f t="shared" si="18"/>
        <v>-0.6</v>
      </c>
      <c r="M30" s="14">
        <v>35</v>
      </c>
      <c r="N30" s="14">
        <f t="shared" si="3"/>
        <v>3.3000000000000007</v>
      </c>
      <c r="O30" s="15">
        <f t="shared" si="4"/>
        <v>3.3541019662496852</v>
      </c>
      <c r="P30" s="15">
        <v>0.57999999999999996</v>
      </c>
      <c r="Q30" s="15">
        <f>M30*0.0145</f>
        <v>0.50750000000000006</v>
      </c>
      <c r="V30" s="28">
        <f>O30-($U$31*A30)</f>
        <v>0.59752954385743839</v>
      </c>
      <c r="AL30" s="14">
        <v>35</v>
      </c>
      <c r="AM30" s="17">
        <f t="shared" si="5"/>
        <v>0.11062962962962962</v>
      </c>
      <c r="AN30" s="17"/>
      <c r="BD30" s="14">
        <v>35</v>
      </c>
      <c r="BE30" s="17">
        <f t="shared" si="7"/>
        <v>0.5625</v>
      </c>
      <c r="BF30" s="17"/>
      <c r="BI30" s="14">
        <v>35</v>
      </c>
      <c r="BJ30" s="3">
        <f t="shared" si="8"/>
        <v>0.11062962962962962</v>
      </c>
      <c r="BK30" s="3">
        <f t="shared" si="9"/>
        <v>0.5625</v>
      </c>
      <c r="BL30" s="3">
        <f>O30</f>
        <v>3.3541019662496852</v>
      </c>
      <c r="BM30" s="3">
        <f t="shared" si="10"/>
        <v>25.233764006943925</v>
      </c>
      <c r="BN30" s="36">
        <f t="shared" si="11"/>
        <v>25</v>
      </c>
      <c r="BO30" s="36">
        <f>A30</f>
        <v>25</v>
      </c>
      <c r="BP30" s="3">
        <f t="shared" si="12"/>
        <v>0</v>
      </c>
    </row>
    <row r="31" spans="1:69" s="3" customFormat="1" ht="17" thickBot="1" x14ac:dyDescent="0.25">
      <c r="A31" s="27">
        <f>100-B31</f>
        <v>26</v>
      </c>
      <c r="B31" s="13">
        <v>74</v>
      </c>
      <c r="C31" s="13">
        <v>43</v>
      </c>
      <c r="D31" s="13">
        <v>42.2</v>
      </c>
      <c r="E31" s="13">
        <v>5670</v>
      </c>
      <c r="F31" s="13">
        <v>-1.7</v>
      </c>
      <c r="G31" s="13">
        <v>31.6</v>
      </c>
      <c r="H31" s="13">
        <v>37.299999999999997</v>
      </c>
      <c r="I31" s="13" t="s">
        <v>14</v>
      </c>
      <c r="J31" s="13">
        <v>3.4</v>
      </c>
      <c r="K31" s="13">
        <f t="shared" si="17"/>
        <v>0.6</v>
      </c>
      <c r="L31" s="13">
        <f t="shared" si="18"/>
        <v>-0.6</v>
      </c>
      <c r="M31" s="14">
        <v>35</v>
      </c>
      <c r="N31" s="14">
        <f t="shared" si="3"/>
        <v>3.3999999999999986</v>
      </c>
      <c r="O31" s="28">
        <f t="shared" si="4"/>
        <v>3.4525353003264123</v>
      </c>
      <c r="P31" s="15">
        <v>0.57999999999999996</v>
      </c>
      <c r="Q31" s="15">
        <f>M31*0.0145</f>
        <v>0.50750000000000006</v>
      </c>
      <c r="R31" s="3" t="s">
        <v>46</v>
      </c>
      <c r="S31" s="3">
        <f>A31-A29</f>
        <v>24</v>
      </c>
      <c r="T31" s="3">
        <f>O31-O29</f>
        <v>2.646309525496557</v>
      </c>
      <c r="U31" s="28">
        <f>T31/S31</f>
        <v>0.11026289689568987</v>
      </c>
      <c r="V31" s="28">
        <f>O31-($U$31*A31)</f>
        <v>0.58569998103847576</v>
      </c>
      <c r="AL31" s="14">
        <v>35</v>
      </c>
      <c r="AM31" s="17">
        <f t="shared" si="5"/>
        <v>0.11062962962962962</v>
      </c>
      <c r="AN31" s="17">
        <f>AM31-U31</f>
        <v>3.6673273393975081E-4</v>
      </c>
      <c r="BD31" s="14">
        <v>35</v>
      </c>
      <c r="BE31" s="17">
        <f t="shared" si="7"/>
        <v>0.5625</v>
      </c>
      <c r="BF31" s="17">
        <f>BE31-P31</f>
        <v>-1.749999999999996E-2</v>
      </c>
      <c r="BI31" s="14">
        <v>35</v>
      </c>
      <c r="BJ31" s="3">
        <f t="shared" si="8"/>
        <v>0.11062962962962962</v>
      </c>
      <c r="BK31" s="3">
        <f t="shared" si="9"/>
        <v>0.5625</v>
      </c>
      <c r="BL31" s="3">
        <f>O31</f>
        <v>3.4525353003264123</v>
      </c>
      <c r="BM31" s="3">
        <f t="shared" si="10"/>
        <v>26.123519621296666</v>
      </c>
      <c r="BN31" s="36">
        <f t="shared" si="11"/>
        <v>26</v>
      </c>
      <c r="BO31" s="36">
        <f>A31</f>
        <v>26</v>
      </c>
      <c r="BP31" s="3">
        <f t="shared" si="12"/>
        <v>0</v>
      </c>
    </row>
    <row r="32" spans="1:69" ht="17" thickBot="1" x14ac:dyDescent="0.25">
      <c r="A32" s="16">
        <f t="shared" ref="A32:A85" si="19">100-B32</f>
        <v>34</v>
      </c>
      <c r="B32" s="16">
        <v>66</v>
      </c>
      <c r="C32" s="16">
        <v>66.8</v>
      </c>
      <c r="D32" s="16">
        <v>54.1</v>
      </c>
      <c r="E32" s="16">
        <v>2754</v>
      </c>
      <c r="F32" s="16">
        <v>-5.3</v>
      </c>
      <c r="G32" s="16">
        <v>49.8</v>
      </c>
      <c r="H32" s="16">
        <v>57.9</v>
      </c>
      <c r="I32" s="16" t="s">
        <v>16</v>
      </c>
      <c r="J32" s="16">
        <v>5.2</v>
      </c>
      <c r="K32" s="16">
        <f>_xlfn.NUMBERVALUE( LEFT(I32,LEN(I32)-1))</f>
        <v>0.1</v>
      </c>
      <c r="L32" s="16">
        <f>IF( RIGHT(I32,1) = "L",-K32,K32)</f>
        <v>-0.1</v>
      </c>
      <c r="M32" s="17">
        <v>55</v>
      </c>
      <c r="N32" s="18">
        <f>M32-G32</f>
        <v>5.2000000000000028</v>
      </c>
      <c r="O32" s="18">
        <f>SQRT(N32*N32+L32*L32)</f>
        <v>5.2009614495783403</v>
      </c>
      <c r="P32" s="18">
        <v>0.66</v>
      </c>
      <c r="Q32" s="18">
        <f>M32*0.0145</f>
        <v>0.79749999999999999</v>
      </c>
      <c r="R32" s="9" t="s">
        <v>46</v>
      </c>
    </row>
    <row r="33" spans="1:22" ht="17" thickBot="1" x14ac:dyDescent="0.25">
      <c r="A33" s="16">
        <f t="shared" si="19"/>
        <v>52</v>
      </c>
      <c r="B33" s="16">
        <v>48</v>
      </c>
      <c r="C33" s="16">
        <v>61.2</v>
      </c>
      <c r="D33" s="16">
        <v>62.8</v>
      </c>
      <c r="E33" s="16">
        <v>3262</v>
      </c>
      <c r="F33" s="16">
        <v>-4.8</v>
      </c>
      <c r="G33" s="16">
        <v>62</v>
      </c>
      <c r="H33" s="16">
        <v>70.2</v>
      </c>
      <c r="I33" s="16" t="s">
        <v>15</v>
      </c>
      <c r="J33" s="16">
        <v>7.5</v>
      </c>
      <c r="K33" s="16">
        <f>_xlfn.NUMBERVALUE( LEFT(I33,LEN(I33)-1))</f>
        <v>3</v>
      </c>
      <c r="L33" s="16">
        <f>IF( RIGHT(I33,1) = "L",-K33,K33)</f>
        <v>-3</v>
      </c>
      <c r="M33" s="17">
        <v>55</v>
      </c>
      <c r="N33" s="18">
        <f>M33-G33</f>
        <v>-7</v>
      </c>
      <c r="O33" s="18">
        <f>SQRT(N33*N33+L33*L33)</f>
        <v>7.6157731058639087</v>
      </c>
      <c r="P33" s="18">
        <v>0.66</v>
      </c>
      <c r="Q33" s="18">
        <f t="shared" ref="Q33:Q85" si="20">M33*0.0145</f>
        <v>0.79749999999999999</v>
      </c>
      <c r="R33" s="118" t="s">
        <v>46</v>
      </c>
      <c r="S33" s="3">
        <f>A33-A32</f>
        <v>18</v>
      </c>
      <c r="T33" s="3">
        <f>O33-O32</f>
        <v>2.4148116562855684</v>
      </c>
      <c r="U33" s="28">
        <f>T33/S33</f>
        <v>0.13415620312697601</v>
      </c>
      <c r="V33" s="28">
        <f>O33-($U$32*A33)</f>
        <v>7.6157731058639087</v>
      </c>
    </row>
    <row r="34" spans="1:22" ht="17" thickBot="1" x14ac:dyDescent="0.25">
      <c r="A34" s="16">
        <f t="shared" si="19"/>
        <v>11</v>
      </c>
      <c r="B34" s="16">
        <v>89</v>
      </c>
      <c r="C34" s="16">
        <v>56.8</v>
      </c>
      <c r="D34" s="16">
        <v>56.5</v>
      </c>
      <c r="E34" s="16">
        <v>2997</v>
      </c>
      <c r="F34" s="16">
        <v>-5</v>
      </c>
      <c r="G34" s="16">
        <v>52.9</v>
      </c>
      <c r="H34" s="16">
        <v>61.2</v>
      </c>
      <c r="I34" s="16" t="s">
        <v>35</v>
      </c>
      <c r="J34" s="16">
        <v>2.1</v>
      </c>
      <c r="K34" s="16">
        <f>_xlfn.NUMBERVALUE( LEFT(I34,LEN(I34)-1))</f>
        <v>0.2</v>
      </c>
      <c r="L34" s="16">
        <f>IF( RIGHT(I34,1) = "L",-K34,K34)</f>
        <v>0.2</v>
      </c>
      <c r="M34" s="17">
        <v>55</v>
      </c>
      <c r="N34" s="18">
        <f>M34-G34</f>
        <v>2.1000000000000014</v>
      </c>
      <c r="O34" s="18">
        <f>SQRT(N34*N34+L34*L34)</f>
        <v>2.1095023109729003</v>
      </c>
      <c r="P34" s="18">
        <v>0.66</v>
      </c>
      <c r="Q34" s="18">
        <f t="shared" si="20"/>
        <v>0.79749999999999999</v>
      </c>
    </row>
    <row r="35" spans="1:22" ht="17" thickBot="1" x14ac:dyDescent="0.25">
      <c r="A35" s="16">
        <f t="shared" si="19"/>
        <v>57</v>
      </c>
      <c r="B35" s="16">
        <v>43</v>
      </c>
      <c r="C35" s="16">
        <v>61.5</v>
      </c>
      <c r="D35" s="16">
        <v>62.4</v>
      </c>
      <c r="E35" s="16">
        <v>4207</v>
      </c>
      <c r="F35" s="16">
        <v>-4.8</v>
      </c>
      <c r="G35" s="16">
        <v>62.7</v>
      </c>
      <c r="H35" s="16">
        <v>70.900000000000006</v>
      </c>
      <c r="I35" s="16" t="s">
        <v>15</v>
      </c>
      <c r="J35" s="16">
        <v>8.1999999999999993</v>
      </c>
      <c r="K35" s="16">
        <f>_xlfn.NUMBERVALUE( LEFT(I35,LEN(I35)-1))</f>
        <v>3</v>
      </c>
      <c r="L35" s="16">
        <f>IF( RIGHT(I35,1) = "L",-K35,K35)</f>
        <v>-3</v>
      </c>
      <c r="M35" s="17">
        <v>55</v>
      </c>
      <c r="N35" s="18">
        <f>M35-G35</f>
        <v>-7.7000000000000028</v>
      </c>
      <c r="O35" s="18">
        <f>SQRT(N35*N35+L35*L35)</f>
        <v>8.2637763764516308</v>
      </c>
      <c r="P35" s="18">
        <v>0.66</v>
      </c>
      <c r="Q35" s="18">
        <f t="shared" si="20"/>
        <v>0.79749999999999999</v>
      </c>
    </row>
    <row r="36" spans="1:22" ht="17" thickBot="1" x14ac:dyDescent="0.25">
      <c r="A36" s="16">
        <f t="shared" si="19"/>
        <v>40</v>
      </c>
      <c r="B36" s="16">
        <v>60</v>
      </c>
      <c r="C36" s="16">
        <v>61.2</v>
      </c>
      <c r="D36" s="16">
        <v>60.3</v>
      </c>
      <c r="E36" s="16">
        <v>4715</v>
      </c>
      <c r="F36" s="16">
        <v>-5</v>
      </c>
      <c r="G36" s="16">
        <v>60.6</v>
      </c>
      <c r="H36" s="16">
        <v>68.099999999999994</v>
      </c>
      <c r="I36" s="16" t="s">
        <v>85</v>
      </c>
      <c r="J36" s="16">
        <v>6</v>
      </c>
      <c r="K36" s="16">
        <f>_xlfn.NUMBERVALUE( LEFT(I36,LEN(I36)-1))</f>
        <v>2.2999999999999998</v>
      </c>
      <c r="L36" s="16">
        <f>IF( RIGHT(I36,1) = "L",-K36,K36)</f>
        <v>-2.2999999999999998</v>
      </c>
      <c r="M36" s="17">
        <v>55</v>
      </c>
      <c r="N36" s="18">
        <f>M36-G36</f>
        <v>-5.6000000000000014</v>
      </c>
      <c r="O36" s="18">
        <f>SQRT(N36*N36+L36*L36)</f>
        <v>6.0539243470661264</v>
      </c>
      <c r="P36" s="18">
        <v>0.66</v>
      </c>
      <c r="Q36" s="18">
        <f t="shared" si="20"/>
        <v>0.79749999999999999</v>
      </c>
    </row>
    <row r="37" spans="1:22" ht="17" thickBot="1" x14ac:dyDescent="0.25">
      <c r="A37" s="16">
        <f t="shared" si="19"/>
        <v>4</v>
      </c>
      <c r="B37" s="16">
        <v>96</v>
      </c>
      <c r="C37" s="16">
        <v>57.3</v>
      </c>
      <c r="D37" s="16">
        <v>56.9</v>
      </c>
      <c r="E37" s="16">
        <v>3497</v>
      </c>
      <c r="F37" s="16">
        <v>-5.6</v>
      </c>
      <c r="G37" s="16">
        <v>56</v>
      </c>
      <c r="H37" s="16">
        <v>64.900000000000006</v>
      </c>
      <c r="I37" s="16" t="s">
        <v>86</v>
      </c>
      <c r="J37" s="16">
        <v>1.2</v>
      </c>
      <c r="K37" s="16">
        <f>_xlfn.NUMBERVALUE( LEFT(I37,LEN(I37)-1))</f>
        <v>0.7</v>
      </c>
      <c r="L37" s="16">
        <f>IF( RIGHT(I37,1) = "L",-K37,K37)</f>
        <v>0.7</v>
      </c>
      <c r="M37" s="17">
        <v>55</v>
      </c>
      <c r="N37" s="18">
        <f>M37-G37</f>
        <v>-1</v>
      </c>
      <c r="O37" s="18">
        <f>SQRT(N37*N37+L37*L37)</f>
        <v>1.2206555615733703</v>
      </c>
      <c r="P37" s="18">
        <v>0.66</v>
      </c>
      <c r="Q37" s="18">
        <f t="shared" si="20"/>
        <v>0.79749999999999999</v>
      </c>
    </row>
    <row r="38" spans="1:22" ht="17" thickBot="1" x14ac:dyDescent="0.25">
      <c r="A38" s="10">
        <f t="shared" si="19"/>
        <v>12</v>
      </c>
      <c r="B38" s="107">
        <v>88</v>
      </c>
      <c r="C38" s="107">
        <v>58.7</v>
      </c>
      <c r="D38" s="107">
        <v>63.2</v>
      </c>
      <c r="E38" s="107">
        <v>5007</v>
      </c>
      <c r="F38" s="107">
        <v>-5.4</v>
      </c>
      <c r="G38" s="107">
        <v>62.6</v>
      </c>
      <c r="H38" s="107">
        <v>71.599999999999994</v>
      </c>
      <c r="I38" s="107" t="s">
        <v>89</v>
      </c>
      <c r="J38" s="107">
        <v>2.6</v>
      </c>
      <c r="K38" s="10">
        <f>_xlfn.NUMBERVALUE( LEFT(I38,LEN(I38)-1))</f>
        <v>0.9</v>
      </c>
      <c r="L38" s="10">
        <f>IF( RIGHT(I38,1) = "L",-K38,K38)</f>
        <v>-0.9</v>
      </c>
      <c r="M38" s="11">
        <v>65</v>
      </c>
      <c r="N38" s="12">
        <f>M38-G38</f>
        <v>2.3999999999999986</v>
      </c>
      <c r="O38" s="12">
        <f>SQRT(N38*N38+L38*L38)</f>
        <v>2.5632011235952579</v>
      </c>
      <c r="P38" s="12">
        <v>0.5</v>
      </c>
      <c r="Q38" s="12">
        <f t="shared" si="20"/>
        <v>0.9425</v>
      </c>
    </row>
    <row r="39" spans="1:22" ht="17" thickBot="1" x14ac:dyDescent="0.25">
      <c r="A39" s="10">
        <f t="shared" si="19"/>
        <v>0</v>
      </c>
      <c r="B39" s="107">
        <v>100</v>
      </c>
      <c r="C39" s="107">
        <v>58.4</v>
      </c>
      <c r="D39" s="107">
        <v>64</v>
      </c>
      <c r="E39" s="107">
        <v>3984</v>
      </c>
      <c r="F39" s="107">
        <v>-6</v>
      </c>
      <c r="G39" s="107">
        <v>65.2</v>
      </c>
      <c r="H39" s="107">
        <v>75.2</v>
      </c>
      <c r="I39" s="107" t="s">
        <v>31</v>
      </c>
      <c r="J39" s="107">
        <v>0.3</v>
      </c>
      <c r="K39" s="10">
        <f>_xlfn.NUMBERVALUE( LEFT(I39,LEN(I39)-1))</f>
        <v>0.2</v>
      </c>
      <c r="L39" s="10">
        <f>IF( RIGHT(I39,1) = "L",-K39,K39)</f>
        <v>-0.2</v>
      </c>
      <c r="M39" s="11">
        <v>65</v>
      </c>
      <c r="N39" s="12">
        <f>M39-G39</f>
        <v>-0.20000000000000284</v>
      </c>
      <c r="O39" s="12">
        <f>SQRT(N39*N39+L39*L39)</f>
        <v>0.28284271247462106</v>
      </c>
      <c r="P39" s="12">
        <v>0.5</v>
      </c>
      <c r="Q39" s="12">
        <f t="shared" si="20"/>
        <v>0.9425</v>
      </c>
    </row>
    <row r="40" spans="1:22" ht="17" thickBot="1" x14ac:dyDescent="0.25">
      <c r="A40" s="10">
        <f t="shared" si="19"/>
        <v>44</v>
      </c>
      <c r="B40" s="107">
        <v>56</v>
      </c>
      <c r="C40" s="107">
        <v>56.1</v>
      </c>
      <c r="D40" s="107">
        <v>58.3</v>
      </c>
      <c r="E40" s="107">
        <v>3889</v>
      </c>
      <c r="F40" s="107">
        <v>-5.8</v>
      </c>
      <c r="G40" s="107">
        <v>57.4</v>
      </c>
      <c r="H40" s="107">
        <v>67</v>
      </c>
      <c r="I40" s="107" t="s">
        <v>30</v>
      </c>
      <c r="J40" s="107">
        <v>7.6</v>
      </c>
      <c r="K40" s="10">
        <f>_xlfn.NUMBERVALUE( LEFT(I40,LEN(I40)-1))</f>
        <v>0.5</v>
      </c>
      <c r="L40" s="10">
        <f>IF( RIGHT(I40,1) = "L",-K40,K40)</f>
        <v>0.5</v>
      </c>
      <c r="M40" s="11">
        <v>65</v>
      </c>
      <c r="N40" s="12">
        <f>M40-G40</f>
        <v>7.6000000000000014</v>
      </c>
      <c r="O40" s="12">
        <f>SQRT(N40*N40+L40*L40)</f>
        <v>7.6164296097318473</v>
      </c>
      <c r="P40" s="12">
        <v>0.5</v>
      </c>
      <c r="Q40" s="12">
        <f t="shared" si="20"/>
        <v>0.9425</v>
      </c>
    </row>
    <row r="41" spans="1:22" ht="17" thickBot="1" x14ac:dyDescent="0.25">
      <c r="A41" s="10">
        <f t="shared" si="19"/>
        <v>15</v>
      </c>
      <c r="B41" s="107">
        <v>85</v>
      </c>
      <c r="C41" s="107">
        <v>57.1</v>
      </c>
      <c r="D41" s="107">
        <v>62.2</v>
      </c>
      <c r="E41" s="107">
        <v>4298</v>
      </c>
      <c r="F41" s="107">
        <v>-5</v>
      </c>
      <c r="G41" s="107">
        <v>62.7</v>
      </c>
      <c r="H41" s="107">
        <v>72.099999999999994</v>
      </c>
      <c r="I41" s="107" t="s">
        <v>90</v>
      </c>
      <c r="J41" s="107">
        <v>3.1</v>
      </c>
      <c r="K41" s="10">
        <f>_xlfn.NUMBERVALUE( LEFT(I41,LEN(I41)-1))</f>
        <v>2</v>
      </c>
      <c r="L41" s="10">
        <f>IF( RIGHT(I41,1) = "L",-K41,K41)</f>
        <v>-2</v>
      </c>
      <c r="M41" s="11">
        <v>65</v>
      </c>
      <c r="N41" s="12">
        <f>M41-G41</f>
        <v>2.2999999999999972</v>
      </c>
      <c r="O41" s="12">
        <f>SQRT(N41*N41+L41*L41)</f>
        <v>3.0479501308256318</v>
      </c>
      <c r="P41" s="12">
        <v>0.5</v>
      </c>
      <c r="Q41" s="12">
        <f t="shared" si="20"/>
        <v>0.9425</v>
      </c>
    </row>
    <row r="42" spans="1:22" ht="17" thickBot="1" x14ac:dyDescent="0.25">
      <c r="A42" s="10">
        <f t="shared" si="19"/>
        <v>13</v>
      </c>
      <c r="B42" s="107">
        <v>87</v>
      </c>
      <c r="C42" s="107">
        <v>58.1</v>
      </c>
      <c r="D42" s="107">
        <v>62</v>
      </c>
      <c r="E42" s="107">
        <v>4030</v>
      </c>
      <c r="F42" s="107">
        <v>-6</v>
      </c>
      <c r="G42" s="107">
        <v>62.5</v>
      </c>
      <c r="H42" s="107">
        <v>73.099999999999994</v>
      </c>
      <c r="I42" s="107" t="s">
        <v>87</v>
      </c>
      <c r="J42" s="107">
        <v>2.8</v>
      </c>
      <c r="K42" s="10">
        <f>_xlfn.NUMBERVALUE( LEFT(I42,LEN(I42)-1))</f>
        <v>1.3</v>
      </c>
      <c r="L42" s="10">
        <f>IF( RIGHT(I42,1) = "L",-K42,K42)</f>
        <v>-1.3</v>
      </c>
      <c r="M42" s="11">
        <v>65</v>
      </c>
      <c r="N42" s="12">
        <f>M42-G42</f>
        <v>2.5</v>
      </c>
      <c r="O42" s="12">
        <f>SQRT(N42*N42+L42*L42)</f>
        <v>2.8178005607210741</v>
      </c>
      <c r="P42" s="12">
        <v>0.5</v>
      </c>
      <c r="Q42" s="12">
        <f t="shared" si="20"/>
        <v>0.9425</v>
      </c>
    </row>
    <row r="43" spans="1:22" ht="17" thickBot="1" x14ac:dyDescent="0.25">
      <c r="A43" s="10">
        <f t="shared" si="19"/>
        <v>15</v>
      </c>
      <c r="B43" s="107">
        <v>85</v>
      </c>
      <c r="C43" s="107">
        <v>60</v>
      </c>
      <c r="D43" s="107">
        <v>65</v>
      </c>
      <c r="E43" s="107">
        <v>4063</v>
      </c>
      <c r="F43" s="107">
        <v>-5.2</v>
      </c>
      <c r="G43" s="107">
        <v>66.8</v>
      </c>
      <c r="H43" s="107">
        <v>76</v>
      </c>
      <c r="I43" s="107" t="s">
        <v>37</v>
      </c>
      <c r="J43" s="107">
        <v>3</v>
      </c>
      <c r="K43" s="10">
        <f>_xlfn.NUMBERVALUE( LEFT(I43,LEN(I43)-1))</f>
        <v>2.5</v>
      </c>
      <c r="L43" s="10">
        <f>IF( RIGHT(I43,1) = "L",-K43,K43)</f>
        <v>2.5</v>
      </c>
      <c r="M43" s="11">
        <v>65</v>
      </c>
      <c r="N43" s="12">
        <f>M43-G43</f>
        <v>-1.7999999999999972</v>
      </c>
      <c r="O43" s="12">
        <f>SQRT(N43*N43+L43*L43)</f>
        <v>3.0805843601498708</v>
      </c>
      <c r="P43" s="12">
        <v>0.5</v>
      </c>
      <c r="Q43" s="12">
        <f t="shared" si="20"/>
        <v>0.9425</v>
      </c>
    </row>
    <row r="44" spans="1:22" ht="17" thickBot="1" x14ac:dyDescent="0.25">
      <c r="A44" s="19">
        <f t="shared" si="19"/>
        <v>20</v>
      </c>
      <c r="B44" s="108">
        <v>80</v>
      </c>
      <c r="C44" s="108">
        <v>60.9</v>
      </c>
      <c r="D44" s="108">
        <v>68</v>
      </c>
      <c r="E44" s="108">
        <v>5537</v>
      </c>
      <c r="F44" s="108">
        <v>-4.5999999999999996</v>
      </c>
      <c r="G44" s="108">
        <v>71.3</v>
      </c>
      <c r="H44" s="108">
        <v>79.8</v>
      </c>
      <c r="I44" s="108" t="s">
        <v>92</v>
      </c>
      <c r="J44" s="108">
        <v>4.5</v>
      </c>
      <c r="K44" s="19">
        <f>_xlfn.NUMBERVALUE( LEFT(I44,LEN(I44)-1))</f>
        <v>2.4</v>
      </c>
      <c r="L44" s="19">
        <f>IF( RIGHT(I44,1) = "L",-K44,K44)</f>
        <v>-2.4</v>
      </c>
      <c r="M44" s="20">
        <v>75</v>
      </c>
      <c r="N44" s="21">
        <f>M44-G44</f>
        <v>3.7000000000000028</v>
      </c>
      <c r="O44" s="21">
        <f>SQRT(N44*N44+L44*L44)</f>
        <v>4.4102154142399916</v>
      </c>
      <c r="P44" s="21">
        <v>0.82</v>
      </c>
      <c r="Q44" s="21">
        <f t="shared" si="20"/>
        <v>1.0875000000000001</v>
      </c>
    </row>
    <row r="45" spans="1:22" ht="17" thickBot="1" x14ac:dyDescent="0.25">
      <c r="A45" s="19">
        <f t="shared" si="19"/>
        <v>3</v>
      </c>
      <c r="B45" s="108">
        <v>97</v>
      </c>
      <c r="C45" s="108">
        <v>62.4</v>
      </c>
      <c r="D45" s="108">
        <v>68.5</v>
      </c>
      <c r="E45" s="108">
        <v>4531</v>
      </c>
      <c r="F45" s="108">
        <v>-5.2</v>
      </c>
      <c r="G45" s="108">
        <v>73.8</v>
      </c>
      <c r="H45" s="108">
        <v>83.6</v>
      </c>
      <c r="I45" s="108" t="s">
        <v>36</v>
      </c>
      <c r="J45" s="108">
        <v>1.4</v>
      </c>
      <c r="K45" s="19">
        <f>_xlfn.NUMBERVALUE( LEFT(I45,LEN(I45)-1))</f>
        <v>0.6</v>
      </c>
      <c r="L45" s="19">
        <f>IF( RIGHT(I45,1) = "L",-K45,K45)</f>
        <v>0.6</v>
      </c>
      <c r="M45" s="20">
        <v>75</v>
      </c>
      <c r="N45" s="21">
        <f>M45-G45</f>
        <v>1.2000000000000028</v>
      </c>
      <c r="O45" s="21">
        <f>SQRT(N45*N45+L45*L45)</f>
        <v>1.3416407864998765</v>
      </c>
      <c r="P45" s="21">
        <v>0.82</v>
      </c>
      <c r="Q45" s="21">
        <f t="shared" si="20"/>
        <v>1.0875000000000001</v>
      </c>
    </row>
    <row r="46" spans="1:22" ht="17" thickBot="1" x14ac:dyDescent="0.25">
      <c r="A46" s="19">
        <f t="shared" si="19"/>
        <v>29</v>
      </c>
      <c r="B46" s="108">
        <v>71</v>
      </c>
      <c r="C46" s="108">
        <v>61.6</v>
      </c>
      <c r="D46" s="108">
        <v>66.8</v>
      </c>
      <c r="E46" s="108">
        <v>5231</v>
      </c>
      <c r="F46" s="108">
        <v>-4</v>
      </c>
      <c r="G46" s="108">
        <v>68.900000000000006</v>
      </c>
      <c r="H46" s="108">
        <v>77.8</v>
      </c>
      <c r="I46" s="108" t="s">
        <v>86</v>
      </c>
      <c r="J46" s="108">
        <v>6.1</v>
      </c>
      <c r="K46" s="19">
        <f>_xlfn.NUMBERVALUE( LEFT(I46,LEN(I46)-1))</f>
        <v>0.7</v>
      </c>
      <c r="L46" s="19">
        <f>IF( RIGHT(I46,1) = "L",-K46,K46)</f>
        <v>0.7</v>
      </c>
      <c r="M46" s="20">
        <v>75</v>
      </c>
      <c r="N46" s="21">
        <f>M46-G46</f>
        <v>6.0999999999999943</v>
      </c>
      <c r="O46" s="21">
        <f>SQRT(N46*N46+L46*L46)</f>
        <v>6.140032573203495</v>
      </c>
      <c r="P46" s="21">
        <v>0.82</v>
      </c>
      <c r="Q46" s="21">
        <f t="shared" si="20"/>
        <v>1.0875000000000001</v>
      </c>
    </row>
    <row r="47" spans="1:22" ht="17" thickBot="1" x14ac:dyDescent="0.25">
      <c r="A47" s="19">
        <f t="shared" si="19"/>
        <v>12</v>
      </c>
      <c r="B47" s="108">
        <v>88</v>
      </c>
      <c r="C47" s="108">
        <v>64.8</v>
      </c>
      <c r="D47" s="108">
        <v>70.599999999999994</v>
      </c>
      <c r="E47" s="108">
        <v>4371</v>
      </c>
      <c r="F47" s="108">
        <v>-4.8</v>
      </c>
      <c r="G47" s="108">
        <v>77.900000000000006</v>
      </c>
      <c r="H47" s="108">
        <v>87.7</v>
      </c>
      <c r="I47" s="108" t="s">
        <v>29</v>
      </c>
      <c r="J47" s="108">
        <v>3</v>
      </c>
      <c r="K47" s="19">
        <f>_xlfn.NUMBERVALUE( LEFT(I47,LEN(I47)-1))</f>
        <v>0.8</v>
      </c>
      <c r="L47" s="19">
        <f>IF( RIGHT(I47,1) = "L",-K47,K47)</f>
        <v>0.8</v>
      </c>
      <c r="M47" s="20">
        <v>75</v>
      </c>
      <c r="N47" s="21">
        <f>M47-G47</f>
        <v>-2.9000000000000057</v>
      </c>
      <c r="O47" s="21">
        <f>SQRT(N47*N47+L47*L47)</f>
        <v>3.00832179129827</v>
      </c>
      <c r="P47" s="21">
        <v>0.82</v>
      </c>
      <c r="Q47" s="21">
        <f t="shared" si="20"/>
        <v>1.0875000000000001</v>
      </c>
    </row>
    <row r="48" spans="1:22" ht="17" thickBot="1" x14ac:dyDescent="0.25">
      <c r="A48" s="19">
        <f t="shared" si="19"/>
        <v>13</v>
      </c>
      <c r="B48" s="108">
        <v>87</v>
      </c>
      <c r="C48" s="108">
        <v>61.4</v>
      </c>
      <c r="D48" s="108">
        <v>68.7</v>
      </c>
      <c r="E48" s="108">
        <v>4274</v>
      </c>
      <c r="F48" s="108">
        <v>-4.8</v>
      </c>
      <c r="G48" s="108">
        <v>72.599999999999994</v>
      </c>
      <c r="H48" s="108">
        <v>82.9</v>
      </c>
      <c r="I48" s="108" t="s">
        <v>93</v>
      </c>
      <c r="J48" s="108">
        <v>3.2</v>
      </c>
      <c r="K48" s="19">
        <f>_xlfn.NUMBERVALUE( LEFT(I48,LEN(I48)-1))</f>
        <v>2.2000000000000002</v>
      </c>
      <c r="L48" s="19">
        <f>IF( RIGHT(I48,1) = "L",-K48,K48)</f>
        <v>-2.2000000000000002</v>
      </c>
      <c r="M48" s="20">
        <v>75</v>
      </c>
      <c r="N48" s="21">
        <f>M48-G48</f>
        <v>2.4000000000000057</v>
      </c>
      <c r="O48" s="21">
        <f>SQRT(N48*N48+L48*L48)</f>
        <v>3.2557641192199456</v>
      </c>
      <c r="P48" s="21">
        <v>0.82</v>
      </c>
      <c r="Q48" s="21">
        <f t="shared" si="20"/>
        <v>1.0875000000000001</v>
      </c>
    </row>
    <row r="49" spans="1:17" ht="17" thickBot="1" x14ac:dyDescent="0.25">
      <c r="A49" s="19">
        <f t="shared" si="19"/>
        <v>15</v>
      </c>
      <c r="B49" s="108">
        <v>85</v>
      </c>
      <c r="C49" s="108">
        <v>60.7</v>
      </c>
      <c r="D49" s="108">
        <v>67.8</v>
      </c>
      <c r="E49" s="108">
        <v>4448</v>
      </c>
      <c r="F49" s="108">
        <v>-4.8</v>
      </c>
      <c r="G49" s="108">
        <v>71.400000000000006</v>
      </c>
      <c r="H49" s="108">
        <v>81.099999999999994</v>
      </c>
      <c r="I49" s="108" t="s">
        <v>31</v>
      </c>
      <c r="J49" s="108">
        <v>3.6</v>
      </c>
      <c r="K49" s="19">
        <f>_xlfn.NUMBERVALUE( LEFT(I49,LEN(I49)-1))</f>
        <v>0.2</v>
      </c>
      <c r="L49" s="19">
        <f>IF( RIGHT(I49,1) = "L",-K49,K49)</f>
        <v>-0.2</v>
      </c>
      <c r="M49" s="20">
        <v>75</v>
      </c>
      <c r="N49" s="21">
        <f>M49-G49</f>
        <v>3.5999999999999943</v>
      </c>
      <c r="O49" s="21">
        <f>SQRT(N49*N49+L49*L49)</f>
        <v>3.6055512754639834</v>
      </c>
      <c r="P49" s="21">
        <v>0.82</v>
      </c>
      <c r="Q49" s="21">
        <f t="shared" si="20"/>
        <v>1.0875000000000001</v>
      </c>
    </row>
    <row r="50" spans="1:17" ht="17" thickBot="1" x14ac:dyDescent="0.25">
      <c r="A50" s="22">
        <f t="shared" si="19"/>
        <v>36</v>
      </c>
      <c r="B50" s="109">
        <v>64</v>
      </c>
      <c r="C50" s="109">
        <v>76.099999999999994</v>
      </c>
      <c r="D50" s="109">
        <v>72.7</v>
      </c>
      <c r="E50" s="109">
        <v>4095</v>
      </c>
      <c r="F50" s="109">
        <v>-5.4</v>
      </c>
      <c r="G50" s="109">
        <v>76.8</v>
      </c>
      <c r="H50" s="109">
        <v>83.7</v>
      </c>
      <c r="I50" s="109" t="s">
        <v>17</v>
      </c>
      <c r="J50" s="109">
        <v>8.3000000000000007</v>
      </c>
      <c r="K50" s="22">
        <f>_xlfn.NUMBERVALUE( LEFT(I50,LEN(I50)-1))</f>
        <v>1</v>
      </c>
      <c r="L50" s="22">
        <f>IF( RIGHT(I50,1) = "L",-K50,K50)</f>
        <v>-1</v>
      </c>
      <c r="M50" s="23">
        <v>85</v>
      </c>
      <c r="N50" s="24">
        <f>M50-G50</f>
        <v>8.2000000000000028</v>
      </c>
      <c r="O50" s="24">
        <f>SQRT(N50*N50+L50*L50)</f>
        <v>8.2607505712253566</v>
      </c>
      <c r="P50" s="24">
        <v>0.63</v>
      </c>
      <c r="Q50" s="24">
        <f t="shared" si="20"/>
        <v>1.2325000000000002</v>
      </c>
    </row>
    <row r="51" spans="1:17" ht="17" thickBot="1" x14ac:dyDescent="0.25">
      <c r="A51" s="22">
        <f t="shared" si="19"/>
        <v>13</v>
      </c>
      <c r="B51" s="109">
        <v>87</v>
      </c>
      <c r="C51" s="109">
        <v>78.7</v>
      </c>
      <c r="D51" s="109">
        <v>75.099999999999994</v>
      </c>
      <c r="E51" s="109">
        <v>3854</v>
      </c>
      <c r="F51" s="109">
        <v>-6.2</v>
      </c>
      <c r="G51" s="109">
        <v>81.400000000000006</v>
      </c>
      <c r="H51" s="109">
        <v>88.6</v>
      </c>
      <c r="I51" s="109" t="s">
        <v>95</v>
      </c>
      <c r="J51" s="109">
        <v>3.7</v>
      </c>
      <c r="K51" s="22">
        <f>_xlfn.NUMBERVALUE( LEFT(I51,LEN(I51)-1))</f>
        <v>0.7</v>
      </c>
      <c r="L51" s="22">
        <f>IF( RIGHT(I51,1) = "L",-K51,K51)</f>
        <v>-0.7</v>
      </c>
      <c r="M51" s="23">
        <v>85</v>
      </c>
      <c r="N51" s="24">
        <f>M51-G51</f>
        <v>3.5999999999999943</v>
      </c>
      <c r="O51" s="24">
        <f>SQRT(N51*N51+L51*L51)</f>
        <v>3.6674241641784442</v>
      </c>
      <c r="P51" s="24">
        <v>0.63</v>
      </c>
      <c r="Q51" s="24">
        <f t="shared" si="20"/>
        <v>1.2325000000000002</v>
      </c>
    </row>
    <row r="52" spans="1:17" ht="17" thickBot="1" x14ac:dyDescent="0.25">
      <c r="A52" s="22">
        <f t="shared" si="19"/>
        <v>8</v>
      </c>
      <c r="B52" s="109">
        <v>92</v>
      </c>
      <c r="C52" s="109">
        <v>80.599999999999994</v>
      </c>
      <c r="D52" s="109">
        <v>76</v>
      </c>
      <c r="E52" s="109">
        <v>3660</v>
      </c>
      <c r="F52" s="109">
        <v>-6.2</v>
      </c>
      <c r="G52" s="109">
        <v>82.5</v>
      </c>
      <c r="H52" s="109">
        <v>89.6</v>
      </c>
      <c r="I52" s="109" t="s">
        <v>95</v>
      </c>
      <c r="J52" s="109">
        <v>2.6</v>
      </c>
      <c r="K52" s="22">
        <f>_xlfn.NUMBERVALUE( LEFT(I52,LEN(I52)-1))</f>
        <v>0.7</v>
      </c>
      <c r="L52" s="22">
        <f>IF( RIGHT(I52,1) = "L",-K52,K52)</f>
        <v>-0.7</v>
      </c>
      <c r="M52" s="23">
        <v>85</v>
      </c>
      <c r="N52" s="24">
        <f>M52-G52</f>
        <v>2.5</v>
      </c>
      <c r="O52" s="24">
        <f>SQRT(N52*N52+L52*L52)</f>
        <v>2.5961509971494339</v>
      </c>
      <c r="P52" s="24">
        <v>0.63</v>
      </c>
      <c r="Q52" s="24">
        <f t="shared" si="20"/>
        <v>1.2325000000000002</v>
      </c>
    </row>
    <row r="53" spans="1:17" ht="17" thickBot="1" x14ac:dyDescent="0.25">
      <c r="A53" s="22">
        <f t="shared" si="19"/>
        <v>22</v>
      </c>
      <c r="B53" s="109">
        <v>78</v>
      </c>
      <c r="C53" s="109">
        <v>80.400000000000006</v>
      </c>
      <c r="D53" s="109">
        <v>74.400000000000006</v>
      </c>
      <c r="E53" s="109">
        <v>4177</v>
      </c>
      <c r="F53" s="109" t="s">
        <v>19</v>
      </c>
      <c r="G53" s="109">
        <v>79.5</v>
      </c>
      <c r="H53" s="109">
        <v>85.9</v>
      </c>
      <c r="I53" s="109" t="s">
        <v>96</v>
      </c>
      <c r="J53" s="109">
        <v>5.5</v>
      </c>
      <c r="K53" s="22">
        <f>_xlfn.NUMBERVALUE( LEFT(I53,LEN(I53)-1))</f>
        <v>0.4</v>
      </c>
      <c r="L53" s="22">
        <f>IF( RIGHT(I53,1) = "L",-K53,K53)</f>
        <v>-0.4</v>
      </c>
      <c r="M53" s="23">
        <v>85</v>
      </c>
      <c r="N53" s="24">
        <f>M53-G53</f>
        <v>5.5</v>
      </c>
      <c r="O53" s="24">
        <f>SQRT(N53*N53+L53*L53)</f>
        <v>5.5145262715848951</v>
      </c>
      <c r="P53" s="24">
        <v>0.63</v>
      </c>
      <c r="Q53" s="24">
        <f t="shared" si="20"/>
        <v>1.2325000000000002</v>
      </c>
    </row>
    <row r="54" spans="1:17" ht="17" thickBot="1" x14ac:dyDescent="0.25">
      <c r="A54" s="22">
        <f t="shared" si="19"/>
        <v>34</v>
      </c>
      <c r="B54" s="109">
        <v>66</v>
      </c>
      <c r="C54" s="109">
        <v>81.599999999999994</v>
      </c>
      <c r="D54" s="109">
        <v>73.7</v>
      </c>
      <c r="E54" s="109">
        <v>4276</v>
      </c>
      <c r="F54" s="109">
        <v>-4.5999999999999996</v>
      </c>
      <c r="G54" s="109">
        <v>77.599999999999994</v>
      </c>
      <c r="H54" s="109">
        <v>83.9</v>
      </c>
      <c r="I54" s="109" t="s">
        <v>97</v>
      </c>
      <c r="J54" s="109">
        <v>8</v>
      </c>
      <c r="K54" s="22">
        <f>_xlfn.NUMBERVALUE( LEFT(I54,LEN(I54)-1))</f>
        <v>2.7</v>
      </c>
      <c r="L54" s="22">
        <f>IF( RIGHT(I54,1) = "L",-K54,K54)</f>
        <v>-2.7</v>
      </c>
      <c r="M54" s="23">
        <v>85</v>
      </c>
      <c r="N54" s="24">
        <f>M54-G54</f>
        <v>7.4000000000000057</v>
      </c>
      <c r="O54" s="24">
        <f>SQRT(N54*N54+L54*L54)</f>
        <v>7.877182237323197</v>
      </c>
      <c r="P54" s="24">
        <v>0.63</v>
      </c>
      <c r="Q54" s="24">
        <f t="shared" si="20"/>
        <v>1.2325000000000002</v>
      </c>
    </row>
    <row r="55" spans="1:17" ht="17" thickBot="1" x14ac:dyDescent="0.25">
      <c r="A55" s="22">
        <f t="shared" si="19"/>
        <v>11</v>
      </c>
      <c r="B55" s="109">
        <v>89</v>
      </c>
      <c r="C55" s="109">
        <v>82.4</v>
      </c>
      <c r="D55" s="109">
        <v>76.599999999999994</v>
      </c>
      <c r="E55" s="109">
        <v>4183</v>
      </c>
      <c r="F55" s="109">
        <v>-6.2</v>
      </c>
      <c r="G55" s="109">
        <v>82.9</v>
      </c>
      <c r="H55" s="109">
        <v>89.4</v>
      </c>
      <c r="I55" s="109" t="s">
        <v>40</v>
      </c>
      <c r="J55" s="109">
        <v>3.2</v>
      </c>
      <c r="K55" s="22">
        <f>_xlfn.NUMBERVALUE( LEFT(I55,LEN(I55)-1))</f>
        <v>2.4</v>
      </c>
      <c r="L55" s="22">
        <f>IF( RIGHT(I55,1) = "L",-K55,K55)</f>
        <v>2.4</v>
      </c>
      <c r="M55" s="23">
        <v>85</v>
      </c>
      <c r="N55" s="24">
        <f>M55-G55</f>
        <v>2.0999999999999943</v>
      </c>
      <c r="O55" s="24">
        <f>SQRT(N55*N55+L55*L55)</f>
        <v>3.1890437438203914</v>
      </c>
      <c r="P55" s="24">
        <v>0.63</v>
      </c>
      <c r="Q55" s="24">
        <f t="shared" si="20"/>
        <v>1.2325000000000002</v>
      </c>
    </row>
    <row r="56" spans="1:17" ht="17" thickBot="1" x14ac:dyDescent="0.25">
      <c r="A56" s="110">
        <f t="shared" si="19"/>
        <v>17</v>
      </c>
      <c r="B56" s="111">
        <v>83</v>
      </c>
      <c r="C56" s="111">
        <v>79.099999999999994</v>
      </c>
      <c r="D56" s="111">
        <v>81.8</v>
      </c>
      <c r="E56" s="111">
        <v>4264</v>
      </c>
      <c r="F56" s="111">
        <v>-5.8</v>
      </c>
      <c r="G56" s="111">
        <v>94</v>
      </c>
      <c r="H56" s="111">
        <v>102</v>
      </c>
      <c r="I56" s="111" t="s">
        <v>99</v>
      </c>
      <c r="J56" s="111">
        <v>5</v>
      </c>
      <c r="K56" s="110">
        <f>_xlfn.NUMBERVALUE( LEFT(I56,LEN(I56)-1))</f>
        <v>4.8</v>
      </c>
      <c r="L56" s="110">
        <f>IF( RIGHT(I56,1) = "L",-K56,K56)</f>
        <v>-4.8</v>
      </c>
      <c r="M56" s="112">
        <v>95</v>
      </c>
      <c r="N56" s="113">
        <f>M56-G56</f>
        <v>1</v>
      </c>
      <c r="O56" s="113">
        <f>SQRT(N56*N56+L56*L56)</f>
        <v>4.9030602688525047</v>
      </c>
      <c r="P56" s="15">
        <v>0.57999999999999996</v>
      </c>
      <c r="Q56" s="113">
        <f t="shared" si="20"/>
        <v>1.3775000000000002</v>
      </c>
    </row>
    <row r="57" spans="1:17" ht="17" thickBot="1" x14ac:dyDescent="0.25">
      <c r="A57" s="110">
        <f t="shared" si="19"/>
        <v>27</v>
      </c>
      <c r="B57" s="111">
        <v>73</v>
      </c>
      <c r="C57" s="111">
        <v>81.099999999999994</v>
      </c>
      <c r="D57" s="111">
        <v>83.6</v>
      </c>
      <c r="E57" s="111">
        <v>4073</v>
      </c>
      <c r="F57" s="111">
        <v>-5</v>
      </c>
      <c r="G57" s="111">
        <v>98.5</v>
      </c>
      <c r="H57" s="111">
        <v>106.5</v>
      </c>
      <c r="I57" s="111" t="s">
        <v>100</v>
      </c>
      <c r="J57" s="111">
        <v>7.4</v>
      </c>
      <c r="K57" s="110">
        <f>_xlfn.NUMBERVALUE( LEFT(I57,LEN(I57)-1))</f>
        <v>6.6</v>
      </c>
      <c r="L57" s="110">
        <f>IF( RIGHT(I57,1) = "L",-K57,K57)</f>
        <v>-6.6</v>
      </c>
      <c r="M57" s="112">
        <v>95</v>
      </c>
      <c r="N57" s="113">
        <f>M57-G57</f>
        <v>-3.5</v>
      </c>
      <c r="O57" s="113">
        <f>SQRT(N57*N57+L57*L57)</f>
        <v>7.4706090782479038</v>
      </c>
      <c r="P57" s="15">
        <v>0.57999999999999996</v>
      </c>
      <c r="Q57" s="113">
        <f t="shared" si="20"/>
        <v>1.3775000000000002</v>
      </c>
    </row>
    <row r="58" spans="1:17" ht="17" thickBot="1" x14ac:dyDescent="0.25">
      <c r="A58" s="110">
        <f t="shared" si="19"/>
        <v>11</v>
      </c>
      <c r="B58" s="111">
        <v>89</v>
      </c>
      <c r="C58" s="111">
        <v>81.099999999999994</v>
      </c>
      <c r="D58" s="111">
        <v>83.9</v>
      </c>
      <c r="E58" s="111">
        <v>4438</v>
      </c>
      <c r="F58" s="111">
        <v>-5.2</v>
      </c>
      <c r="G58" s="111">
        <v>94.5</v>
      </c>
      <c r="H58" s="111">
        <v>101.1</v>
      </c>
      <c r="I58" s="111" t="s">
        <v>101</v>
      </c>
      <c r="J58" s="111">
        <v>3.6</v>
      </c>
      <c r="K58" s="110">
        <f>_xlfn.NUMBERVALUE( LEFT(I58,LEN(I58)-1))</f>
        <v>3.5</v>
      </c>
      <c r="L58" s="110">
        <f>IF( RIGHT(I58,1) = "L",-K58,K58)</f>
        <v>-3.5</v>
      </c>
      <c r="M58" s="112">
        <v>95</v>
      </c>
      <c r="N58" s="113">
        <f>M58-G58</f>
        <v>0.5</v>
      </c>
      <c r="O58" s="113">
        <f>SQRT(N58*N58+L58*L58)</f>
        <v>3.5355339059327378</v>
      </c>
      <c r="P58" s="15">
        <v>0.57999999999999996</v>
      </c>
      <c r="Q58" s="113">
        <f t="shared" si="20"/>
        <v>1.3775000000000002</v>
      </c>
    </row>
    <row r="59" spans="1:17" ht="17" thickBot="1" x14ac:dyDescent="0.25">
      <c r="A59" s="110">
        <f t="shared" si="19"/>
        <v>6</v>
      </c>
      <c r="B59" s="111">
        <v>94</v>
      </c>
      <c r="C59" s="111">
        <v>81.599999999999994</v>
      </c>
      <c r="D59" s="111">
        <v>81.900000000000006</v>
      </c>
      <c r="E59" s="111">
        <v>4127</v>
      </c>
      <c r="F59" s="111">
        <v>-3</v>
      </c>
      <c r="G59" s="111">
        <v>93.2</v>
      </c>
      <c r="H59" s="111">
        <v>100.5</v>
      </c>
      <c r="I59" s="111" t="s">
        <v>102</v>
      </c>
      <c r="J59" s="111">
        <v>2.4</v>
      </c>
      <c r="K59" s="110">
        <f>_xlfn.NUMBERVALUE( LEFT(I59,LEN(I59)-1))</f>
        <v>1.6</v>
      </c>
      <c r="L59" s="110">
        <f>IF( RIGHT(I59,1) = "L",-K59,K59)</f>
        <v>-1.6</v>
      </c>
      <c r="M59" s="112">
        <v>95</v>
      </c>
      <c r="N59" s="113">
        <f>M59-G59</f>
        <v>1.7999999999999972</v>
      </c>
      <c r="O59" s="113">
        <f>SQRT(N59*N59+L59*L59)</f>
        <v>2.408318915758457</v>
      </c>
      <c r="P59" s="15">
        <v>0.57999999999999996</v>
      </c>
      <c r="Q59" s="113">
        <f t="shared" si="20"/>
        <v>1.3775000000000002</v>
      </c>
    </row>
    <row r="60" spans="1:17" ht="17" thickBot="1" x14ac:dyDescent="0.25">
      <c r="A60" s="110">
        <f t="shared" si="19"/>
        <v>9</v>
      </c>
      <c r="B60" s="111">
        <v>91</v>
      </c>
      <c r="C60" s="111">
        <v>83.8</v>
      </c>
      <c r="D60" s="111">
        <v>84.7</v>
      </c>
      <c r="E60" s="111">
        <v>4235</v>
      </c>
      <c r="F60" s="111" t="s">
        <v>19</v>
      </c>
      <c r="G60" s="111">
        <v>97.7</v>
      </c>
      <c r="H60" s="111">
        <v>105.1</v>
      </c>
      <c r="I60" s="111" t="s">
        <v>103</v>
      </c>
      <c r="J60" s="111">
        <v>3.1</v>
      </c>
      <c r="K60" s="110">
        <f>_xlfn.NUMBERVALUE( LEFT(I60,LEN(I60)-1))</f>
        <v>1.6</v>
      </c>
      <c r="L60" s="110">
        <f>IF( RIGHT(I60,1) = "L",-K60,K60)</f>
        <v>1.6</v>
      </c>
      <c r="M60" s="112">
        <v>95</v>
      </c>
      <c r="N60" s="113">
        <f>M60-G60</f>
        <v>-2.7000000000000028</v>
      </c>
      <c r="O60" s="113">
        <f>SQRT(N60*N60+L60*L60)</f>
        <v>3.1384709652950455</v>
      </c>
      <c r="P60" s="15">
        <v>0.57999999999999996</v>
      </c>
      <c r="Q60" s="113">
        <f t="shared" si="20"/>
        <v>1.3775000000000002</v>
      </c>
    </row>
    <row r="61" spans="1:17" ht="17" thickBot="1" x14ac:dyDescent="0.25">
      <c r="A61" s="110">
        <f t="shared" si="19"/>
        <v>22</v>
      </c>
      <c r="B61" s="111">
        <v>78</v>
      </c>
      <c r="C61" s="111">
        <v>82.6</v>
      </c>
      <c r="D61" s="111">
        <v>83.7</v>
      </c>
      <c r="E61" s="111">
        <v>4040</v>
      </c>
      <c r="F61" s="111">
        <v>-2</v>
      </c>
      <c r="G61" s="111">
        <v>97</v>
      </c>
      <c r="H61" s="111">
        <v>104.8</v>
      </c>
      <c r="I61" s="111" t="s">
        <v>104</v>
      </c>
      <c r="J61" s="111">
        <v>6.1</v>
      </c>
      <c r="K61" s="110">
        <f>_xlfn.NUMBERVALUE( LEFT(I61,LEN(I61)-1))</f>
        <v>5.8</v>
      </c>
      <c r="L61" s="110">
        <f>IF( RIGHT(I61,1) = "L",-K61,K61)</f>
        <v>-5.8</v>
      </c>
      <c r="M61" s="112">
        <v>95</v>
      </c>
      <c r="N61" s="113">
        <f>M61-G61</f>
        <v>-2</v>
      </c>
      <c r="O61" s="113">
        <f>SQRT(N61*N61+L61*L61)</f>
        <v>6.1351446600711874</v>
      </c>
      <c r="P61" s="15">
        <v>0.57999999999999996</v>
      </c>
      <c r="Q61" s="113">
        <f t="shared" si="20"/>
        <v>1.3775000000000002</v>
      </c>
    </row>
    <row r="62" spans="1:17" ht="17" thickBot="1" x14ac:dyDescent="0.25">
      <c r="A62" s="16">
        <f t="shared" si="19"/>
        <v>7</v>
      </c>
      <c r="B62" s="114">
        <v>93</v>
      </c>
      <c r="C62" s="114">
        <v>80.8</v>
      </c>
      <c r="D62" s="114">
        <v>89.3</v>
      </c>
      <c r="E62" s="114">
        <v>5592</v>
      </c>
      <c r="F62" s="114">
        <v>-6</v>
      </c>
      <c r="G62" s="114">
        <v>103.5</v>
      </c>
      <c r="H62" s="114">
        <v>110.2</v>
      </c>
      <c r="I62" s="114" t="s">
        <v>97</v>
      </c>
      <c r="J62" s="114">
        <v>3.1</v>
      </c>
      <c r="K62" s="16">
        <f>_xlfn.NUMBERVALUE( LEFT(I62,LEN(I62)-1))</f>
        <v>2.7</v>
      </c>
      <c r="L62" s="16">
        <f>IF( RIGHT(I62,1) = "L",-K62,K62)</f>
        <v>-2.7</v>
      </c>
      <c r="M62" s="17">
        <v>105</v>
      </c>
      <c r="N62" s="18">
        <f>M62-G62</f>
        <v>1.5</v>
      </c>
      <c r="O62" s="18">
        <f>SQRT(N62*N62+L62*L62)</f>
        <v>3.0886890422961004</v>
      </c>
      <c r="P62" s="18">
        <v>0.6</v>
      </c>
      <c r="Q62" s="18">
        <f t="shared" si="20"/>
        <v>1.5225000000000002</v>
      </c>
    </row>
    <row r="63" spans="1:17" ht="17" thickBot="1" x14ac:dyDescent="0.25">
      <c r="A63" s="16">
        <f t="shared" si="19"/>
        <v>1</v>
      </c>
      <c r="B63" s="114">
        <v>99</v>
      </c>
      <c r="C63" s="114">
        <v>81.599999999999994</v>
      </c>
      <c r="D63" s="114">
        <v>89.7</v>
      </c>
      <c r="E63" s="114">
        <v>5403</v>
      </c>
      <c r="F63" s="114">
        <v>-4.4000000000000004</v>
      </c>
      <c r="G63" s="114">
        <v>106.2</v>
      </c>
      <c r="H63" s="114">
        <v>113.6</v>
      </c>
      <c r="I63" s="114" t="s">
        <v>106</v>
      </c>
      <c r="J63" s="114">
        <v>1.5</v>
      </c>
      <c r="K63" s="16">
        <f>_xlfn.NUMBERVALUE( LEFT(I63,LEN(I63)-1))</f>
        <v>0.9</v>
      </c>
      <c r="L63" s="16">
        <f>IF( RIGHT(I63,1) = "L",-K63,K63)</f>
        <v>0.9</v>
      </c>
      <c r="M63" s="17">
        <v>105</v>
      </c>
      <c r="N63" s="18">
        <f>M63-G63</f>
        <v>-1.2000000000000028</v>
      </c>
      <c r="O63" s="18">
        <f>SQRT(N63*N63+L63*L63)</f>
        <v>1.5000000000000024</v>
      </c>
      <c r="P63" s="18">
        <v>0.6</v>
      </c>
      <c r="Q63" s="18">
        <f t="shared" si="20"/>
        <v>1.5225000000000002</v>
      </c>
    </row>
    <row r="64" spans="1:17" ht="17" thickBot="1" x14ac:dyDescent="0.25">
      <c r="A64" s="16">
        <f t="shared" si="19"/>
        <v>9</v>
      </c>
      <c r="B64" s="114">
        <v>91</v>
      </c>
      <c r="C64" s="114">
        <v>81.099999999999994</v>
      </c>
      <c r="D64" s="114">
        <v>86.9</v>
      </c>
      <c r="E64" s="114">
        <v>5341</v>
      </c>
      <c r="F64" s="114">
        <v>-4.4000000000000004</v>
      </c>
      <c r="G64" s="114">
        <v>101.6</v>
      </c>
      <c r="H64" s="114">
        <v>108.6</v>
      </c>
      <c r="I64" s="114" t="s">
        <v>33</v>
      </c>
      <c r="J64" s="114">
        <v>3.4</v>
      </c>
      <c r="K64" s="16">
        <f>_xlfn.NUMBERVALUE( LEFT(I64,LEN(I64)-1))</f>
        <v>0.1</v>
      </c>
      <c r="L64" s="16">
        <f>IF( RIGHT(I64,1) = "L",-K64,K64)</f>
        <v>0.1</v>
      </c>
      <c r="M64" s="17">
        <v>105</v>
      </c>
      <c r="N64" s="18">
        <f>M64-G64</f>
        <v>3.4000000000000057</v>
      </c>
      <c r="O64" s="18">
        <f>SQRT(N64*N64+L64*L64)</f>
        <v>3.4014702703389954</v>
      </c>
      <c r="P64" s="18">
        <v>0.6</v>
      </c>
      <c r="Q64" s="18">
        <f t="shared" si="20"/>
        <v>1.5225000000000002</v>
      </c>
    </row>
    <row r="65" spans="1:17" ht="17" thickBot="1" x14ac:dyDescent="0.25">
      <c r="A65" s="16">
        <f t="shared" si="19"/>
        <v>12</v>
      </c>
      <c r="B65" s="114">
        <v>88</v>
      </c>
      <c r="C65" s="114">
        <v>82.9</v>
      </c>
      <c r="D65" s="114">
        <v>88.2</v>
      </c>
      <c r="E65" s="114">
        <v>5430</v>
      </c>
      <c r="F65" s="114">
        <v>-2.8</v>
      </c>
      <c r="G65" s="114">
        <v>100.9</v>
      </c>
      <c r="H65" s="114">
        <v>107</v>
      </c>
      <c r="I65" s="114" t="s">
        <v>26</v>
      </c>
      <c r="J65" s="114">
        <v>4.3</v>
      </c>
      <c r="K65" s="16">
        <f>_xlfn.NUMBERVALUE( LEFT(I65,LEN(I65)-1))</f>
        <v>1.3</v>
      </c>
      <c r="L65" s="16">
        <f>IF( RIGHT(I65,1) = "L",-K65,K65)</f>
        <v>1.3</v>
      </c>
      <c r="M65" s="17">
        <v>105</v>
      </c>
      <c r="N65" s="18">
        <f>M65-G65</f>
        <v>4.0999999999999943</v>
      </c>
      <c r="O65" s="18">
        <f>SQRT(N65*N65+L65*L65)</f>
        <v>4.301162633521308</v>
      </c>
      <c r="P65" s="18">
        <v>0.6</v>
      </c>
      <c r="Q65" s="18">
        <f t="shared" si="20"/>
        <v>1.5225000000000002</v>
      </c>
    </row>
    <row r="66" spans="1:17" ht="17" thickBot="1" x14ac:dyDescent="0.25">
      <c r="A66" s="16">
        <f t="shared" si="19"/>
        <v>12</v>
      </c>
      <c r="B66" s="114">
        <v>88</v>
      </c>
      <c r="C66" s="114">
        <v>83.3</v>
      </c>
      <c r="D66" s="114">
        <v>87.4</v>
      </c>
      <c r="E66" s="114">
        <v>5123</v>
      </c>
      <c r="F66" s="114">
        <v>-4.5999999999999996</v>
      </c>
      <c r="G66" s="114">
        <v>101.3</v>
      </c>
      <c r="H66" s="114">
        <v>108.4</v>
      </c>
      <c r="I66" s="114" t="s">
        <v>42</v>
      </c>
      <c r="J66" s="114">
        <v>4.3</v>
      </c>
      <c r="K66" s="16">
        <f>_xlfn.NUMBERVALUE( LEFT(I66,LEN(I66)-1))</f>
        <v>2.2000000000000002</v>
      </c>
      <c r="L66" s="16">
        <f>IF( RIGHT(I66,1) = "L",-K66,K66)</f>
        <v>2.2000000000000002</v>
      </c>
      <c r="M66" s="17">
        <v>105</v>
      </c>
      <c r="N66" s="18">
        <f>M66-G66</f>
        <v>3.7000000000000028</v>
      </c>
      <c r="O66" s="18">
        <f>SQRT(N66*N66+L66*L66)</f>
        <v>4.3046486500061798</v>
      </c>
      <c r="P66" s="18">
        <v>0.6</v>
      </c>
      <c r="Q66" s="18">
        <f t="shared" si="20"/>
        <v>1.5225000000000002</v>
      </c>
    </row>
    <row r="67" spans="1:17" ht="17" thickBot="1" x14ac:dyDescent="0.25">
      <c r="A67" s="16">
        <f t="shared" si="19"/>
        <v>16</v>
      </c>
      <c r="B67" s="114">
        <v>84</v>
      </c>
      <c r="C67" s="114">
        <v>82.4</v>
      </c>
      <c r="D67" s="114">
        <v>86.7</v>
      </c>
      <c r="E67" s="114">
        <v>4983</v>
      </c>
      <c r="F67" s="114">
        <v>-4.5999999999999996</v>
      </c>
      <c r="G67" s="114">
        <v>99.7</v>
      </c>
      <c r="H67" s="114">
        <v>107.3</v>
      </c>
      <c r="I67" s="114" t="s">
        <v>106</v>
      </c>
      <c r="J67" s="114">
        <v>5.4</v>
      </c>
      <c r="K67" s="16">
        <f>_xlfn.NUMBERVALUE( LEFT(I67,LEN(I67)-1))</f>
        <v>0.9</v>
      </c>
      <c r="L67" s="16">
        <f>IF( RIGHT(I67,1) = "L",-K67,K67)</f>
        <v>0.9</v>
      </c>
      <c r="M67" s="17">
        <v>105</v>
      </c>
      <c r="N67" s="18">
        <f>M67-G67</f>
        <v>5.2999999999999972</v>
      </c>
      <c r="O67" s="18">
        <f>SQRT(N67*N67+L67*L67)</f>
        <v>5.3758720222862424</v>
      </c>
      <c r="P67" s="18">
        <v>0.6</v>
      </c>
      <c r="Q67" s="18">
        <f t="shared" si="20"/>
        <v>1.5225000000000002</v>
      </c>
    </row>
    <row r="68" spans="1:17" ht="17" thickBot="1" x14ac:dyDescent="0.25">
      <c r="A68" s="10">
        <f t="shared" si="19"/>
        <v>21</v>
      </c>
      <c r="B68" s="115">
        <v>79</v>
      </c>
      <c r="C68" s="115">
        <v>88.4</v>
      </c>
      <c r="D68" s="115">
        <v>100.2</v>
      </c>
      <c r="E68" s="115">
        <v>4597</v>
      </c>
      <c r="F68" s="115">
        <v>-5.4</v>
      </c>
      <c r="G68" s="115">
        <v>120.7</v>
      </c>
      <c r="H68" s="115">
        <v>128.30000000000001</v>
      </c>
      <c r="I68" s="115" t="s">
        <v>108</v>
      </c>
      <c r="J68" s="115">
        <v>7.8</v>
      </c>
      <c r="K68" s="10">
        <f>_xlfn.NUMBERVALUE( LEFT(I68,LEN(I68)-1))</f>
        <v>6.4</v>
      </c>
      <c r="L68" s="10">
        <f>IF( RIGHT(I68,1) = "L",-K68,K68)</f>
        <v>-6.4</v>
      </c>
      <c r="M68" s="11">
        <v>125</v>
      </c>
      <c r="N68" s="12">
        <f>M68-G68</f>
        <v>4.2999999999999972</v>
      </c>
      <c r="O68" s="12">
        <f>SQRT(N68*N68+L68*L68)</f>
        <v>7.7103826104804938</v>
      </c>
      <c r="P68" s="12">
        <v>0.5</v>
      </c>
      <c r="Q68" s="12">
        <f t="shared" si="20"/>
        <v>1.8125</v>
      </c>
    </row>
    <row r="69" spans="1:17" ht="17" thickBot="1" x14ac:dyDescent="0.25">
      <c r="A69" s="10">
        <f t="shared" si="19"/>
        <v>14</v>
      </c>
      <c r="B69" s="115">
        <v>86</v>
      </c>
      <c r="C69" s="115">
        <v>89.2</v>
      </c>
      <c r="D69" s="115">
        <v>101.5</v>
      </c>
      <c r="E69" s="115">
        <v>3390</v>
      </c>
      <c r="F69" s="115">
        <v>-6.2</v>
      </c>
      <c r="G69" s="115">
        <v>124.5</v>
      </c>
      <c r="H69" s="115">
        <v>133.30000000000001</v>
      </c>
      <c r="I69" s="115" t="s">
        <v>109</v>
      </c>
      <c r="J69" s="115">
        <v>5.7</v>
      </c>
      <c r="K69" s="10">
        <f>_xlfn.NUMBERVALUE( LEFT(I69,LEN(I69)-1))</f>
        <v>5.7</v>
      </c>
      <c r="L69" s="10">
        <f>IF( RIGHT(I69,1) = "L",-K69,K69)</f>
        <v>-5.7</v>
      </c>
      <c r="M69" s="11">
        <v>125</v>
      </c>
      <c r="N69" s="12">
        <f>M69-G69</f>
        <v>0.5</v>
      </c>
      <c r="O69" s="12">
        <f>SQRT(N69*N69+L69*L69)</f>
        <v>5.7218878003679867</v>
      </c>
      <c r="P69" s="12">
        <v>0.5</v>
      </c>
      <c r="Q69" s="12">
        <f t="shared" si="20"/>
        <v>1.8125</v>
      </c>
    </row>
    <row r="70" spans="1:17" ht="17" thickBot="1" x14ac:dyDescent="0.25">
      <c r="A70" s="10">
        <f t="shared" si="19"/>
        <v>10</v>
      </c>
      <c r="B70" s="115">
        <v>90</v>
      </c>
      <c r="C70" s="115">
        <v>89.8</v>
      </c>
      <c r="D70" s="115">
        <v>101.9</v>
      </c>
      <c r="E70" s="115">
        <v>3930</v>
      </c>
      <c r="F70" s="115">
        <v>-5.8</v>
      </c>
      <c r="G70" s="115">
        <v>121.9</v>
      </c>
      <c r="H70" s="115">
        <v>129.6</v>
      </c>
      <c r="I70" s="115" t="s">
        <v>110</v>
      </c>
      <c r="J70" s="115">
        <v>4.5999999999999996</v>
      </c>
      <c r="K70" s="10">
        <f>_xlfn.NUMBERVALUE( LEFT(I70,LEN(I70)-1))</f>
        <v>3.4</v>
      </c>
      <c r="L70" s="10">
        <f>IF( RIGHT(I70,1) = "L",-K70,K70)</f>
        <v>-3.4</v>
      </c>
      <c r="M70" s="11">
        <v>125</v>
      </c>
      <c r="N70" s="12">
        <f>M70-G70</f>
        <v>3.0999999999999943</v>
      </c>
      <c r="O70" s="12">
        <f>SQRT(N70*N70+L70*L70)</f>
        <v>4.6010868281309323</v>
      </c>
      <c r="P70" s="12">
        <v>0.5</v>
      </c>
      <c r="Q70" s="12">
        <f t="shared" si="20"/>
        <v>1.8125</v>
      </c>
    </row>
    <row r="71" spans="1:17" ht="17" thickBot="1" x14ac:dyDescent="0.25">
      <c r="A71" s="10">
        <f t="shared" si="19"/>
        <v>7</v>
      </c>
      <c r="B71" s="115">
        <v>93</v>
      </c>
      <c r="C71" s="115">
        <v>89.2</v>
      </c>
      <c r="D71" s="115">
        <v>101.4</v>
      </c>
      <c r="E71" s="115">
        <v>5018</v>
      </c>
      <c r="F71" s="115" t="s">
        <v>19</v>
      </c>
      <c r="G71" s="115">
        <v>121.8</v>
      </c>
      <c r="H71" s="115">
        <v>128.9</v>
      </c>
      <c r="I71" s="115" t="s">
        <v>102</v>
      </c>
      <c r="J71" s="115">
        <v>3.6</v>
      </c>
      <c r="K71" s="10">
        <f>_xlfn.NUMBERVALUE( LEFT(I71,LEN(I71)-1))</f>
        <v>1.6</v>
      </c>
      <c r="L71" s="10">
        <f>IF( RIGHT(I71,1) = "L",-K71,K71)</f>
        <v>-1.6</v>
      </c>
      <c r="M71" s="11">
        <v>125</v>
      </c>
      <c r="N71" s="12">
        <f>M71-G71</f>
        <v>3.2000000000000028</v>
      </c>
      <c r="O71" s="12">
        <f>SQRT(N71*N71+L71*L71)</f>
        <v>3.5777087639996661</v>
      </c>
      <c r="P71" s="12">
        <v>0.5</v>
      </c>
      <c r="Q71" s="12">
        <f t="shared" si="20"/>
        <v>1.8125</v>
      </c>
    </row>
    <row r="72" spans="1:17" ht="17" thickBot="1" x14ac:dyDescent="0.25">
      <c r="A72" s="10">
        <f t="shared" si="19"/>
        <v>8</v>
      </c>
      <c r="B72" s="115">
        <v>92</v>
      </c>
      <c r="C72" s="115">
        <v>87.2</v>
      </c>
      <c r="D72" s="115">
        <v>99.1</v>
      </c>
      <c r="E72" s="115">
        <v>4232</v>
      </c>
      <c r="F72" s="115">
        <v>-5.2</v>
      </c>
      <c r="G72" s="115">
        <v>121.2</v>
      </c>
      <c r="H72" s="115">
        <v>129.19999999999999</v>
      </c>
      <c r="I72" s="115" t="s">
        <v>36</v>
      </c>
      <c r="J72" s="115">
        <v>3.9</v>
      </c>
      <c r="K72" s="10">
        <f>_xlfn.NUMBERVALUE( LEFT(I72,LEN(I72)-1))</f>
        <v>0.6</v>
      </c>
      <c r="L72" s="10">
        <f>IF( RIGHT(I72,1) = "L",-K72,K72)</f>
        <v>0.6</v>
      </c>
      <c r="M72" s="11">
        <v>125</v>
      </c>
      <c r="N72" s="12">
        <f>M72-G72</f>
        <v>3.7999999999999972</v>
      </c>
      <c r="O72" s="12">
        <f>SQRT(N72*N72+L72*L72)</f>
        <v>3.847076812334266</v>
      </c>
      <c r="P72" s="12">
        <v>0.5</v>
      </c>
      <c r="Q72" s="12">
        <f t="shared" si="20"/>
        <v>1.8125</v>
      </c>
    </row>
    <row r="73" spans="1:17" ht="17" thickBot="1" x14ac:dyDescent="0.25">
      <c r="A73" s="10">
        <f t="shared" si="19"/>
        <v>13</v>
      </c>
      <c r="B73" s="115">
        <v>87</v>
      </c>
      <c r="C73" s="115">
        <v>88.5</v>
      </c>
      <c r="D73" s="115">
        <v>102.2</v>
      </c>
      <c r="E73" s="115">
        <v>4325</v>
      </c>
      <c r="F73" s="115">
        <v>-5.2</v>
      </c>
      <c r="G73" s="115">
        <v>124.9</v>
      </c>
      <c r="H73" s="115">
        <v>132.4</v>
      </c>
      <c r="I73" s="115" t="s">
        <v>111</v>
      </c>
      <c r="J73" s="115">
        <v>5.3</v>
      </c>
      <c r="K73" s="10">
        <f>_xlfn.NUMBERVALUE( LEFT(I73,LEN(I73)-1))</f>
        <v>5.3</v>
      </c>
      <c r="L73" s="10">
        <f>IF( RIGHT(I73,1) = "L",-K73,K73)</f>
        <v>-5.3</v>
      </c>
      <c r="M73" s="11">
        <v>125</v>
      </c>
      <c r="N73" s="12">
        <f>M73-G73</f>
        <v>9.9999999999994316E-2</v>
      </c>
      <c r="O73" s="12">
        <f>SQRT(N73*N73+L73*L73)</f>
        <v>5.3009433122794283</v>
      </c>
      <c r="P73" s="12">
        <v>0.5</v>
      </c>
      <c r="Q73" s="12">
        <f t="shared" si="20"/>
        <v>1.8125</v>
      </c>
    </row>
    <row r="74" spans="1:17" ht="17" thickBot="1" x14ac:dyDescent="0.25">
      <c r="A74" s="19">
        <f t="shared" si="19"/>
        <v>19</v>
      </c>
      <c r="B74" s="116">
        <v>81</v>
      </c>
      <c r="C74" s="116">
        <v>91.4</v>
      </c>
      <c r="D74" s="116">
        <v>118.7</v>
      </c>
      <c r="E74" s="116">
        <v>4305</v>
      </c>
      <c r="F74" s="116">
        <v>-5</v>
      </c>
      <c r="G74" s="116">
        <v>152.4</v>
      </c>
      <c r="H74" s="116">
        <v>162.80000000000001</v>
      </c>
      <c r="I74" s="116" t="s">
        <v>113</v>
      </c>
      <c r="J74" s="116">
        <v>8.3000000000000007</v>
      </c>
      <c r="K74" s="19">
        <f>_xlfn.NUMBERVALUE( LEFT(I74,LEN(I74)-1))</f>
        <v>4</v>
      </c>
      <c r="L74" s="19">
        <f>IF( RIGHT(I74,1) = "L",-K74,K74)</f>
        <v>-4</v>
      </c>
      <c r="M74" s="20">
        <v>145</v>
      </c>
      <c r="N74" s="21">
        <f>M74-G74</f>
        <v>-7.4000000000000057</v>
      </c>
      <c r="O74" s="21">
        <f>SQRT(N74*N74+L74*L74)</f>
        <v>8.4118963379252403</v>
      </c>
      <c r="P74" s="21">
        <v>0.82</v>
      </c>
      <c r="Q74" s="21">
        <f t="shared" si="20"/>
        <v>2.1025</v>
      </c>
    </row>
    <row r="75" spans="1:17" ht="17" thickBot="1" x14ac:dyDescent="0.25">
      <c r="A75" s="19">
        <f t="shared" si="19"/>
        <v>16</v>
      </c>
      <c r="B75" s="116">
        <v>84</v>
      </c>
      <c r="C75" s="116">
        <v>91.1</v>
      </c>
      <c r="D75" s="116">
        <v>116.3</v>
      </c>
      <c r="E75" s="116">
        <v>3698</v>
      </c>
      <c r="F75" s="116">
        <v>-4.8</v>
      </c>
      <c r="G75" s="116">
        <v>151.30000000000001</v>
      </c>
      <c r="H75" s="116">
        <v>162.9</v>
      </c>
      <c r="I75" s="116" t="s">
        <v>110</v>
      </c>
      <c r="J75" s="116">
        <v>7.2</v>
      </c>
      <c r="K75" s="19">
        <f>_xlfn.NUMBERVALUE( LEFT(I75,LEN(I75)-1))</f>
        <v>3.4</v>
      </c>
      <c r="L75" s="19">
        <f>IF( RIGHT(I75,1) = "L",-K75,K75)</f>
        <v>-3.4</v>
      </c>
      <c r="M75" s="20">
        <v>145</v>
      </c>
      <c r="N75" s="21">
        <f>M75-G75</f>
        <v>-6.3000000000000114</v>
      </c>
      <c r="O75" s="21">
        <f>SQRT(N75*N75+L75*L75)</f>
        <v>7.1589105316381865</v>
      </c>
      <c r="P75" s="21">
        <v>0.82</v>
      </c>
      <c r="Q75" s="21">
        <f t="shared" si="20"/>
        <v>2.1025</v>
      </c>
    </row>
    <row r="76" spans="1:17" ht="17" thickBot="1" x14ac:dyDescent="0.25">
      <c r="A76" s="19">
        <f t="shared" si="19"/>
        <v>15</v>
      </c>
      <c r="B76" s="116">
        <v>85</v>
      </c>
      <c r="C76" s="116">
        <v>90.7</v>
      </c>
      <c r="D76" s="116">
        <v>115.4</v>
      </c>
      <c r="E76" s="116">
        <v>4112</v>
      </c>
      <c r="F76" s="116">
        <v>-4.8</v>
      </c>
      <c r="G76" s="116">
        <v>149.6</v>
      </c>
      <c r="H76" s="116">
        <v>160.30000000000001</v>
      </c>
      <c r="I76" s="116" t="s">
        <v>114</v>
      </c>
      <c r="J76" s="116">
        <v>7.1</v>
      </c>
      <c r="K76" s="19">
        <f>_xlfn.NUMBERVALUE( LEFT(I76,LEN(I76)-1))</f>
        <v>5.4</v>
      </c>
      <c r="L76" s="19">
        <f>IF( RIGHT(I76,1) = "L",-K76,K76)</f>
        <v>-5.4</v>
      </c>
      <c r="M76" s="20">
        <v>145</v>
      </c>
      <c r="N76" s="21">
        <f>M76-G76</f>
        <v>-4.5999999999999943</v>
      </c>
      <c r="O76" s="21">
        <f>SQRT(N76*N76+L76*L76)</f>
        <v>7.0936591403872766</v>
      </c>
      <c r="P76" s="21">
        <v>0.82</v>
      </c>
      <c r="Q76" s="21">
        <f t="shared" si="20"/>
        <v>2.1025</v>
      </c>
    </row>
    <row r="77" spans="1:17" ht="17" thickBot="1" x14ac:dyDescent="0.25">
      <c r="A77" s="19">
        <f t="shared" si="19"/>
        <v>0</v>
      </c>
      <c r="B77" s="116">
        <v>100</v>
      </c>
      <c r="C77" s="116">
        <v>90.5</v>
      </c>
      <c r="D77" s="116">
        <v>115.9</v>
      </c>
      <c r="E77" s="116">
        <v>4169</v>
      </c>
      <c r="F77" s="116">
        <v>-4.8</v>
      </c>
      <c r="G77" s="116">
        <v>145.1</v>
      </c>
      <c r="H77" s="116">
        <v>154.69999999999999</v>
      </c>
      <c r="I77" s="116" t="s">
        <v>33</v>
      </c>
      <c r="J77" s="116">
        <v>0.2</v>
      </c>
      <c r="K77" s="19">
        <f>_xlfn.NUMBERVALUE( LEFT(I77,LEN(I77)-1))</f>
        <v>0.1</v>
      </c>
      <c r="L77" s="19">
        <f>IF( RIGHT(I77,1) = "L",-K77,K77)</f>
        <v>0.1</v>
      </c>
      <c r="M77" s="20">
        <v>145</v>
      </c>
      <c r="N77" s="21">
        <f>M77-G77</f>
        <v>-9.9999999999994316E-2</v>
      </c>
      <c r="O77" s="21">
        <f>SQRT(N77*N77+L77*L77)</f>
        <v>0.14142135623730551</v>
      </c>
      <c r="P77" s="21">
        <v>0.82</v>
      </c>
      <c r="Q77" s="21">
        <f t="shared" si="20"/>
        <v>2.1025</v>
      </c>
    </row>
    <row r="78" spans="1:17" ht="17" thickBot="1" x14ac:dyDescent="0.25">
      <c r="A78" s="19">
        <f t="shared" si="19"/>
        <v>4</v>
      </c>
      <c r="B78" s="116">
        <v>96</v>
      </c>
      <c r="C78" s="116">
        <v>90.9</v>
      </c>
      <c r="D78" s="116">
        <v>118</v>
      </c>
      <c r="E78" s="116">
        <v>4714</v>
      </c>
      <c r="F78" s="116">
        <v>-4.4000000000000004</v>
      </c>
      <c r="G78" s="116">
        <v>147</v>
      </c>
      <c r="H78" s="116">
        <v>155.9</v>
      </c>
      <c r="I78" s="116" t="s">
        <v>40</v>
      </c>
      <c r="J78" s="116">
        <v>3.1</v>
      </c>
      <c r="K78" s="19">
        <f>_xlfn.NUMBERVALUE( LEFT(I78,LEN(I78)-1))</f>
        <v>2.4</v>
      </c>
      <c r="L78" s="19">
        <f>IF( RIGHT(I78,1) = "L",-K78,K78)</f>
        <v>2.4</v>
      </c>
      <c r="M78" s="20">
        <v>145</v>
      </c>
      <c r="N78" s="21">
        <f>M78-G78</f>
        <v>-2</v>
      </c>
      <c r="O78" s="21">
        <f>SQRT(N78*N78+L78*L78)</f>
        <v>3.1240998703626617</v>
      </c>
      <c r="P78" s="21">
        <v>0.82</v>
      </c>
      <c r="Q78" s="21">
        <f t="shared" si="20"/>
        <v>2.1025</v>
      </c>
    </row>
    <row r="79" spans="1:17" ht="17" thickBot="1" x14ac:dyDescent="0.25">
      <c r="A79" s="19">
        <f t="shared" si="19"/>
        <v>26</v>
      </c>
      <c r="B79" s="116">
        <v>74</v>
      </c>
      <c r="C79" s="116">
        <v>90.5</v>
      </c>
      <c r="D79" s="116">
        <v>118.3</v>
      </c>
      <c r="E79" s="116">
        <v>6191</v>
      </c>
      <c r="F79" s="116">
        <v>-5.2</v>
      </c>
      <c r="G79" s="116">
        <v>151.1</v>
      </c>
      <c r="H79" s="116">
        <v>160.1</v>
      </c>
      <c r="I79" s="116" t="s">
        <v>115</v>
      </c>
      <c r="J79" s="116">
        <v>10.7</v>
      </c>
      <c r="K79" s="19">
        <f>_xlfn.NUMBERVALUE( LEFT(I79,LEN(I79)-1))</f>
        <v>9</v>
      </c>
      <c r="L79" s="19">
        <f>IF( RIGHT(I79,1) = "L",-K79,K79)</f>
        <v>-9</v>
      </c>
      <c r="M79" s="20">
        <v>145</v>
      </c>
      <c r="N79" s="21">
        <f>M79-G79</f>
        <v>-6.0999999999999943</v>
      </c>
      <c r="O79" s="21">
        <f>SQRT(N79*N79+L79*L79)</f>
        <v>10.872442227944921</v>
      </c>
      <c r="P79" s="21">
        <v>0.82</v>
      </c>
      <c r="Q79" s="21">
        <f t="shared" si="20"/>
        <v>2.1025</v>
      </c>
    </row>
    <row r="80" spans="1:17" ht="17" thickBot="1" x14ac:dyDescent="0.25">
      <c r="A80" s="22">
        <f t="shared" si="19"/>
        <v>4</v>
      </c>
      <c r="B80" s="117">
        <v>96</v>
      </c>
      <c r="C80" s="117">
        <v>93.9</v>
      </c>
      <c r="D80" s="117">
        <v>127.8</v>
      </c>
      <c r="E80" s="117">
        <v>4693</v>
      </c>
      <c r="F80" s="117">
        <v>-4.4000000000000004</v>
      </c>
      <c r="G80" s="117">
        <v>165.9</v>
      </c>
      <c r="H80" s="117">
        <v>178.5</v>
      </c>
      <c r="I80" s="117" t="s">
        <v>117</v>
      </c>
      <c r="J80" s="117">
        <v>3.4</v>
      </c>
      <c r="K80" s="22">
        <f>_xlfn.NUMBERVALUE( LEFT(I80,LEN(I80)-1))</f>
        <v>3.3</v>
      </c>
      <c r="L80" s="22">
        <f>IF( RIGHT(I80,1) = "L",-K80,K80)</f>
        <v>-3.3</v>
      </c>
      <c r="M80" s="23">
        <v>165</v>
      </c>
      <c r="N80" s="24">
        <f>M80-G80</f>
        <v>-0.90000000000000568</v>
      </c>
      <c r="O80" s="24">
        <f>SQRT(N80*N80+L80*L80)</f>
        <v>3.4205262752974153</v>
      </c>
      <c r="P80" s="24">
        <v>0.63</v>
      </c>
      <c r="Q80" s="24">
        <f t="shared" si="20"/>
        <v>2.3925000000000001</v>
      </c>
    </row>
    <row r="81" spans="1:17" ht="17" thickBot="1" x14ac:dyDescent="0.25">
      <c r="A81" s="22">
        <f t="shared" si="19"/>
        <v>5</v>
      </c>
      <c r="B81" s="117">
        <v>95</v>
      </c>
      <c r="C81" s="117">
        <v>93.1</v>
      </c>
      <c r="D81" s="117">
        <v>126.3</v>
      </c>
      <c r="E81" s="117">
        <v>4155</v>
      </c>
      <c r="F81" s="117">
        <v>-6.2</v>
      </c>
      <c r="G81" s="117">
        <v>168</v>
      </c>
      <c r="H81" s="117">
        <v>181.6</v>
      </c>
      <c r="I81" s="117" t="s">
        <v>118</v>
      </c>
      <c r="J81" s="117">
        <v>4</v>
      </c>
      <c r="K81" s="22">
        <f>_xlfn.NUMBERVALUE( LEFT(I81,LEN(I81)-1))</f>
        <v>2.6</v>
      </c>
      <c r="L81" s="22">
        <f>IF( RIGHT(I81,1) = "L",-K81,K81)</f>
        <v>-2.6</v>
      </c>
      <c r="M81" s="23">
        <v>165</v>
      </c>
      <c r="N81" s="24">
        <f>M81-G81</f>
        <v>-3</v>
      </c>
      <c r="O81" s="24">
        <f>SQRT(N81*N81+L81*L81)</f>
        <v>3.9698866482558417</v>
      </c>
      <c r="P81" s="24">
        <v>0.63</v>
      </c>
      <c r="Q81" s="24">
        <f t="shared" si="20"/>
        <v>2.3925000000000001</v>
      </c>
    </row>
    <row r="82" spans="1:17" ht="17" thickBot="1" x14ac:dyDescent="0.25">
      <c r="A82" s="22">
        <f t="shared" si="19"/>
        <v>8</v>
      </c>
      <c r="B82" s="117">
        <v>92</v>
      </c>
      <c r="C82" s="117">
        <v>92.1</v>
      </c>
      <c r="D82" s="117">
        <v>127.5</v>
      </c>
      <c r="E82" s="117">
        <v>5056</v>
      </c>
      <c r="F82" s="117">
        <v>-5.2</v>
      </c>
      <c r="G82" s="117">
        <v>163</v>
      </c>
      <c r="H82" s="117">
        <v>174.6</v>
      </c>
      <c r="I82" s="117" t="s">
        <v>119</v>
      </c>
      <c r="J82" s="117">
        <v>5.3</v>
      </c>
      <c r="K82" s="22">
        <f>_xlfn.NUMBERVALUE( LEFT(I82,LEN(I82)-1))</f>
        <v>4.9000000000000004</v>
      </c>
      <c r="L82" s="22">
        <f>IF( RIGHT(I82,1) = "L",-K82,K82)</f>
        <v>-4.9000000000000004</v>
      </c>
      <c r="M82" s="23">
        <v>165</v>
      </c>
      <c r="N82" s="24">
        <f>M82-G82</f>
        <v>2</v>
      </c>
      <c r="O82" s="24">
        <f>SQRT(N82*N82+L82*L82)</f>
        <v>5.2924474489596971</v>
      </c>
      <c r="P82" s="24">
        <v>0.63</v>
      </c>
      <c r="Q82" s="24">
        <f t="shared" si="20"/>
        <v>2.3925000000000001</v>
      </c>
    </row>
    <row r="83" spans="1:17" ht="17" thickBot="1" x14ac:dyDescent="0.25">
      <c r="A83" s="22">
        <f t="shared" si="19"/>
        <v>11</v>
      </c>
      <c r="B83" s="117">
        <v>89</v>
      </c>
      <c r="C83" s="117">
        <v>93.7</v>
      </c>
      <c r="D83" s="117">
        <v>127.5</v>
      </c>
      <c r="E83" s="117">
        <v>5385</v>
      </c>
      <c r="F83" s="117">
        <v>-4</v>
      </c>
      <c r="G83" s="117">
        <v>159.80000000000001</v>
      </c>
      <c r="H83" s="117">
        <v>169.9</v>
      </c>
      <c r="I83" s="117" t="s">
        <v>110</v>
      </c>
      <c r="J83" s="117">
        <v>6.2</v>
      </c>
      <c r="K83" s="22">
        <f>_xlfn.NUMBERVALUE( LEFT(I83,LEN(I83)-1))</f>
        <v>3.4</v>
      </c>
      <c r="L83" s="22">
        <f>IF( RIGHT(I83,1) = "L",-K83,K83)</f>
        <v>-3.4</v>
      </c>
      <c r="M83" s="23">
        <v>165</v>
      </c>
      <c r="N83" s="24">
        <f>M83-G83</f>
        <v>5.1999999999999886</v>
      </c>
      <c r="O83" s="24">
        <f>SQRT(N83*N83+L83*L83)</f>
        <v>6.2128898268036172</v>
      </c>
      <c r="P83" s="24">
        <v>0.63</v>
      </c>
      <c r="Q83" s="24">
        <f t="shared" si="20"/>
        <v>2.3925000000000001</v>
      </c>
    </row>
    <row r="84" spans="1:17" ht="17" thickBot="1" x14ac:dyDescent="0.25">
      <c r="A84" s="22">
        <f t="shared" si="19"/>
        <v>22</v>
      </c>
      <c r="B84" s="117">
        <v>78</v>
      </c>
      <c r="C84" s="117">
        <v>94.2</v>
      </c>
      <c r="D84" s="117">
        <v>130.30000000000001</v>
      </c>
      <c r="E84" s="117">
        <v>5809</v>
      </c>
      <c r="F84" s="117">
        <v>-4.4000000000000004</v>
      </c>
      <c r="G84" s="117">
        <v>165.2</v>
      </c>
      <c r="H84" s="117">
        <v>176.5</v>
      </c>
      <c r="I84" s="117" t="s">
        <v>120</v>
      </c>
      <c r="J84" s="117">
        <v>10.8</v>
      </c>
      <c r="K84" s="22">
        <f>_xlfn.NUMBERVALUE( LEFT(I84,LEN(I84)-1))</f>
        <v>10.8</v>
      </c>
      <c r="L84" s="22">
        <f>IF( RIGHT(I84,1) = "L",-K84,K84)</f>
        <v>-10.8</v>
      </c>
      <c r="M84" s="23">
        <v>165</v>
      </c>
      <c r="N84" s="24">
        <f>M84-G84</f>
        <v>-0.19999999999998863</v>
      </c>
      <c r="O84" s="24">
        <f>SQRT(N84*N84+L84*L84)</f>
        <v>10.801851693112621</v>
      </c>
      <c r="P84" s="24">
        <v>0.63</v>
      </c>
      <c r="Q84" s="24">
        <f t="shared" si="20"/>
        <v>2.3925000000000001</v>
      </c>
    </row>
    <row r="85" spans="1:17" ht="17" thickBot="1" x14ac:dyDescent="0.25">
      <c r="A85" s="22">
        <f t="shared" si="19"/>
        <v>30</v>
      </c>
      <c r="B85" s="117">
        <v>70</v>
      </c>
      <c r="C85" s="117">
        <v>93.6</v>
      </c>
      <c r="D85" s="117">
        <v>128.19999999999999</v>
      </c>
      <c r="E85" s="117">
        <v>6101</v>
      </c>
      <c r="F85" s="117">
        <v>-5.6</v>
      </c>
      <c r="G85" s="117">
        <v>159.6</v>
      </c>
      <c r="H85" s="117">
        <v>168.9</v>
      </c>
      <c r="I85" s="117" t="s">
        <v>121</v>
      </c>
      <c r="J85" s="117">
        <v>13.8</v>
      </c>
      <c r="K85" s="22">
        <f>_xlfn.NUMBERVALUE( LEFT(I85,LEN(I85)-1))</f>
        <v>12.5</v>
      </c>
      <c r="L85" s="22">
        <f>IF( RIGHT(I85,1) = "L",-K85,K85)</f>
        <v>12.5</v>
      </c>
      <c r="M85" s="23">
        <v>165</v>
      </c>
      <c r="N85" s="24">
        <f>M85-G85</f>
        <v>5.4000000000000057</v>
      </c>
      <c r="O85" s="24">
        <f>SQRT(N85*N85+L85*L85)</f>
        <v>13.61653406708183</v>
      </c>
      <c r="P85" s="24">
        <v>0.63</v>
      </c>
      <c r="Q85" s="24">
        <f t="shared" si="20"/>
        <v>2.3925000000000001</v>
      </c>
    </row>
  </sheetData>
  <mergeCells count="3">
    <mergeCell ref="A1:V1"/>
    <mergeCell ref="AQ1:BF1"/>
    <mergeCell ref="Y1:AN1"/>
  </mergeCells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workbookViewId="0">
      <pane ySplit="1" topLeftCell="A2" activePane="bottomLeft" state="frozen"/>
      <selection pane="bottomLeft" activeCell="F35" sqref="F35:O40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  <col min="18" max="18" width="20.33203125" customWidth="1"/>
  </cols>
  <sheetData>
    <row r="1" spans="1:18" ht="30" x14ac:dyDescent="0.2">
      <c r="A1" s="46" t="s">
        <v>0</v>
      </c>
      <c r="B1" s="46"/>
      <c r="C1" s="46"/>
      <c r="D1" s="46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128</v>
      </c>
      <c r="O1" s="2" t="s">
        <v>25</v>
      </c>
      <c r="P1" s="1" t="s">
        <v>24</v>
      </c>
      <c r="Q1" s="2" t="s">
        <v>32</v>
      </c>
      <c r="R1" s="2" t="s">
        <v>44</v>
      </c>
    </row>
    <row r="2" spans="1:18" ht="18" thickBot="1" x14ac:dyDescent="0.25">
      <c r="A2" s="47"/>
      <c r="B2" s="47"/>
      <c r="C2" s="47"/>
      <c r="D2" s="47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  <c r="R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>P3-J3</f>
        <v>5.5</v>
      </c>
      <c r="R3" s="3">
        <f>SQRT(Q3*Q3+O3*O3)</f>
        <v>5.5326304774492217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0">_xlfn.NUMBERVALUE( LEFT(L4,LEN(L4)-1))</f>
        <v>3</v>
      </c>
      <c r="O4" s="5">
        <f t="shared" ref="O4:O8" si="1">IF( RIGHT(L4,1) = "L",-N4,N4)</f>
        <v>-3</v>
      </c>
      <c r="P4" s="4">
        <v>38</v>
      </c>
      <c r="Q4" s="3">
        <f>P4-J4</f>
        <v>-1.8999999999999986</v>
      </c>
      <c r="R4" s="3">
        <f>SQRT(Q4*Q4+O4*O4)</f>
        <v>3.5510561809129397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0"/>
        <v>0.1</v>
      </c>
      <c r="O5" s="5">
        <f t="shared" si="1"/>
        <v>-0.1</v>
      </c>
      <c r="P5" s="4">
        <v>38</v>
      </c>
      <c r="Q5" s="3">
        <f>P5-J5</f>
        <v>3.3999999999999986</v>
      </c>
      <c r="R5" s="3">
        <f>SQRT(Q5*Q5+O5*O5)</f>
        <v>3.4014702703389883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0"/>
        <v>1</v>
      </c>
      <c r="O6" s="5">
        <f t="shared" si="1"/>
        <v>-1</v>
      </c>
      <c r="P6" s="4">
        <v>38</v>
      </c>
      <c r="Q6" s="3">
        <f>P6-J6</f>
        <v>1.5</v>
      </c>
      <c r="R6" s="3">
        <f>SQRT(Q6*Q6+O6*O6)</f>
        <v>1.8027756377319946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0"/>
        <v>0.4</v>
      </c>
      <c r="O7" s="5">
        <f t="shared" si="1"/>
        <v>0.4</v>
      </c>
      <c r="P7" s="4">
        <v>38</v>
      </c>
      <c r="Q7" s="3">
        <f>P7-J7</f>
        <v>5</v>
      </c>
      <c r="R7" s="3">
        <f>SQRT(Q7*Q7+O7*O7)</f>
        <v>5.0159744815937808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0"/>
        <v>0.5</v>
      </c>
      <c r="O8" s="5">
        <f t="shared" si="1"/>
        <v>-0.5</v>
      </c>
      <c r="P8" s="4">
        <v>38</v>
      </c>
      <c r="Q8" s="3">
        <f>P8-J8</f>
        <v>3</v>
      </c>
      <c r="R8" s="3">
        <f>SQRT(Q8*Q8+O8*O8)</f>
        <v>3.0413812651491097</v>
      </c>
    </row>
    <row r="9" spans="1:18" s="6" customFormat="1" x14ac:dyDescent="0.2">
      <c r="A9" s="48" t="s">
        <v>21</v>
      </c>
      <c r="B9" s="48"/>
      <c r="C9" s="48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8" s="6" customFormat="1" ht="17" thickBot="1" x14ac:dyDescent="0.25">
      <c r="A10" s="49" t="s">
        <v>23</v>
      </c>
      <c r="B10" s="49"/>
      <c r="C10" s="49"/>
      <c r="D10" s="49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>P11-J11</f>
        <v>-13.700000000000003</v>
      </c>
      <c r="R11" s="3">
        <f>SQRT(Q11*Q11+O11*O11)</f>
        <v>13.761540611428652</v>
      </c>
    </row>
    <row r="12" spans="1:18" s="3" customFormat="1" ht="17" thickBot="1" x14ac:dyDescent="0.25">
      <c r="A12" s="5">
        <v>2</v>
      </c>
      <c r="B12" s="4"/>
      <c r="C12" s="4"/>
      <c r="D12" s="4"/>
      <c r="E12" s="41">
        <v>89</v>
      </c>
      <c r="F12" s="5">
        <v>37.1</v>
      </c>
      <c r="G12" s="5">
        <v>39.5</v>
      </c>
      <c r="H12" s="5">
        <v>4620</v>
      </c>
      <c r="I12" s="5" t="s">
        <v>19</v>
      </c>
      <c r="J12" s="41">
        <v>27.8</v>
      </c>
      <c r="K12" s="5">
        <v>34.799999999999997</v>
      </c>
      <c r="L12" s="5" t="s">
        <v>27</v>
      </c>
      <c r="M12" s="41">
        <v>1.6</v>
      </c>
      <c r="N12" s="5">
        <f t="shared" ref="N12:N16" si="2">_xlfn.NUMBERVALUE( LEFT(L12,LEN(L12)-1))</f>
        <v>1</v>
      </c>
      <c r="O12" s="41">
        <f t="shared" ref="O12:O16" si="3">IF( RIGHT(L12,1) = "L",-N12,N12)</f>
        <v>1</v>
      </c>
      <c r="P12" s="4">
        <v>29</v>
      </c>
      <c r="Q12" s="36">
        <f>P12-J12</f>
        <v>1.1999999999999993</v>
      </c>
      <c r="R12" s="3">
        <f>SQRT(Q12*Q12+O12*O12)</f>
        <v>1.5620499351813304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2"/>
        <v>1.2</v>
      </c>
      <c r="O13" s="5">
        <f t="shared" si="3"/>
        <v>1.2</v>
      </c>
      <c r="P13" s="4">
        <v>29</v>
      </c>
      <c r="Q13" s="3">
        <f>P13-J13</f>
        <v>5.5</v>
      </c>
      <c r="R13" s="3">
        <f>SQRT(Q13*Q13+O13*O13)</f>
        <v>5.629387178015028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2"/>
        <v>0.8</v>
      </c>
      <c r="O14" s="5">
        <f t="shared" si="3"/>
        <v>0.8</v>
      </c>
      <c r="P14" s="4">
        <v>29</v>
      </c>
      <c r="Q14" s="3">
        <f>P14-J14</f>
        <v>0.60000000000000142</v>
      </c>
      <c r="R14" s="3">
        <f>SQRT(Q14*Q14+O14*O14)</f>
        <v>1.0000000000000009</v>
      </c>
    </row>
    <row r="15" spans="1:18" s="3" customFormat="1" ht="17" thickBot="1" x14ac:dyDescent="0.25">
      <c r="A15" s="5">
        <v>5</v>
      </c>
      <c r="B15" s="4"/>
      <c r="C15" s="4"/>
      <c r="D15" s="4"/>
      <c r="E15" s="41">
        <v>90</v>
      </c>
      <c r="F15" s="5">
        <v>38.4</v>
      </c>
      <c r="G15" s="5">
        <v>39.4</v>
      </c>
      <c r="H15" s="5">
        <v>4610</v>
      </c>
      <c r="I15" s="5" t="s">
        <v>19</v>
      </c>
      <c r="J15" s="41">
        <v>27.5</v>
      </c>
      <c r="K15" s="5">
        <v>34.700000000000003</v>
      </c>
      <c r="L15" s="5" t="s">
        <v>30</v>
      </c>
      <c r="M15" s="41">
        <v>1.6</v>
      </c>
      <c r="N15" s="5">
        <f t="shared" si="2"/>
        <v>0.5</v>
      </c>
      <c r="O15" s="41">
        <f t="shared" si="3"/>
        <v>0.5</v>
      </c>
      <c r="P15" s="4">
        <v>29</v>
      </c>
      <c r="Q15" s="36">
        <f>P15-J15</f>
        <v>1.5</v>
      </c>
      <c r="R15" s="3">
        <f>SQRT(Q15*Q15+O15*O15)</f>
        <v>1.5811388300841898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2"/>
        <v>0.2</v>
      </c>
      <c r="O16" s="5">
        <f t="shared" si="3"/>
        <v>-0.2</v>
      </c>
      <c r="P16" s="4">
        <v>29</v>
      </c>
      <c r="Q16" s="3">
        <f>P16-J16</f>
        <v>-0.89999999999999858</v>
      </c>
      <c r="R16" s="3">
        <f>SQRT(Q16*Q16+O16*O16)</f>
        <v>0.92195444572928731</v>
      </c>
    </row>
    <row r="17" spans="1:18" s="6" customFormat="1" x14ac:dyDescent="0.2">
      <c r="A17" s="48" t="s">
        <v>21</v>
      </c>
      <c r="B17" s="48"/>
      <c r="C17" s="48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8" s="6" customFormat="1" ht="17" thickBot="1" x14ac:dyDescent="0.25">
      <c r="A18" s="49" t="s">
        <v>23</v>
      </c>
      <c r="B18" s="49"/>
      <c r="C18" s="49"/>
      <c r="D18" s="49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>P19-J19</f>
        <v>-2.7000000000000028</v>
      </c>
      <c r="R19" s="3">
        <f>SQRT(Q19*Q19+O19*O19)</f>
        <v>2.7018512172212619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4">_xlfn.NUMBERVALUE( LEFT(L20,LEN(L20)-1))</f>
        <v>0.8</v>
      </c>
      <c r="O20" s="5">
        <f t="shared" ref="O20:O24" si="5">IF( RIGHT(L20,1) = "L",-N20,N20)</f>
        <v>-0.8</v>
      </c>
      <c r="P20" s="4">
        <v>68</v>
      </c>
      <c r="Q20" s="3">
        <f>P20-J20</f>
        <v>1</v>
      </c>
      <c r="R20" s="3">
        <f>SQRT(Q20*Q20+O20*O20)</f>
        <v>1.2806248474865698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4"/>
        <v>0.8</v>
      </c>
      <c r="O21" s="5">
        <f t="shared" si="5"/>
        <v>0.8</v>
      </c>
      <c r="P21" s="4">
        <v>68</v>
      </c>
      <c r="Q21" s="3">
        <f>P21-J21</f>
        <v>-4.0999999999999943</v>
      </c>
      <c r="R21" s="3">
        <f>SQRT(Q21*Q21+O21*O21)</f>
        <v>4.1773197148410786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4"/>
        <v>0.1</v>
      </c>
      <c r="O22" s="5">
        <f t="shared" si="5"/>
        <v>0.1</v>
      </c>
      <c r="P22" s="4">
        <v>68</v>
      </c>
      <c r="Q22" s="3">
        <f>P22-J22</f>
        <v>1.4000000000000057</v>
      </c>
      <c r="R22" s="3">
        <f>SQRT(Q22*Q22+O22*O22)</f>
        <v>1.4035668847618257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4"/>
        <v>0.3</v>
      </c>
      <c r="O23" s="5">
        <f t="shared" si="5"/>
        <v>0.3</v>
      </c>
      <c r="P23" s="4">
        <v>68</v>
      </c>
      <c r="Q23" s="3">
        <f>P23-J23</f>
        <v>-1.7000000000000028</v>
      </c>
      <c r="R23" s="3">
        <f>SQRT(Q23*Q23+O23*O23)</f>
        <v>1.7262676501632095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4"/>
        <v>0.2</v>
      </c>
      <c r="O24" s="5">
        <f t="shared" si="5"/>
        <v>0.2</v>
      </c>
      <c r="P24" s="4">
        <v>68</v>
      </c>
      <c r="Q24" s="3">
        <f>P24-J24</f>
        <v>5.2999999999999972</v>
      </c>
      <c r="R24" s="3">
        <f>SQRT(Q24*Q24+O24*O24)</f>
        <v>5.303772242470445</v>
      </c>
    </row>
    <row r="25" spans="1:18" s="6" customFormat="1" x14ac:dyDescent="0.2">
      <c r="A25" s="48" t="s">
        <v>21</v>
      </c>
      <c r="B25" s="48"/>
      <c r="C25" s="48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8" s="6" customFormat="1" ht="17" thickBot="1" x14ac:dyDescent="0.25">
      <c r="A26" s="49" t="s">
        <v>23</v>
      </c>
      <c r="B26" s="49"/>
      <c r="C26" s="49"/>
      <c r="D26" s="49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>P27-J27</f>
        <v>-10.100000000000001</v>
      </c>
      <c r="R27" s="3">
        <f>SQRT(Q27*Q27+O27*O27)</f>
        <v>10.117806086301517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6">_xlfn.NUMBERVALUE( LEFT(L28,LEN(L28)-1))</f>
        <v>2.5</v>
      </c>
      <c r="O28" s="5">
        <f t="shared" ref="O28:O32" si="7">IF( RIGHT(L28,1) = "L",-N28,N28)</f>
        <v>2.5</v>
      </c>
      <c r="P28" s="4">
        <v>50</v>
      </c>
      <c r="Q28" s="3">
        <f>P28-J28</f>
        <v>0.70000000000000284</v>
      </c>
      <c r="R28" s="3">
        <f>SQRT(Q28*Q28+O28*O28)</f>
        <v>2.5961509971494348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6"/>
        <v>2.1</v>
      </c>
      <c r="O29" s="5">
        <f t="shared" si="7"/>
        <v>2.1</v>
      </c>
      <c r="P29" s="4">
        <v>50</v>
      </c>
      <c r="Q29" s="3">
        <f>P29-J29</f>
        <v>-1.2000000000000028</v>
      </c>
      <c r="R29" s="3">
        <f>SQRT(Q29*Q29+O29*O29)</f>
        <v>2.4186773244895661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6"/>
        <v>2</v>
      </c>
      <c r="O30" s="5">
        <f t="shared" si="7"/>
        <v>2</v>
      </c>
      <c r="P30" s="4">
        <v>50</v>
      </c>
      <c r="Q30" s="3">
        <f>P30-J30</f>
        <v>-4.2000000000000028</v>
      </c>
      <c r="R30" s="3">
        <f>SQRT(Q30*Q30+O30*O30)</f>
        <v>4.6518813398452057</v>
      </c>
    </row>
    <row r="31" spans="1:18" s="3" customFormat="1" ht="17" thickBot="1" x14ac:dyDescent="0.25">
      <c r="A31" s="5">
        <v>5</v>
      </c>
      <c r="B31" s="4"/>
      <c r="C31" s="4"/>
      <c r="D31" s="4"/>
      <c r="E31" s="4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41">
        <v>3.9</v>
      </c>
      <c r="N31" s="5">
        <f t="shared" si="6"/>
        <v>2.4</v>
      </c>
      <c r="O31" s="41">
        <f t="shared" si="7"/>
        <v>2.4</v>
      </c>
      <c r="P31" s="4">
        <v>50</v>
      </c>
      <c r="Q31" s="36">
        <f>P31-J31</f>
        <v>3</v>
      </c>
      <c r="R31" s="3">
        <f>SQRT(Q31*Q31+O31*O31)</f>
        <v>3.8418745424597094</v>
      </c>
    </row>
    <row r="32" spans="1:18" s="3" customFormat="1" ht="17" thickBot="1" x14ac:dyDescent="0.25">
      <c r="A32" s="5">
        <v>6</v>
      </c>
      <c r="B32" s="4"/>
      <c r="C32" s="4"/>
      <c r="D32" s="4"/>
      <c r="E32" s="4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41">
        <v>3.9</v>
      </c>
      <c r="N32" s="5">
        <f t="shared" si="6"/>
        <v>3.7</v>
      </c>
      <c r="O32" s="41">
        <f t="shared" si="7"/>
        <v>3.7</v>
      </c>
      <c r="P32" s="4">
        <v>50</v>
      </c>
      <c r="Q32" s="36">
        <f>P32-J32</f>
        <v>1.1000000000000014</v>
      </c>
      <c r="R32" s="3">
        <f>SQRT(Q32*Q32+O32*O32)</f>
        <v>3.8600518131237571</v>
      </c>
    </row>
    <row r="33" spans="1:18" s="6" customFormat="1" x14ac:dyDescent="0.2">
      <c r="A33" s="48" t="s">
        <v>21</v>
      </c>
      <c r="B33" s="48"/>
      <c r="C33" s="48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8" s="6" customFormat="1" ht="17" thickBot="1" x14ac:dyDescent="0.25">
      <c r="A34" s="49" t="s">
        <v>23</v>
      </c>
      <c r="B34" s="49"/>
      <c r="C34" s="49"/>
      <c r="D34" s="49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>P35-J35</f>
        <v>-1.3999999999999986</v>
      </c>
      <c r="R35" s="3">
        <f>SQRT(Q35*Q35+O35*O35)</f>
        <v>2.3600847442411883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8">_xlfn.NUMBERVALUE( LEFT(L36,LEN(L36)-1))</f>
        <v>0.1</v>
      </c>
      <c r="O36" s="5">
        <f t="shared" ref="O36:O40" si="9">IF( RIGHT(L36,1) = "L",-N36,N36)</f>
        <v>0.1</v>
      </c>
      <c r="P36" s="4">
        <v>35</v>
      </c>
      <c r="Q36" s="3">
        <f>P36-J36</f>
        <v>-1.7999999999999972</v>
      </c>
      <c r="R36" s="3">
        <f>SQRT(Q36*Q36+O36*O36)</f>
        <v>1.8027756377319917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8"/>
        <v>0.6</v>
      </c>
      <c r="O37" s="5">
        <f t="shared" si="9"/>
        <v>-0.6</v>
      </c>
      <c r="P37" s="4">
        <v>35</v>
      </c>
      <c r="Q37" s="3">
        <f>P37-J37</f>
        <v>-1.2000000000000028</v>
      </c>
      <c r="R37" s="3">
        <f>SQRT(Q37*Q37+O37*O37)</f>
        <v>1.3416407864998765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8"/>
        <v>0.8</v>
      </c>
      <c r="O38" s="5">
        <f t="shared" si="9"/>
        <v>-0.8</v>
      </c>
      <c r="P38" s="4">
        <v>35</v>
      </c>
      <c r="Q38" s="3">
        <f>P38-J38</f>
        <v>0.10000000000000142</v>
      </c>
      <c r="R38" s="3">
        <f>SQRT(Q38*Q38+O38*O38)</f>
        <v>0.80622577482985514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8"/>
        <v>0.6</v>
      </c>
      <c r="O39" s="5">
        <f t="shared" si="9"/>
        <v>-0.6</v>
      </c>
      <c r="P39" s="4">
        <v>35</v>
      </c>
      <c r="Q39" s="3">
        <f>P39-J39</f>
        <v>3.3000000000000007</v>
      </c>
      <c r="R39" s="3">
        <f>SQRT(Q39*Q39+O39*O39)</f>
        <v>3.3541019662496852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8"/>
        <v>0.6</v>
      </c>
      <c r="O40" s="5">
        <f t="shared" si="9"/>
        <v>-0.6</v>
      </c>
      <c r="P40" s="4">
        <v>35</v>
      </c>
      <c r="Q40" s="3">
        <f>P40-J40</f>
        <v>3.3999999999999986</v>
      </c>
      <c r="R40" s="3">
        <f>SQRT(Q40*Q40+O40*O40)</f>
        <v>3.4525353003264123</v>
      </c>
    </row>
    <row r="41" spans="1:18" s="6" customFormat="1" x14ac:dyDescent="0.2">
      <c r="A41" s="48" t="s">
        <v>21</v>
      </c>
      <c r="B41" s="48"/>
      <c r="C41" s="48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8" s="6" customFormat="1" x14ac:dyDescent="0.2">
      <c r="A42" s="49" t="s">
        <v>23</v>
      </c>
      <c r="B42" s="49"/>
      <c r="C42" s="49"/>
      <c r="D42" s="49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E5" sqref="E5:O10"/>
    </sheetView>
  </sheetViews>
  <sheetFormatPr baseColWidth="10" defaultRowHeight="16" x14ac:dyDescent="0.2"/>
  <cols>
    <col min="17" max="17" width="20.33203125" customWidth="1"/>
  </cols>
  <sheetData>
    <row r="1" spans="1:18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8" ht="17" thickBot="1" x14ac:dyDescent="0.25">
      <c r="A2" s="51" t="s">
        <v>84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8" ht="45" x14ac:dyDescent="0.2">
      <c r="A3" s="46" t="s">
        <v>0</v>
      </c>
      <c r="B3" s="46"/>
      <c r="C3" s="46"/>
      <c r="D3" s="46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128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 x14ac:dyDescent="0.25">
      <c r="A4" s="47"/>
      <c r="B4" s="47"/>
      <c r="C4" s="47"/>
      <c r="D4" s="47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 x14ac:dyDescent="0.25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>P5-J5</f>
        <v>5.2000000000000028</v>
      </c>
      <c r="R5" s="3">
        <f>SQRT(Q5*Q5+O5*O5)</f>
        <v>5.2009614495783403</v>
      </c>
    </row>
    <row r="6" spans="1:18" ht="17" thickBot="1" x14ac:dyDescent="0.25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0">_xlfn.NUMBERVALUE( LEFT(L6,LEN(L6)-1))</f>
        <v>3</v>
      </c>
      <c r="O6" s="5">
        <f t="shared" ref="O6:O10" si="1">IF( RIGHT(L6,1) = "L",-N6,N6)</f>
        <v>-3</v>
      </c>
      <c r="P6" s="4">
        <v>55</v>
      </c>
      <c r="Q6" s="3">
        <f>P6-J6</f>
        <v>-7</v>
      </c>
      <c r="R6" s="3">
        <f>SQRT(Q6*Q6+O6*O6)</f>
        <v>7.6157731058639087</v>
      </c>
    </row>
    <row r="7" spans="1:18" ht="17" thickBot="1" x14ac:dyDescent="0.25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0"/>
        <v>0.2</v>
      </c>
      <c r="O7" s="5">
        <f t="shared" si="1"/>
        <v>0.2</v>
      </c>
      <c r="P7" s="4">
        <v>55</v>
      </c>
      <c r="Q7" s="3">
        <f>P7-J7</f>
        <v>2.1000000000000014</v>
      </c>
      <c r="R7" s="3">
        <f>SQRT(Q7*Q7+O7*O7)</f>
        <v>2.1095023109729003</v>
      </c>
    </row>
    <row r="8" spans="1:18" ht="17" thickBot="1" x14ac:dyDescent="0.25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0"/>
        <v>3</v>
      </c>
      <c r="O8" s="5">
        <f t="shared" si="1"/>
        <v>-3</v>
      </c>
      <c r="P8" s="4">
        <v>55</v>
      </c>
      <c r="Q8" s="3">
        <f>P8-J8</f>
        <v>-7.7000000000000028</v>
      </c>
      <c r="R8" s="3">
        <f>SQRT(Q8*Q8+O8*O8)</f>
        <v>8.2637763764516308</v>
      </c>
    </row>
    <row r="9" spans="1:18" ht="17" thickBot="1" x14ac:dyDescent="0.25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85</v>
      </c>
      <c r="M9" s="5">
        <v>6</v>
      </c>
      <c r="N9" s="5">
        <f t="shared" si="0"/>
        <v>2.2999999999999998</v>
      </c>
      <c r="O9" s="5">
        <f t="shared" si="1"/>
        <v>-2.2999999999999998</v>
      </c>
      <c r="P9" s="4">
        <v>55</v>
      </c>
      <c r="Q9" s="3">
        <f>P9-J9</f>
        <v>-5.6000000000000014</v>
      </c>
      <c r="R9" s="3">
        <f>SQRT(Q9*Q9+O9*O9)</f>
        <v>6.0539243470661264</v>
      </c>
    </row>
    <row r="10" spans="1:18" ht="17" thickBot="1" x14ac:dyDescent="0.25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86</v>
      </c>
      <c r="M10" s="5">
        <v>1.2</v>
      </c>
      <c r="N10" s="5">
        <f t="shared" si="0"/>
        <v>0.7</v>
      </c>
      <c r="O10" s="5">
        <f t="shared" si="1"/>
        <v>0.7</v>
      </c>
      <c r="P10" s="4">
        <v>55</v>
      </c>
      <c r="Q10" s="3">
        <f>P10-J10</f>
        <v>-1</v>
      </c>
      <c r="R10" s="3">
        <f>SQRT(Q10*Q10+O10*O10)</f>
        <v>1.2206555615733703</v>
      </c>
    </row>
    <row r="11" spans="1:18" x14ac:dyDescent="0.2">
      <c r="A11" s="49" t="s">
        <v>23</v>
      </c>
      <c r="B11" s="49"/>
      <c r="C11" s="49"/>
      <c r="D11" s="49"/>
      <c r="E11" s="42">
        <v>19.600000000000001</v>
      </c>
      <c r="F11" s="42">
        <v>3.3</v>
      </c>
      <c r="G11" s="42">
        <v>3.2</v>
      </c>
      <c r="H11" s="42">
        <v>684</v>
      </c>
      <c r="I11" s="42">
        <v>0.3</v>
      </c>
      <c r="J11" s="42">
        <v>4.8</v>
      </c>
      <c r="K11" s="42">
        <v>4.7</v>
      </c>
      <c r="L11" s="42">
        <v>1.5</v>
      </c>
      <c r="M11" s="42">
        <v>2.6</v>
      </c>
      <c r="N11" s="42"/>
      <c r="O11" s="7"/>
    </row>
    <row r="12" spans="1:18" x14ac:dyDescent="0.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8" ht="17" thickBot="1" x14ac:dyDescent="0.25">
      <c r="A13" s="52" t="s">
        <v>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18" ht="45" x14ac:dyDescent="0.2">
      <c r="A14" s="46" t="s">
        <v>0</v>
      </c>
      <c r="B14" s="46"/>
      <c r="C14" s="46"/>
      <c r="D14" s="46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128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 x14ac:dyDescent="0.25">
      <c r="A15" s="47"/>
      <c r="B15" s="47"/>
      <c r="C15" s="47"/>
      <c r="D15" s="47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 x14ac:dyDescent="0.25">
      <c r="A16" s="53">
        <v>1</v>
      </c>
      <c r="B16" s="54"/>
      <c r="C16" s="54"/>
      <c r="D16" s="54"/>
      <c r="E16" s="53">
        <v>88</v>
      </c>
      <c r="F16" s="53">
        <v>58.7</v>
      </c>
      <c r="G16" s="53">
        <v>63.2</v>
      </c>
      <c r="H16" s="53">
        <v>5007</v>
      </c>
      <c r="I16" s="53">
        <v>-5.4</v>
      </c>
      <c r="J16" s="53">
        <v>62.6</v>
      </c>
      <c r="K16" s="53">
        <v>71.599999999999994</v>
      </c>
      <c r="L16" s="53" t="s">
        <v>89</v>
      </c>
      <c r="M16" s="53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>P16-J16</f>
        <v>2.3999999999999986</v>
      </c>
      <c r="R16" s="3">
        <f>SQRT(Q16*Q16+O16*O16)</f>
        <v>2.5632011235952579</v>
      </c>
    </row>
    <row r="17" spans="1:18" ht="17" thickBot="1" x14ac:dyDescent="0.25">
      <c r="A17" s="53">
        <v>2</v>
      </c>
      <c r="B17" s="54"/>
      <c r="C17" s="54"/>
      <c r="D17" s="54"/>
      <c r="E17" s="53">
        <v>100</v>
      </c>
      <c r="F17" s="53">
        <v>58.4</v>
      </c>
      <c r="G17" s="53">
        <v>64</v>
      </c>
      <c r="H17" s="53">
        <v>3984</v>
      </c>
      <c r="I17" s="53">
        <v>-6</v>
      </c>
      <c r="J17" s="53">
        <v>65.2</v>
      </c>
      <c r="K17" s="53">
        <v>75.2</v>
      </c>
      <c r="L17" s="53" t="s">
        <v>31</v>
      </c>
      <c r="M17" s="53">
        <v>0.3</v>
      </c>
      <c r="N17" s="5">
        <f t="shared" ref="N17:N21" si="2">_xlfn.NUMBERVALUE( LEFT(L17,LEN(L17)-1))</f>
        <v>0.2</v>
      </c>
      <c r="O17" s="5">
        <f t="shared" ref="O17:O21" si="3">IF( RIGHT(L17,1) = "L",-N17,N17)</f>
        <v>-0.2</v>
      </c>
      <c r="P17" s="4">
        <v>65</v>
      </c>
      <c r="Q17" s="3">
        <f>P17-J17</f>
        <v>-0.20000000000000284</v>
      </c>
      <c r="R17" s="3">
        <f>SQRT(Q17*Q17+O17*O17)</f>
        <v>0.28284271247462106</v>
      </c>
    </row>
    <row r="18" spans="1:18" ht="17" thickBot="1" x14ac:dyDescent="0.25">
      <c r="A18" s="53">
        <v>3</v>
      </c>
      <c r="B18" s="54"/>
      <c r="C18" s="54"/>
      <c r="D18" s="54"/>
      <c r="E18" s="53">
        <v>56</v>
      </c>
      <c r="F18" s="53">
        <v>56.1</v>
      </c>
      <c r="G18" s="53">
        <v>58.3</v>
      </c>
      <c r="H18" s="53">
        <v>3889</v>
      </c>
      <c r="I18" s="53">
        <v>-5.8</v>
      </c>
      <c r="J18" s="53">
        <v>57.4</v>
      </c>
      <c r="K18" s="53">
        <v>67</v>
      </c>
      <c r="L18" s="53" t="s">
        <v>30</v>
      </c>
      <c r="M18" s="53">
        <v>7.6</v>
      </c>
      <c r="N18" s="5">
        <f t="shared" si="2"/>
        <v>0.5</v>
      </c>
      <c r="O18" s="5">
        <f t="shared" si="3"/>
        <v>0.5</v>
      </c>
      <c r="P18" s="4">
        <v>65</v>
      </c>
      <c r="Q18" s="3">
        <f>P18-J18</f>
        <v>7.6000000000000014</v>
      </c>
      <c r="R18" s="3">
        <f>SQRT(Q18*Q18+O18*O18)</f>
        <v>7.6164296097318473</v>
      </c>
    </row>
    <row r="19" spans="1:18" ht="17" thickBot="1" x14ac:dyDescent="0.25">
      <c r="A19" s="53">
        <v>4</v>
      </c>
      <c r="B19" s="54"/>
      <c r="C19" s="54"/>
      <c r="D19" s="54"/>
      <c r="E19" s="53">
        <v>85</v>
      </c>
      <c r="F19" s="53">
        <v>57.1</v>
      </c>
      <c r="G19" s="53">
        <v>62.2</v>
      </c>
      <c r="H19" s="53">
        <v>4298</v>
      </c>
      <c r="I19" s="53">
        <v>-5</v>
      </c>
      <c r="J19" s="53">
        <v>62.7</v>
      </c>
      <c r="K19" s="53">
        <v>72.099999999999994</v>
      </c>
      <c r="L19" s="53" t="s">
        <v>90</v>
      </c>
      <c r="M19" s="53">
        <v>3.1</v>
      </c>
      <c r="N19" s="5">
        <f t="shared" si="2"/>
        <v>2</v>
      </c>
      <c r="O19" s="5">
        <f t="shared" si="3"/>
        <v>-2</v>
      </c>
      <c r="P19" s="4">
        <v>65</v>
      </c>
      <c r="Q19" s="3">
        <f>P19-J19</f>
        <v>2.2999999999999972</v>
      </c>
      <c r="R19" s="3">
        <f>SQRT(Q19*Q19+O19*O19)</f>
        <v>3.0479501308256318</v>
      </c>
    </row>
    <row r="20" spans="1:18" ht="17" thickBot="1" x14ac:dyDescent="0.25">
      <c r="A20" s="53">
        <v>5</v>
      </c>
      <c r="B20" s="54"/>
      <c r="C20" s="54"/>
      <c r="D20" s="54"/>
      <c r="E20" s="53">
        <v>87</v>
      </c>
      <c r="F20" s="53">
        <v>58.1</v>
      </c>
      <c r="G20" s="53">
        <v>62</v>
      </c>
      <c r="H20" s="53">
        <v>4030</v>
      </c>
      <c r="I20" s="53">
        <v>-6</v>
      </c>
      <c r="J20" s="53">
        <v>62.5</v>
      </c>
      <c r="K20" s="53">
        <v>73.099999999999994</v>
      </c>
      <c r="L20" s="53" t="s">
        <v>87</v>
      </c>
      <c r="M20" s="53">
        <v>2.8</v>
      </c>
      <c r="N20" s="5">
        <f t="shared" si="2"/>
        <v>1.3</v>
      </c>
      <c r="O20" s="5">
        <f t="shared" si="3"/>
        <v>-1.3</v>
      </c>
      <c r="P20" s="4">
        <v>65</v>
      </c>
      <c r="Q20" s="3">
        <f>P20-J20</f>
        <v>2.5</v>
      </c>
      <c r="R20" s="3">
        <f>SQRT(Q20*Q20+O20*O20)</f>
        <v>2.8178005607210741</v>
      </c>
    </row>
    <row r="21" spans="1:18" ht="17" thickBot="1" x14ac:dyDescent="0.25">
      <c r="A21" s="53">
        <v>6</v>
      </c>
      <c r="B21" s="54"/>
      <c r="C21" s="54"/>
      <c r="D21" s="54"/>
      <c r="E21" s="53">
        <v>85</v>
      </c>
      <c r="F21" s="53">
        <v>60</v>
      </c>
      <c r="G21" s="53">
        <v>65</v>
      </c>
      <c r="H21" s="53">
        <v>4063</v>
      </c>
      <c r="I21" s="53">
        <v>-5.2</v>
      </c>
      <c r="J21" s="53">
        <v>66.8</v>
      </c>
      <c r="K21" s="53">
        <v>76</v>
      </c>
      <c r="L21" s="53" t="s">
        <v>37</v>
      </c>
      <c r="M21" s="53">
        <v>3</v>
      </c>
      <c r="N21" s="5">
        <f t="shared" si="2"/>
        <v>2.5</v>
      </c>
      <c r="O21" s="5">
        <f t="shared" si="3"/>
        <v>2.5</v>
      </c>
      <c r="P21" s="4">
        <v>65</v>
      </c>
      <c r="Q21" s="3">
        <f>P21-J21</f>
        <v>-1.7999999999999972</v>
      </c>
      <c r="R21" s="3">
        <f>SQRT(Q21*Q21+O21*O21)</f>
        <v>3.0805843601498708</v>
      </c>
    </row>
    <row r="22" spans="1:18" x14ac:dyDescent="0.2">
      <c r="A22" s="57" t="s">
        <v>23</v>
      </c>
      <c r="B22" s="57"/>
      <c r="C22" s="57"/>
      <c r="D22" s="57"/>
      <c r="E22" s="56">
        <v>13.3</v>
      </c>
      <c r="F22" s="56">
        <v>1.2</v>
      </c>
      <c r="G22" s="56">
        <v>2.1</v>
      </c>
      <c r="H22" s="56">
        <v>377</v>
      </c>
      <c r="I22" s="56">
        <v>0.4</v>
      </c>
      <c r="J22" s="56">
        <v>2.9</v>
      </c>
      <c r="K22" s="56">
        <v>2.9</v>
      </c>
      <c r="L22" s="56">
        <v>1.5</v>
      </c>
      <c r="M22" s="56">
        <v>2.2000000000000002</v>
      </c>
      <c r="N22" s="56"/>
      <c r="O22" s="55"/>
    </row>
    <row r="23" spans="1:18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18" ht="17" thickBot="1" x14ac:dyDescent="0.25">
      <c r="A24" s="58" t="s">
        <v>91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8" ht="45" x14ac:dyDescent="0.2">
      <c r="A25" s="46" t="s">
        <v>0</v>
      </c>
      <c r="B25" s="46"/>
      <c r="C25" s="46"/>
      <c r="D25" s="46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128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 x14ac:dyDescent="0.25">
      <c r="A26" s="47"/>
      <c r="B26" s="47"/>
      <c r="C26" s="47"/>
      <c r="D26" s="47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 x14ac:dyDescent="0.25">
      <c r="A27" s="59">
        <v>1</v>
      </c>
      <c r="B27" s="60"/>
      <c r="C27" s="60"/>
      <c r="D27" s="60"/>
      <c r="E27" s="59">
        <v>80</v>
      </c>
      <c r="F27" s="59">
        <v>60.9</v>
      </c>
      <c r="G27" s="59">
        <v>68</v>
      </c>
      <c r="H27" s="59">
        <v>5537</v>
      </c>
      <c r="I27" s="59">
        <v>-4.5999999999999996</v>
      </c>
      <c r="J27" s="59">
        <v>71.3</v>
      </c>
      <c r="K27" s="59">
        <v>79.8</v>
      </c>
      <c r="L27" s="59" t="s">
        <v>92</v>
      </c>
      <c r="M27" s="59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>P27-J27</f>
        <v>3.7000000000000028</v>
      </c>
      <c r="R27" s="3">
        <f>SQRT(Q27*Q27+O27*O27)</f>
        <v>4.4102154142399916</v>
      </c>
    </row>
    <row r="28" spans="1:18" ht="17" thickBot="1" x14ac:dyDescent="0.25">
      <c r="A28" s="59">
        <v>2</v>
      </c>
      <c r="B28" s="60"/>
      <c r="C28" s="60"/>
      <c r="D28" s="60"/>
      <c r="E28" s="59">
        <v>97</v>
      </c>
      <c r="F28" s="59">
        <v>62.4</v>
      </c>
      <c r="G28" s="59">
        <v>68.5</v>
      </c>
      <c r="H28" s="59">
        <v>4531</v>
      </c>
      <c r="I28" s="59">
        <v>-5.2</v>
      </c>
      <c r="J28" s="59">
        <v>73.8</v>
      </c>
      <c r="K28" s="59">
        <v>83.6</v>
      </c>
      <c r="L28" s="59" t="s">
        <v>36</v>
      </c>
      <c r="M28" s="59">
        <v>1.4</v>
      </c>
      <c r="N28" s="5">
        <f t="shared" ref="N28:N32" si="4">_xlfn.NUMBERVALUE( LEFT(L28,LEN(L28)-1))</f>
        <v>0.6</v>
      </c>
      <c r="O28" s="5">
        <f t="shared" ref="O28:O32" si="5">IF( RIGHT(L28,1) = "L",-N28,N28)</f>
        <v>0.6</v>
      </c>
      <c r="P28" s="4">
        <v>75</v>
      </c>
      <c r="Q28" s="3">
        <f>P28-J28</f>
        <v>1.2000000000000028</v>
      </c>
      <c r="R28" s="3">
        <f>SQRT(Q28*Q28+O28*O28)</f>
        <v>1.3416407864998765</v>
      </c>
    </row>
    <row r="29" spans="1:18" ht="17" thickBot="1" x14ac:dyDescent="0.25">
      <c r="A29" s="59">
        <v>3</v>
      </c>
      <c r="B29" s="60"/>
      <c r="C29" s="60"/>
      <c r="D29" s="60"/>
      <c r="E29" s="59">
        <v>71</v>
      </c>
      <c r="F29" s="59">
        <v>61.6</v>
      </c>
      <c r="G29" s="59">
        <v>66.8</v>
      </c>
      <c r="H29" s="59">
        <v>5231</v>
      </c>
      <c r="I29" s="59">
        <v>-4</v>
      </c>
      <c r="J29" s="59">
        <v>68.900000000000006</v>
      </c>
      <c r="K29" s="59">
        <v>77.8</v>
      </c>
      <c r="L29" s="59" t="s">
        <v>86</v>
      </c>
      <c r="M29" s="59">
        <v>6.1</v>
      </c>
      <c r="N29" s="5">
        <f t="shared" si="4"/>
        <v>0.7</v>
      </c>
      <c r="O29" s="5">
        <f t="shared" si="5"/>
        <v>0.7</v>
      </c>
      <c r="P29" s="4">
        <v>75</v>
      </c>
      <c r="Q29" s="3">
        <f>P29-J29</f>
        <v>6.0999999999999943</v>
      </c>
      <c r="R29" s="3">
        <f>SQRT(Q29*Q29+O29*O29)</f>
        <v>6.140032573203495</v>
      </c>
    </row>
    <row r="30" spans="1:18" ht="17" thickBot="1" x14ac:dyDescent="0.25">
      <c r="A30" s="59">
        <v>4</v>
      </c>
      <c r="B30" s="60"/>
      <c r="C30" s="60"/>
      <c r="D30" s="60"/>
      <c r="E30" s="59">
        <v>88</v>
      </c>
      <c r="F30" s="59">
        <v>64.8</v>
      </c>
      <c r="G30" s="59">
        <v>70.599999999999994</v>
      </c>
      <c r="H30" s="59">
        <v>4371</v>
      </c>
      <c r="I30" s="59">
        <v>-4.8</v>
      </c>
      <c r="J30" s="59">
        <v>77.900000000000006</v>
      </c>
      <c r="K30" s="59">
        <v>87.7</v>
      </c>
      <c r="L30" s="59" t="s">
        <v>29</v>
      </c>
      <c r="M30" s="59">
        <v>3</v>
      </c>
      <c r="N30" s="5">
        <f t="shared" si="4"/>
        <v>0.8</v>
      </c>
      <c r="O30" s="5">
        <f t="shared" si="5"/>
        <v>0.8</v>
      </c>
      <c r="P30" s="4">
        <v>75</v>
      </c>
      <c r="Q30" s="3">
        <f>P30-J30</f>
        <v>-2.9000000000000057</v>
      </c>
      <c r="R30" s="3">
        <f>SQRT(Q30*Q30+O30*O30)</f>
        <v>3.00832179129827</v>
      </c>
    </row>
    <row r="31" spans="1:18" ht="17" thickBot="1" x14ac:dyDescent="0.25">
      <c r="A31" s="59">
        <v>5</v>
      </c>
      <c r="B31" s="60"/>
      <c r="C31" s="60"/>
      <c r="D31" s="60"/>
      <c r="E31" s="59">
        <v>87</v>
      </c>
      <c r="F31" s="59">
        <v>61.4</v>
      </c>
      <c r="G31" s="59">
        <v>68.7</v>
      </c>
      <c r="H31" s="59">
        <v>4274</v>
      </c>
      <c r="I31" s="59">
        <v>-4.8</v>
      </c>
      <c r="J31" s="59">
        <v>72.599999999999994</v>
      </c>
      <c r="K31" s="59">
        <v>82.9</v>
      </c>
      <c r="L31" s="59" t="s">
        <v>93</v>
      </c>
      <c r="M31" s="59">
        <v>3.2</v>
      </c>
      <c r="N31" s="5">
        <f t="shared" si="4"/>
        <v>2.2000000000000002</v>
      </c>
      <c r="O31" s="5">
        <f t="shared" si="5"/>
        <v>-2.2000000000000002</v>
      </c>
      <c r="P31" s="4">
        <v>75</v>
      </c>
      <c r="Q31" s="3">
        <f>P31-J31</f>
        <v>2.4000000000000057</v>
      </c>
      <c r="R31" s="3">
        <f>SQRT(Q31*Q31+O31*O31)</f>
        <v>3.2557641192199456</v>
      </c>
    </row>
    <row r="32" spans="1:18" ht="17" thickBot="1" x14ac:dyDescent="0.25">
      <c r="A32" s="59">
        <v>6</v>
      </c>
      <c r="B32" s="60"/>
      <c r="C32" s="60"/>
      <c r="D32" s="60"/>
      <c r="E32" s="59">
        <v>85</v>
      </c>
      <c r="F32" s="59">
        <v>60.7</v>
      </c>
      <c r="G32" s="59">
        <v>67.8</v>
      </c>
      <c r="H32" s="59">
        <v>4448</v>
      </c>
      <c r="I32" s="59">
        <v>-4.8</v>
      </c>
      <c r="J32" s="59">
        <v>71.400000000000006</v>
      </c>
      <c r="K32" s="59">
        <v>81.099999999999994</v>
      </c>
      <c r="L32" s="59" t="s">
        <v>31</v>
      </c>
      <c r="M32" s="59">
        <v>3.6</v>
      </c>
      <c r="N32" s="5">
        <f t="shared" si="4"/>
        <v>0.2</v>
      </c>
      <c r="O32" s="5">
        <f t="shared" si="5"/>
        <v>-0.2</v>
      </c>
      <c r="P32" s="4">
        <v>75</v>
      </c>
      <c r="Q32" s="3">
        <f>P32-J32</f>
        <v>3.5999999999999943</v>
      </c>
      <c r="R32" s="3">
        <f>SQRT(Q32*Q32+O32*O32)</f>
        <v>3.6055512754639834</v>
      </c>
    </row>
    <row r="33" spans="1:18" x14ac:dyDescent="0.2">
      <c r="A33" s="63" t="s">
        <v>23</v>
      </c>
      <c r="B33" s="63"/>
      <c r="C33" s="63"/>
      <c r="D33" s="63"/>
      <c r="E33" s="62">
        <v>7.9</v>
      </c>
      <c r="F33" s="62">
        <v>1.4</v>
      </c>
      <c r="G33" s="62">
        <v>1.2</v>
      </c>
      <c r="H33" s="62">
        <v>476</v>
      </c>
      <c r="I33" s="62">
        <v>0.4</v>
      </c>
      <c r="J33" s="62">
        <v>2.8</v>
      </c>
      <c r="K33" s="62">
        <v>3.1</v>
      </c>
      <c r="L33" s="62">
        <v>1.3</v>
      </c>
      <c r="M33" s="62">
        <v>1.4</v>
      </c>
      <c r="N33" s="62"/>
      <c r="O33" s="61"/>
    </row>
    <row r="34" spans="1:18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8" ht="17" thickBot="1" x14ac:dyDescent="0.25">
      <c r="A35" s="64" t="s">
        <v>94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8" ht="45" x14ac:dyDescent="0.2">
      <c r="A36" s="46" t="s">
        <v>0</v>
      </c>
      <c r="B36" s="46"/>
      <c r="C36" s="46"/>
      <c r="D36" s="46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128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 x14ac:dyDescent="0.25">
      <c r="A37" s="47"/>
      <c r="B37" s="47"/>
      <c r="C37" s="47"/>
      <c r="D37" s="47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 x14ac:dyDescent="0.25">
      <c r="A38" s="65">
        <v>1</v>
      </c>
      <c r="B38" s="66"/>
      <c r="C38" s="66"/>
      <c r="D38" s="66"/>
      <c r="E38" s="65">
        <v>64</v>
      </c>
      <c r="F38" s="65">
        <v>76.099999999999994</v>
      </c>
      <c r="G38" s="65">
        <v>72.7</v>
      </c>
      <c r="H38" s="65">
        <v>4095</v>
      </c>
      <c r="I38" s="65">
        <v>-5.4</v>
      </c>
      <c r="J38" s="65">
        <v>76.8</v>
      </c>
      <c r="K38" s="65">
        <v>83.7</v>
      </c>
      <c r="L38" s="65" t="s">
        <v>17</v>
      </c>
      <c r="M38" s="65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>P38-J38</f>
        <v>8.2000000000000028</v>
      </c>
      <c r="R38" s="3">
        <f>SQRT(Q38*Q38+O38*O38)</f>
        <v>8.2607505712253566</v>
      </c>
    </row>
    <row r="39" spans="1:18" ht="17" thickBot="1" x14ac:dyDescent="0.25">
      <c r="A39" s="65">
        <v>2</v>
      </c>
      <c r="B39" s="66"/>
      <c r="C39" s="66"/>
      <c r="D39" s="66"/>
      <c r="E39" s="65">
        <v>87</v>
      </c>
      <c r="F39" s="65">
        <v>78.7</v>
      </c>
      <c r="G39" s="65">
        <v>75.099999999999994</v>
      </c>
      <c r="H39" s="65">
        <v>3854</v>
      </c>
      <c r="I39" s="65">
        <v>-6.2</v>
      </c>
      <c r="J39" s="65">
        <v>81.400000000000006</v>
      </c>
      <c r="K39" s="65">
        <v>88.6</v>
      </c>
      <c r="L39" s="65" t="s">
        <v>95</v>
      </c>
      <c r="M39" s="65">
        <v>3.7</v>
      </c>
      <c r="N39" s="5">
        <f t="shared" ref="N39:N43" si="6">_xlfn.NUMBERVALUE( LEFT(L39,LEN(L39)-1))</f>
        <v>0.7</v>
      </c>
      <c r="O39" s="5">
        <f t="shared" ref="O39:O43" si="7">IF( RIGHT(L39,1) = "L",-N39,N39)</f>
        <v>-0.7</v>
      </c>
      <c r="P39" s="4">
        <v>85</v>
      </c>
      <c r="Q39" s="3">
        <f>P39-J39</f>
        <v>3.5999999999999943</v>
      </c>
      <c r="R39" s="3">
        <f>SQRT(Q39*Q39+O39*O39)</f>
        <v>3.6674241641784442</v>
      </c>
    </row>
    <row r="40" spans="1:18" ht="17" thickBot="1" x14ac:dyDescent="0.25">
      <c r="A40" s="65">
        <v>3</v>
      </c>
      <c r="B40" s="66"/>
      <c r="C40" s="66"/>
      <c r="D40" s="66"/>
      <c r="E40" s="65">
        <v>92</v>
      </c>
      <c r="F40" s="65">
        <v>80.599999999999994</v>
      </c>
      <c r="G40" s="65">
        <v>76</v>
      </c>
      <c r="H40" s="65">
        <v>3660</v>
      </c>
      <c r="I40" s="65">
        <v>-6.2</v>
      </c>
      <c r="J40" s="65">
        <v>82.5</v>
      </c>
      <c r="K40" s="65">
        <v>89.6</v>
      </c>
      <c r="L40" s="65" t="s">
        <v>95</v>
      </c>
      <c r="M40" s="65">
        <v>2.6</v>
      </c>
      <c r="N40" s="5">
        <f t="shared" si="6"/>
        <v>0.7</v>
      </c>
      <c r="O40" s="5">
        <f t="shared" si="7"/>
        <v>-0.7</v>
      </c>
      <c r="P40" s="4">
        <v>85</v>
      </c>
      <c r="Q40" s="3">
        <f>P40-J40</f>
        <v>2.5</v>
      </c>
      <c r="R40" s="3">
        <f>SQRT(Q40*Q40+O40*O40)</f>
        <v>2.5961509971494339</v>
      </c>
    </row>
    <row r="41" spans="1:18" ht="17" thickBot="1" x14ac:dyDescent="0.25">
      <c r="A41" s="65">
        <v>4</v>
      </c>
      <c r="B41" s="66"/>
      <c r="C41" s="66"/>
      <c r="D41" s="66"/>
      <c r="E41" s="65">
        <v>78</v>
      </c>
      <c r="F41" s="65">
        <v>80.400000000000006</v>
      </c>
      <c r="G41" s="65">
        <v>74.400000000000006</v>
      </c>
      <c r="H41" s="65">
        <v>4177</v>
      </c>
      <c r="I41" s="65" t="s">
        <v>19</v>
      </c>
      <c r="J41" s="65">
        <v>79.5</v>
      </c>
      <c r="K41" s="65">
        <v>85.9</v>
      </c>
      <c r="L41" s="65" t="s">
        <v>96</v>
      </c>
      <c r="M41" s="65">
        <v>5.5</v>
      </c>
      <c r="N41" s="5">
        <f t="shared" si="6"/>
        <v>0.4</v>
      </c>
      <c r="O41" s="5">
        <f t="shared" si="7"/>
        <v>-0.4</v>
      </c>
      <c r="P41" s="4">
        <v>85</v>
      </c>
      <c r="Q41" s="3">
        <f>P41-J41</f>
        <v>5.5</v>
      </c>
      <c r="R41" s="3">
        <f>SQRT(Q41*Q41+O41*O41)</f>
        <v>5.5145262715848951</v>
      </c>
    </row>
    <row r="42" spans="1:18" ht="17" thickBot="1" x14ac:dyDescent="0.25">
      <c r="A42" s="65">
        <v>5</v>
      </c>
      <c r="B42" s="66"/>
      <c r="C42" s="66"/>
      <c r="D42" s="66"/>
      <c r="E42" s="65">
        <v>66</v>
      </c>
      <c r="F42" s="65">
        <v>81.599999999999994</v>
      </c>
      <c r="G42" s="65">
        <v>73.7</v>
      </c>
      <c r="H42" s="65">
        <v>4276</v>
      </c>
      <c r="I42" s="65">
        <v>-4.5999999999999996</v>
      </c>
      <c r="J42" s="65">
        <v>77.599999999999994</v>
      </c>
      <c r="K42" s="65">
        <v>83.9</v>
      </c>
      <c r="L42" s="65" t="s">
        <v>97</v>
      </c>
      <c r="M42" s="65">
        <v>8</v>
      </c>
      <c r="N42" s="5">
        <f t="shared" si="6"/>
        <v>2.7</v>
      </c>
      <c r="O42" s="5">
        <f t="shared" si="7"/>
        <v>-2.7</v>
      </c>
      <c r="P42" s="4">
        <v>85</v>
      </c>
      <c r="Q42" s="3">
        <f>P42-J42</f>
        <v>7.4000000000000057</v>
      </c>
      <c r="R42" s="3">
        <f>SQRT(Q42*Q42+O42*O42)</f>
        <v>7.877182237323197</v>
      </c>
    </row>
    <row r="43" spans="1:18" ht="17" thickBot="1" x14ac:dyDescent="0.25">
      <c r="A43" s="65">
        <v>6</v>
      </c>
      <c r="B43" s="66"/>
      <c r="C43" s="66"/>
      <c r="D43" s="66"/>
      <c r="E43" s="65">
        <v>89</v>
      </c>
      <c r="F43" s="65">
        <v>82.4</v>
      </c>
      <c r="G43" s="65">
        <v>76.599999999999994</v>
      </c>
      <c r="H43" s="65">
        <v>4183</v>
      </c>
      <c r="I43" s="65">
        <v>-6.2</v>
      </c>
      <c r="J43" s="65">
        <v>82.9</v>
      </c>
      <c r="K43" s="65">
        <v>89.4</v>
      </c>
      <c r="L43" s="65" t="s">
        <v>40</v>
      </c>
      <c r="M43" s="65">
        <v>3.2</v>
      </c>
      <c r="N43" s="5">
        <f t="shared" si="6"/>
        <v>2.4</v>
      </c>
      <c r="O43" s="5">
        <f t="shared" si="7"/>
        <v>2.4</v>
      </c>
      <c r="P43" s="4">
        <v>85</v>
      </c>
      <c r="Q43" s="3">
        <f>P43-J43</f>
        <v>2.0999999999999943</v>
      </c>
      <c r="R43" s="3">
        <f>SQRT(Q43*Q43+O43*O43)</f>
        <v>3.1890437438203914</v>
      </c>
    </row>
    <row r="44" spans="1:18" x14ac:dyDescent="0.2">
      <c r="A44" s="69" t="s">
        <v>23</v>
      </c>
      <c r="B44" s="69"/>
      <c r="C44" s="69"/>
      <c r="D44" s="69"/>
      <c r="E44" s="68">
        <v>11</v>
      </c>
      <c r="F44" s="68">
        <v>2.1</v>
      </c>
      <c r="G44" s="68">
        <v>1.3</v>
      </c>
      <c r="H44" s="68">
        <v>215</v>
      </c>
      <c r="I44" s="68">
        <v>0.6</v>
      </c>
      <c r="J44" s="68">
        <v>2.4</v>
      </c>
      <c r="K44" s="68">
        <v>2.5</v>
      </c>
      <c r="L44" s="68">
        <v>1.5</v>
      </c>
      <c r="M44" s="68">
        <v>2.2999999999999998</v>
      </c>
      <c r="N44" s="68"/>
      <c r="O44" s="67"/>
    </row>
    <row r="45" spans="1:18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8" ht="17" thickBot="1" x14ac:dyDescent="0.25">
      <c r="A46" s="70" t="s">
        <v>98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</row>
    <row r="47" spans="1:18" ht="45" x14ac:dyDescent="0.2">
      <c r="A47" s="46" t="s">
        <v>0</v>
      </c>
      <c r="B47" s="46"/>
      <c r="C47" s="46"/>
      <c r="D47" s="46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128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 x14ac:dyDescent="0.25">
      <c r="A48" s="47"/>
      <c r="B48" s="47"/>
      <c r="C48" s="47"/>
      <c r="D48" s="47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 x14ac:dyDescent="0.25">
      <c r="A49" s="71">
        <v>1</v>
      </c>
      <c r="B49" s="72"/>
      <c r="C49" s="72"/>
      <c r="D49" s="72"/>
      <c r="E49" s="71">
        <v>83</v>
      </c>
      <c r="F49" s="71">
        <v>79.099999999999994</v>
      </c>
      <c r="G49" s="71">
        <v>81.8</v>
      </c>
      <c r="H49" s="71">
        <v>4264</v>
      </c>
      <c r="I49" s="71">
        <v>-5.8</v>
      </c>
      <c r="J49" s="71">
        <v>94</v>
      </c>
      <c r="K49" s="71">
        <v>102</v>
      </c>
      <c r="L49" s="71" t="s">
        <v>99</v>
      </c>
      <c r="M49" s="71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>P49-J49</f>
        <v>1</v>
      </c>
      <c r="R49" s="3">
        <f>SQRT(Q49*Q49+O49*O49)</f>
        <v>4.9030602688525047</v>
      </c>
    </row>
    <row r="50" spans="1:18" ht="17" thickBot="1" x14ac:dyDescent="0.25">
      <c r="A50" s="71">
        <v>2</v>
      </c>
      <c r="B50" s="72"/>
      <c r="C50" s="72"/>
      <c r="D50" s="72"/>
      <c r="E50" s="71">
        <v>73</v>
      </c>
      <c r="F50" s="71">
        <v>81.099999999999994</v>
      </c>
      <c r="G50" s="71">
        <v>83.6</v>
      </c>
      <c r="H50" s="71">
        <v>4073</v>
      </c>
      <c r="I50" s="71">
        <v>-5</v>
      </c>
      <c r="J50" s="71">
        <v>98.5</v>
      </c>
      <c r="K50" s="71">
        <v>106.5</v>
      </c>
      <c r="L50" s="71" t="s">
        <v>100</v>
      </c>
      <c r="M50" s="71">
        <v>7.4</v>
      </c>
      <c r="N50" s="5">
        <f t="shared" ref="N50:N54" si="8">_xlfn.NUMBERVALUE( LEFT(L50,LEN(L50)-1))</f>
        <v>6.6</v>
      </c>
      <c r="O50" s="5">
        <f t="shared" ref="O50:O54" si="9">IF( RIGHT(L50,1) = "L",-N50,N50)</f>
        <v>-6.6</v>
      </c>
      <c r="P50" s="4">
        <v>95</v>
      </c>
      <c r="Q50" s="3">
        <f>P50-J50</f>
        <v>-3.5</v>
      </c>
      <c r="R50" s="3">
        <f>SQRT(Q50*Q50+O50*O50)</f>
        <v>7.4706090782479038</v>
      </c>
    </row>
    <row r="51" spans="1:18" ht="17" thickBot="1" x14ac:dyDescent="0.25">
      <c r="A51" s="71">
        <v>3</v>
      </c>
      <c r="B51" s="72"/>
      <c r="C51" s="72"/>
      <c r="D51" s="72"/>
      <c r="E51" s="71">
        <v>89</v>
      </c>
      <c r="F51" s="71">
        <v>81.099999999999994</v>
      </c>
      <c r="G51" s="71">
        <v>83.9</v>
      </c>
      <c r="H51" s="71">
        <v>4438</v>
      </c>
      <c r="I51" s="71">
        <v>-5.2</v>
      </c>
      <c r="J51" s="71">
        <v>94.5</v>
      </c>
      <c r="K51" s="71">
        <v>101.1</v>
      </c>
      <c r="L51" s="71" t="s">
        <v>101</v>
      </c>
      <c r="M51" s="71">
        <v>3.6</v>
      </c>
      <c r="N51" s="5">
        <f t="shared" si="8"/>
        <v>3.5</v>
      </c>
      <c r="O51" s="5">
        <f t="shared" si="9"/>
        <v>-3.5</v>
      </c>
      <c r="P51" s="4">
        <v>95</v>
      </c>
      <c r="Q51" s="3">
        <f>P51-J51</f>
        <v>0.5</v>
      </c>
      <c r="R51" s="3">
        <f>SQRT(Q51*Q51+O51*O51)</f>
        <v>3.5355339059327378</v>
      </c>
    </row>
    <row r="52" spans="1:18" ht="17" thickBot="1" x14ac:dyDescent="0.25">
      <c r="A52" s="71">
        <v>4</v>
      </c>
      <c r="B52" s="72"/>
      <c r="C52" s="72"/>
      <c r="D52" s="72"/>
      <c r="E52" s="71">
        <v>94</v>
      </c>
      <c r="F52" s="71">
        <v>81.599999999999994</v>
      </c>
      <c r="G52" s="71">
        <v>81.900000000000006</v>
      </c>
      <c r="H52" s="71">
        <v>4127</v>
      </c>
      <c r="I52" s="71">
        <v>-3</v>
      </c>
      <c r="J52" s="71">
        <v>93.2</v>
      </c>
      <c r="K52" s="71">
        <v>100.5</v>
      </c>
      <c r="L52" s="71" t="s">
        <v>102</v>
      </c>
      <c r="M52" s="71">
        <v>2.4</v>
      </c>
      <c r="N52" s="5">
        <f t="shared" si="8"/>
        <v>1.6</v>
      </c>
      <c r="O52" s="5">
        <f t="shared" si="9"/>
        <v>-1.6</v>
      </c>
      <c r="P52" s="4">
        <v>95</v>
      </c>
      <c r="Q52" s="3">
        <f>P52-J52</f>
        <v>1.7999999999999972</v>
      </c>
      <c r="R52" s="3">
        <f>SQRT(Q52*Q52+O52*O52)</f>
        <v>2.408318915758457</v>
      </c>
    </row>
    <row r="53" spans="1:18" ht="17" thickBot="1" x14ac:dyDescent="0.25">
      <c r="A53" s="71">
        <v>5</v>
      </c>
      <c r="B53" s="72"/>
      <c r="C53" s="72"/>
      <c r="D53" s="72"/>
      <c r="E53" s="71">
        <v>91</v>
      </c>
      <c r="F53" s="71">
        <v>83.8</v>
      </c>
      <c r="G53" s="71">
        <v>84.7</v>
      </c>
      <c r="H53" s="71">
        <v>4235</v>
      </c>
      <c r="I53" s="71" t="s">
        <v>19</v>
      </c>
      <c r="J53" s="71">
        <v>97.7</v>
      </c>
      <c r="K53" s="71">
        <v>105.1</v>
      </c>
      <c r="L53" s="71" t="s">
        <v>103</v>
      </c>
      <c r="M53" s="71">
        <v>3.1</v>
      </c>
      <c r="N53" s="5">
        <f t="shared" si="8"/>
        <v>1.6</v>
      </c>
      <c r="O53" s="5">
        <f t="shared" si="9"/>
        <v>1.6</v>
      </c>
      <c r="P53" s="4">
        <v>95</v>
      </c>
      <c r="Q53" s="3">
        <f>P53-J53</f>
        <v>-2.7000000000000028</v>
      </c>
      <c r="R53" s="3">
        <f>SQRT(Q53*Q53+O53*O53)</f>
        <v>3.1384709652950455</v>
      </c>
    </row>
    <row r="54" spans="1:18" ht="17" thickBot="1" x14ac:dyDescent="0.25">
      <c r="A54" s="71">
        <v>6</v>
      </c>
      <c r="B54" s="72"/>
      <c r="C54" s="72"/>
      <c r="D54" s="72"/>
      <c r="E54" s="71">
        <v>78</v>
      </c>
      <c r="F54" s="71">
        <v>82.6</v>
      </c>
      <c r="G54" s="71">
        <v>83.7</v>
      </c>
      <c r="H54" s="71">
        <v>4040</v>
      </c>
      <c r="I54" s="71">
        <v>-2</v>
      </c>
      <c r="J54" s="71">
        <v>97</v>
      </c>
      <c r="K54" s="71">
        <v>104.8</v>
      </c>
      <c r="L54" s="71" t="s">
        <v>104</v>
      </c>
      <c r="M54" s="71">
        <v>6.1</v>
      </c>
      <c r="N54" s="5">
        <f t="shared" si="8"/>
        <v>5.8</v>
      </c>
      <c r="O54" s="5">
        <f t="shared" si="9"/>
        <v>-5.8</v>
      </c>
      <c r="P54" s="4">
        <v>95</v>
      </c>
      <c r="Q54" s="3">
        <f>P54-J54</f>
        <v>-2</v>
      </c>
      <c r="R54" s="3">
        <f>SQRT(Q54*Q54+O54*O54)</f>
        <v>6.1351446600711874</v>
      </c>
    </row>
    <row r="55" spans="1:18" x14ac:dyDescent="0.2">
      <c r="A55" s="75" t="s">
        <v>23</v>
      </c>
      <c r="B55" s="75"/>
      <c r="C55" s="75"/>
      <c r="D55" s="75"/>
      <c r="E55" s="74">
        <v>7.4</v>
      </c>
      <c r="F55" s="74">
        <v>1.5</v>
      </c>
      <c r="G55" s="74">
        <v>1</v>
      </c>
      <c r="H55" s="74">
        <v>135</v>
      </c>
      <c r="I55" s="74">
        <v>1.4</v>
      </c>
      <c r="J55" s="74">
        <v>2</v>
      </c>
      <c r="K55" s="74">
        <v>2.2000000000000002</v>
      </c>
      <c r="L55" s="74">
        <v>2.8</v>
      </c>
      <c r="M55" s="74">
        <v>1.7</v>
      </c>
      <c r="N55" s="74"/>
      <c r="O55" s="73"/>
    </row>
    <row r="56" spans="1:18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8" ht="17" thickBot="1" x14ac:dyDescent="0.25">
      <c r="A57" s="76" t="s">
        <v>105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</row>
    <row r="58" spans="1:18" ht="45" x14ac:dyDescent="0.2">
      <c r="A58" s="46" t="s">
        <v>0</v>
      </c>
      <c r="B58" s="46"/>
      <c r="C58" s="46"/>
      <c r="D58" s="46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128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 x14ac:dyDescent="0.25">
      <c r="A59" s="47"/>
      <c r="B59" s="47"/>
      <c r="C59" s="47"/>
      <c r="D59" s="47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 x14ac:dyDescent="0.25">
      <c r="A60" s="77">
        <v>1</v>
      </c>
      <c r="B60" s="78"/>
      <c r="C60" s="78"/>
      <c r="D60" s="78"/>
      <c r="E60" s="77">
        <v>93</v>
      </c>
      <c r="F60" s="77">
        <v>80.8</v>
      </c>
      <c r="G60" s="77">
        <v>89.3</v>
      </c>
      <c r="H60" s="77">
        <v>5592</v>
      </c>
      <c r="I60" s="77">
        <v>-6</v>
      </c>
      <c r="J60" s="77">
        <v>103.5</v>
      </c>
      <c r="K60" s="77">
        <v>110.2</v>
      </c>
      <c r="L60" s="77" t="s">
        <v>97</v>
      </c>
      <c r="M60" s="77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>P60-J60</f>
        <v>1.5</v>
      </c>
      <c r="R60" s="3">
        <f>SQRT(Q60*Q60+O60*O60)</f>
        <v>3.0886890422961004</v>
      </c>
    </row>
    <row r="61" spans="1:18" ht="17" thickBot="1" x14ac:dyDescent="0.25">
      <c r="A61" s="77">
        <v>2</v>
      </c>
      <c r="B61" s="78"/>
      <c r="C61" s="78"/>
      <c r="D61" s="78"/>
      <c r="E61" s="77">
        <v>99</v>
      </c>
      <c r="F61" s="77">
        <v>81.599999999999994</v>
      </c>
      <c r="G61" s="77">
        <v>89.7</v>
      </c>
      <c r="H61" s="77">
        <v>5403</v>
      </c>
      <c r="I61" s="77">
        <v>-4.4000000000000004</v>
      </c>
      <c r="J61" s="77">
        <v>106.2</v>
      </c>
      <c r="K61" s="77">
        <v>113.6</v>
      </c>
      <c r="L61" s="77" t="s">
        <v>106</v>
      </c>
      <c r="M61" s="77">
        <v>1.5</v>
      </c>
      <c r="N61" s="5">
        <f t="shared" ref="N61:N65" si="10">_xlfn.NUMBERVALUE( LEFT(L61,LEN(L61)-1))</f>
        <v>0.9</v>
      </c>
      <c r="O61" s="5">
        <f t="shared" ref="O61:O65" si="11">IF( RIGHT(L61,1) = "L",-N61,N61)</f>
        <v>0.9</v>
      </c>
      <c r="P61" s="4">
        <v>105</v>
      </c>
      <c r="Q61" s="3">
        <f>P61-J61</f>
        <v>-1.2000000000000028</v>
      </c>
      <c r="R61" s="3">
        <f>SQRT(Q61*Q61+O61*O61)</f>
        <v>1.5000000000000024</v>
      </c>
    </row>
    <row r="62" spans="1:18" ht="17" thickBot="1" x14ac:dyDescent="0.25">
      <c r="A62" s="77">
        <v>3</v>
      </c>
      <c r="B62" s="78"/>
      <c r="C62" s="78"/>
      <c r="D62" s="78"/>
      <c r="E62" s="77">
        <v>91</v>
      </c>
      <c r="F62" s="77">
        <v>81.099999999999994</v>
      </c>
      <c r="G62" s="77">
        <v>86.9</v>
      </c>
      <c r="H62" s="77">
        <v>5341</v>
      </c>
      <c r="I62" s="77">
        <v>-4.4000000000000004</v>
      </c>
      <c r="J62" s="77">
        <v>101.6</v>
      </c>
      <c r="K62" s="77">
        <v>108.6</v>
      </c>
      <c r="L62" s="77" t="s">
        <v>33</v>
      </c>
      <c r="M62" s="77">
        <v>3.4</v>
      </c>
      <c r="N62" s="5">
        <f t="shared" si="10"/>
        <v>0.1</v>
      </c>
      <c r="O62" s="5">
        <f t="shared" si="11"/>
        <v>0.1</v>
      </c>
      <c r="P62" s="4">
        <v>105</v>
      </c>
      <c r="Q62" s="3">
        <f>P62-J62</f>
        <v>3.4000000000000057</v>
      </c>
      <c r="R62" s="3">
        <f>SQRT(Q62*Q62+O62*O62)</f>
        <v>3.4014702703389954</v>
      </c>
    </row>
    <row r="63" spans="1:18" ht="17" thickBot="1" x14ac:dyDescent="0.25">
      <c r="A63" s="77">
        <v>4</v>
      </c>
      <c r="B63" s="78"/>
      <c r="C63" s="78"/>
      <c r="D63" s="78"/>
      <c r="E63" s="77">
        <v>88</v>
      </c>
      <c r="F63" s="77">
        <v>82.9</v>
      </c>
      <c r="G63" s="77">
        <v>88.2</v>
      </c>
      <c r="H63" s="77">
        <v>5430</v>
      </c>
      <c r="I63" s="77">
        <v>-2.8</v>
      </c>
      <c r="J63" s="77">
        <v>100.9</v>
      </c>
      <c r="K63" s="77">
        <v>107</v>
      </c>
      <c r="L63" s="77" t="s">
        <v>26</v>
      </c>
      <c r="M63" s="77">
        <v>4.3</v>
      </c>
      <c r="N63" s="5">
        <f t="shared" si="10"/>
        <v>1.3</v>
      </c>
      <c r="O63" s="5">
        <f t="shared" si="11"/>
        <v>1.3</v>
      </c>
      <c r="P63" s="4">
        <v>105</v>
      </c>
      <c r="Q63" s="3">
        <f>P63-J63</f>
        <v>4.0999999999999943</v>
      </c>
      <c r="R63" s="3">
        <f>SQRT(Q63*Q63+O63*O63)</f>
        <v>4.301162633521308</v>
      </c>
    </row>
    <row r="64" spans="1:18" ht="17" thickBot="1" x14ac:dyDescent="0.25">
      <c r="A64" s="77">
        <v>5</v>
      </c>
      <c r="B64" s="78"/>
      <c r="C64" s="78"/>
      <c r="D64" s="78"/>
      <c r="E64" s="77">
        <v>88</v>
      </c>
      <c r="F64" s="77">
        <v>83.3</v>
      </c>
      <c r="G64" s="77">
        <v>87.4</v>
      </c>
      <c r="H64" s="77">
        <v>5123</v>
      </c>
      <c r="I64" s="77">
        <v>-4.5999999999999996</v>
      </c>
      <c r="J64" s="77">
        <v>101.3</v>
      </c>
      <c r="K64" s="77">
        <v>108.4</v>
      </c>
      <c r="L64" s="77" t="s">
        <v>42</v>
      </c>
      <c r="M64" s="77">
        <v>4.3</v>
      </c>
      <c r="N64" s="5">
        <f t="shared" si="10"/>
        <v>2.2000000000000002</v>
      </c>
      <c r="O64" s="5">
        <f t="shared" si="11"/>
        <v>2.2000000000000002</v>
      </c>
      <c r="P64" s="4">
        <v>105</v>
      </c>
      <c r="Q64" s="3">
        <f>P64-J64</f>
        <v>3.7000000000000028</v>
      </c>
      <c r="R64" s="3">
        <f>SQRT(Q64*Q64+O64*O64)</f>
        <v>4.3046486500061798</v>
      </c>
    </row>
    <row r="65" spans="1:18" ht="17" thickBot="1" x14ac:dyDescent="0.25">
      <c r="A65" s="77">
        <v>6</v>
      </c>
      <c r="B65" s="78"/>
      <c r="C65" s="78"/>
      <c r="D65" s="78"/>
      <c r="E65" s="77">
        <v>84</v>
      </c>
      <c r="F65" s="77">
        <v>82.4</v>
      </c>
      <c r="G65" s="77">
        <v>86.7</v>
      </c>
      <c r="H65" s="77">
        <v>4983</v>
      </c>
      <c r="I65" s="77">
        <v>-4.5999999999999996</v>
      </c>
      <c r="J65" s="77">
        <v>99.7</v>
      </c>
      <c r="K65" s="77">
        <v>107.3</v>
      </c>
      <c r="L65" s="77" t="s">
        <v>106</v>
      </c>
      <c r="M65" s="77">
        <v>5.4</v>
      </c>
      <c r="N65" s="5">
        <f t="shared" si="10"/>
        <v>0.9</v>
      </c>
      <c r="O65" s="5">
        <f t="shared" si="11"/>
        <v>0.9</v>
      </c>
      <c r="P65" s="4">
        <v>105</v>
      </c>
      <c r="Q65" s="3">
        <f>P65-J65</f>
        <v>5.2999999999999972</v>
      </c>
      <c r="R65" s="3">
        <f>SQRT(Q65*Q65+O65*O65)</f>
        <v>5.3758720222862424</v>
      </c>
    </row>
    <row r="66" spans="1:18" x14ac:dyDescent="0.2">
      <c r="A66" s="81" t="s">
        <v>23</v>
      </c>
      <c r="B66" s="81"/>
      <c r="C66" s="81"/>
      <c r="D66" s="81"/>
      <c r="E66" s="80">
        <v>4.7</v>
      </c>
      <c r="F66" s="80">
        <v>0.9</v>
      </c>
      <c r="G66" s="80">
        <v>1.2</v>
      </c>
      <c r="H66" s="80">
        <v>202</v>
      </c>
      <c r="I66" s="80">
        <v>0.9</v>
      </c>
      <c r="J66" s="80">
        <v>2.1</v>
      </c>
      <c r="K66" s="80">
        <v>2.2999999999999998</v>
      </c>
      <c r="L66" s="80">
        <v>1.5</v>
      </c>
      <c r="M66" s="80">
        <v>1.2</v>
      </c>
      <c r="N66" s="80"/>
      <c r="O66" s="79"/>
    </row>
    <row r="67" spans="1:18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</row>
    <row r="68" spans="1:18" ht="17" thickBot="1" x14ac:dyDescent="0.25">
      <c r="A68" s="82" t="s">
        <v>107</v>
      </c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1:18" ht="45" x14ac:dyDescent="0.2">
      <c r="A69" s="46" t="s">
        <v>0</v>
      </c>
      <c r="B69" s="46"/>
      <c r="C69" s="46"/>
      <c r="D69" s="46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128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 x14ac:dyDescent="0.25">
      <c r="A70" s="47"/>
      <c r="B70" s="47"/>
      <c r="C70" s="47"/>
      <c r="D70" s="47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 x14ac:dyDescent="0.25">
      <c r="A71" s="83">
        <v>1</v>
      </c>
      <c r="B71" s="84"/>
      <c r="C71" s="84"/>
      <c r="D71" s="84"/>
      <c r="E71" s="83">
        <v>79</v>
      </c>
      <c r="F71" s="83">
        <v>88.4</v>
      </c>
      <c r="G71" s="83">
        <v>100.2</v>
      </c>
      <c r="H71" s="83">
        <v>4597</v>
      </c>
      <c r="I71" s="83">
        <v>-5.4</v>
      </c>
      <c r="J71" s="83">
        <v>120.7</v>
      </c>
      <c r="K71" s="83">
        <v>128.30000000000001</v>
      </c>
      <c r="L71" s="83" t="s">
        <v>108</v>
      </c>
      <c r="M71" s="83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>P71-J71</f>
        <v>4.2999999999999972</v>
      </c>
      <c r="R71" s="3">
        <f>SQRT(Q71*Q71+O71*O71)</f>
        <v>7.7103826104804938</v>
      </c>
    </row>
    <row r="72" spans="1:18" ht="17" thickBot="1" x14ac:dyDescent="0.25">
      <c r="A72" s="83">
        <v>2</v>
      </c>
      <c r="B72" s="84"/>
      <c r="C72" s="84"/>
      <c r="D72" s="84"/>
      <c r="E72" s="83">
        <v>86</v>
      </c>
      <c r="F72" s="83">
        <v>89.2</v>
      </c>
      <c r="G72" s="83">
        <v>101.5</v>
      </c>
      <c r="H72" s="83">
        <v>3390</v>
      </c>
      <c r="I72" s="83">
        <v>-6.2</v>
      </c>
      <c r="J72" s="83">
        <v>124.5</v>
      </c>
      <c r="K72" s="83">
        <v>133.30000000000001</v>
      </c>
      <c r="L72" s="83" t="s">
        <v>109</v>
      </c>
      <c r="M72" s="83">
        <v>5.7</v>
      </c>
      <c r="N72" s="5">
        <f t="shared" ref="N72:N76" si="12">_xlfn.NUMBERVALUE( LEFT(L72,LEN(L72)-1))</f>
        <v>5.7</v>
      </c>
      <c r="O72" s="5">
        <f t="shared" ref="O72:O76" si="13">IF( RIGHT(L72,1) = "L",-N72,N72)</f>
        <v>-5.7</v>
      </c>
      <c r="P72" s="4">
        <v>125</v>
      </c>
      <c r="Q72" s="3">
        <f>P72-J72</f>
        <v>0.5</v>
      </c>
      <c r="R72" s="3">
        <f>SQRT(Q72*Q72+O72*O72)</f>
        <v>5.7218878003679867</v>
      </c>
    </row>
    <row r="73" spans="1:18" ht="17" thickBot="1" x14ac:dyDescent="0.25">
      <c r="A73" s="83">
        <v>3</v>
      </c>
      <c r="B73" s="84"/>
      <c r="C73" s="84"/>
      <c r="D73" s="84"/>
      <c r="E73" s="83">
        <v>90</v>
      </c>
      <c r="F73" s="83">
        <v>89.8</v>
      </c>
      <c r="G73" s="83">
        <v>101.9</v>
      </c>
      <c r="H73" s="83">
        <v>3930</v>
      </c>
      <c r="I73" s="83">
        <v>-5.8</v>
      </c>
      <c r="J73" s="83">
        <v>121.9</v>
      </c>
      <c r="K73" s="83">
        <v>129.6</v>
      </c>
      <c r="L73" s="83" t="s">
        <v>110</v>
      </c>
      <c r="M73" s="83">
        <v>4.5999999999999996</v>
      </c>
      <c r="N73" s="5">
        <f t="shared" si="12"/>
        <v>3.4</v>
      </c>
      <c r="O73" s="5">
        <f t="shared" si="13"/>
        <v>-3.4</v>
      </c>
      <c r="P73" s="4">
        <v>125</v>
      </c>
      <c r="Q73" s="3">
        <f>P73-J73</f>
        <v>3.0999999999999943</v>
      </c>
      <c r="R73" s="3">
        <f>SQRT(Q73*Q73+O73*O73)</f>
        <v>4.6010868281309323</v>
      </c>
    </row>
    <row r="74" spans="1:18" ht="17" thickBot="1" x14ac:dyDescent="0.25">
      <c r="A74" s="83">
        <v>4</v>
      </c>
      <c r="B74" s="84"/>
      <c r="C74" s="84"/>
      <c r="D74" s="84"/>
      <c r="E74" s="83">
        <v>93</v>
      </c>
      <c r="F74" s="83">
        <v>89.2</v>
      </c>
      <c r="G74" s="83">
        <v>101.4</v>
      </c>
      <c r="H74" s="83">
        <v>5018</v>
      </c>
      <c r="I74" s="83" t="s">
        <v>19</v>
      </c>
      <c r="J74" s="83">
        <v>121.8</v>
      </c>
      <c r="K74" s="83">
        <v>128.9</v>
      </c>
      <c r="L74" s="83" t="s">
        <v>102</v>
      </c>
      <c r="M74" s="83">
        <v>3.6</v>
      </c>
      <c r="N74" s="5">
        <f t="shared" si="12"/>
        <v>1.6</v>
      </c>
      <c r="O74" s="5">
        <f t="shared" si="13"/>
        <v>-1.6</v>
      </c>
      <c r="P74" s="4">
        <v>125</v>
      </c>
      <c r="Q74" s="3">
        <f>P74-J74</f>
        <v>3.2000000000000028</v>
      </c>
      <c r="R74" s="3">
        <f>SQRT(Q74*Q74+O74*O74)</f>
        <v>3.5777087639996661</v>
      </c>
    </row>
    <row r="75" spans="1:18" ht="17" thickBot="1" x14ac:dyDescent="0.25">
      <c r="A75" s="83">
        <v>5</v>
      </c>
      <c r="B75" s="84"/>
      <c r="C75" s="84"/>
      <c r="D75" s="84"/>
      <c r="E75" s="83">
        <v>92</v>
      </c>
      <c r="F75" s="83">
        <v>87.2</v>
      </c>
      <c r="G75" s="83">
        <v>99.1</v>
      </c>
      <c r="H75" s="83">
        <v>4232</v>
      </c>
      <c r="I75" s="83">
        <v>-5.2</v>
      </c>
      <c r="J75" s="83">
        <v>121.2</v>
      </c>
      <c r="K75" s="83">
        <v>129.19999999999999</v>
      </c>
      <c r="L75" s="83" t="s">
        <v>36</v>
      </c>
      <c r="M75" s="83">
        <v>3.9</v>
      </c>
      <c r="N75" s="5">
        <f t="shared" si="12"/>
        <v>0.6</v>
      </c>
      <c r="O75" s="5">
        <f t="shared" si="13"/>
        <v>0.6</v>
      </c>
      <c r="P75" s="4">
        <v>125</v>
      </c>
      <c r="Q75" s="3">
        <f>P75-J75</f>
        <v>3.7999999999999972</v>
      </c>
      <c r="R75" s="3">
        <f>SQRT(Q75*Q75+O75*O75)</f>
        <v>3.847076812334266</v>
      </c>
    </row>
    <row r="76" spans="1:18" ht="17" thickBot="1" x14ac:dyDescent="0.25">
      <c r="A76" s="83">
        <v>6</v>
      </c>
      <c r="B76" s="84"/>
      <c r="C76" s="84"/>
      <c r="D76" s="84"/>
      <c r="E76" s="83">
        <v>87</v>
      </c>
      <c r="F76" s="83">
        <v>88.5</v>
      </c>
      <c r="G76" s="83">
        <v>102.2</v>
      </c>
      <c r="H76" s="83">
        <v>4325</v>
      </c>
      <c r="I76" s="83">
        <v>-5.2</v>
      </c>
      <c r="J76" s="83">
        <v>124.9</v>
      </c>
      <c r="K76" s="83">
        <v>132.4</v>
      </c>
      <c r="L76" s="83" t="s">
        <v>111</v>
      </c>
      <c r="M76" s="83">
        <v>5.3</v>
      </c>
      <c r="N76" s="5">
        <f t="shared" si="12"/>
        <v>5.3</v>
      </c>
      <c r="O76" s="5">
        <f t="shared" si="13"/>
        <v>-5.3</v>
      </c>
      <c r="P76" s="4">
        <v>125</v>
      </c>
      <c r="Q76" s="3">
        <f>P76-J76</f>
        <v>9.9999999999994316E-2</v>
      </c>
      <c r="R76" s="3">
        <f>SQRT(Q76*Q76+O76*O76)</f>
        <v>5.3009433122794283</v>
      </c>
    </row>
    <row r="77" spans="1:18" x14ac:dyDescent="0.2">
      <c r="A77" s="87" t="s">
        <v>23</v>
      </c>
      <c r="B77" s="87"/>
      <c r="C77" s="87"/>
      <c r="D77" s="87"/>
      <c r="E77" s="86">
        <v>4.7</v>
      </c>
      <c r="F77" s="86">
        <v>0.8</v>
      </c>
      <c r="G77" s="86">
        <v>1.1000000000000001</v>
      </c>
      <c r="H77" s="86">
        <v>510</v>
      </c>
      <c r="I77" s="86">
        <v>0.4</v>
      </c>
      <c r="J77" s="86">
        <v>1.6</v>
      </c>
      <c r="K77" s="86">
        <v>1.9</v>
      </c>
      <c r="L77" s="86">
        <v>2.5</v>
      </c>
      <c r="M77" s="86">
        <v>1.4</v>
      </c>
      <c r="N77" s="86"/>
      <c r="O77" s="85"/>
    </row>
    <row r="78" spans="1:18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8" ht="17" thickBot="1" x14ac:dyDescent="0.25">
      <c r="A79" s="88" t="s">
        <v>112</v>
      </c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r="80" spans="1:18" ht="45" x14ac:dyDescent="0.2">
      <c r="A80" s="46" t="s">
        <v>0</v>
      </c>
      <c r="B80" s="46"/>
      <c r="C80" s="46"/>
      <c r="D80" s="46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128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 x14ac:dyDescent="0.25">
      <c r="A81" s="47"/>
      <c r="B81" s="47"/>
      <c r="C81" s="47"/>
      <c r="D81" s="47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 x14ac:dyDescent="0.25">
      <c r="A82" s="89">
        <v>1</v>
      </c>
      <c r="B82" s="90"/>
      <c r="C82" s="90"/>
      <c r="D82" s="90"/>
      <c r="E82" s="89">
        <v>81</v>
      </c>
      <c r="F82" s="89">
        <v>91.4</v>
      </c>
      <c r="G82" s="89">
        <v>118.7</v>
      </c>
      <c r="H82" s="89">
        <v>4305</v>
      </c>
      <c r="I82" s="89">
        <v>-5</v>
      </c>
      <c r="J82" s="89">
        <v>152.4</v>
      </c>
      <c r="K82" s="89">
        <v>162.80000000000001</v>
      </c>
      <c r="L82" s="89" t="s">
        <v>113</v>
      </c>
      <c r="M82" s="89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>P82-J82</f>
        <v>-7.4000000000000057</v>
      </c>
      <c r="R82" s="3">
        <f>SQRT(Q82*Q82+O82*O82)</f>
        <v>8.4118963379252403</v>
      </c>
    </row>
    <row r="83" spans="1:18" ht="17" thickBot="1" x14ac:dyDescent="0.25">
      <c r="A83" s="89">
        <v>2</v>
      </c>
      <c r="B83" s="90"/>
      <c r="C83" s="90"/>
      <c r="D83" s="90"/>
      <c r="E83" s="89">
        <v>84</v>
      </c>
      <c r="F83" s="89">
        <v>91.1</v>
      </c>
      <c r="G83" s="89">
        <v>116.3</v>
      </c>
      <c r="H83" s="89">
        <v>3698</v>
      </c>
      <c r="I83" s="89">
        <v>-4.8</v>
      </c>
      <c r="J83" s="89">
        <v>151.30000000000001</v>
      </c>
      <c r="K83" s="89">
        <v>162.9</v>
      </c>
      <c r="L83" s="89" t="s">
        <v>110</v>
      </c>
      <c r="M83" s="89">
        <v>7.2</v>
      </c>
      <c r="N83" s="5">
        <f t="shared" ref="N83:N87" si="14">_xlfn.NUMBERVALUE( LEFT(L83,LEN(L83)-1))</f>
        <v>3.4</v>
      </c>
      <c r="O83" s="5">
        <f t="shared" ref="O83:O87" si="15">IF( RIGHT(L83,1) = "L",-N83,N83)</f>
        <v>-3.4</v>
      </c>
      <c r="P83" s="4">
        <v>145</v>
      </c>
      <c r="Q83" s="3">
        <f>P83-J83</f>
        <v>-6.3000000000000114</v>
      </c>
      <c r="R83" s="3">
        <f>SQRT(Q83*Q83+O83*O83)</f>
        <v>7.1589105316381865</v>
      </c>
    </row>
    <row r="84" spans="1:18" ht="17" thickBot="1" x14ac:dyDescent="0.25">
      <c r="A84" s="89">
        <v>3</v>
      </c>
      <c r="B84" s="90"/>
      <c r="C84" s="90"/>
      <c r="D84" s="90"/>
      <c r="E84" s="89">
        <v>85</v>
      </c>
      <c r="F84" s="89">
        <v>90.7</v>
      </c>
      <c r="G84" s="89">
        <v>115.4</v>
      </c>
      <c r="H84" s="89">
        <v>4112</v>
      </c>
      <c r="I84" s="89">
        <v>-4.8</v>
      </c>
      <c r="J84" s="89">
        <v>149.6</v>
      </c>
      <c r="K84" s="89">
        <v>160.30000000000001</v>
      </c>
      <c r="L84" s="89" t="s">
        <v>114</v>
      </c>
      <c r="M84" s="89">
        <v>7.1</v>
      </c>
      <c r="N84" s="5">
        <f t="shared" si="14"/>
        <v>5.4</v>
      </c>
      <c r="O84" s="5">
        <f t="shared" si="15"/>
        <v>-5.4</v>
      </c>
      <c r="P84" s="4">
        <v>145</v>
      </c>
      <c r="Q84" s="3">
        <f>P84-J84</f>
        <v>-4.5999999999999943</v>
      </c>
      <c r="R84" s="3">
        <f>SQRT(Q84*Q84+O84*O84)</f>
        <v>7.0936591403872766</v>
      </c>
    </row>
    <row r="85" spans="1:18" ht="17" thickBot="1" x14ac:dyDescent="0.25">
      <c r="A85" s="89">
        <v>4</v>
      </c>
      <c r="B85" s="90"/>
      <c r="C85" s="90"/>
      <c r="D85" s="90"/>
      <c r="E85" s="89">
        <v>100</v>
      </c>
      <c r="F85" s="89">
        <v>90.5</v>
      </c>
      <c r="G85" s="89">
        <v>115.9</v>
      </c>
      <c r="H85" s="89">
        <v>4169</v>
      </c>
      <c r="I85" s="89">
        <v>-4.8</v>
      </c>
      <c r="J85" s="89">
        <v>145.1</v>
      </c>
      <c r="K85" s="89">
        <v>154.69999999999999</v>
      </c>
      <c r="L85" s="89" t="s">
        <v>33</v>
      </c>
      <c r="M85" s="89">
        <v>0.2</v>
      </c>
      <c r="N85" s="5">
        <f t="shared" si="14"/>
        <v>0.1</v>
      </c>
      <c r="O85" s="5">
        <f t="shared" si="15"/>
        <v>0.1</v>
      </c>
      <c r="P85" s="4">
        <v>145</v>
      </c>
      <c r="Q85" s="3">
        <f>P85-J85</f>
        <v>-9.9999999999994316E-2</v>
      </c>
      <c r="R85" s="3">
        <f>SQRT(Q85*Q85+O85*O85)</f>
        <v>0.14142135623730551</v>
      </c>
    </row>
    <row r="86" spans="1:18" ht="17" thickBot="1" x14ac:dyDescent="0.25">
      <c r="A86" s="89">
        <v>5</v>
      </c>
      <c r="B86" s="90"/>
      <c r="C86" s="90"/>
      <c r="D86" s="90"/>
      <c r="E86" s="89">
        <v>96</v>
      </c>
      <c r="F86" s="89">
        <v>90.9</v>
      </c>
      <c r="G86" s="89">
        <v>118</v>
      </c>
      <c r="H86" s="89">
        <v>4714</v>
      </c>
      <c r="I86" s="89">
        <v>-4.4000000000000004</v>
      </c>
      <c r="J86" s="89">
        <v>147</v>
      </c>
      <c r="K86" s="89">
        <v>155.9</v>
      </c>
      <c r="L86" s="89" t="s">
        <v>40</v>
      </c>
      <c r="M86" s="89">
        <v>3.1</v>
      </c>
      <c r="N86" s="5">
        <f t="shared" si="14"/>
        <v>2.4</v>
      </c>
      <c r="O86" s="5">
        <f t="shared" si="15"/>
        <v>2.4</v>
      </c>
      <c r="P86" s="4">
        <v>145</v>
      </c>
      <c r="Q86" s="3">
        <f>P86-J86</f>
        <v>-2</v>
      </c>
      <c r="R86" s="3">
        <f>SQRT(Q86*Q86+O86*O86)</f>
        <v>3.1240998703626617</v>
      </c>
    </row>
    <row r="87" spans="1:18" ht="17" thickBot="1" x14ac:dyDescent="0.25">
      <c r="A87" s="89">
        <v>6</v>
      </c>
      <c r="B87" s="90"/>
      <c r="C87" s="90"/>
      <c r="D87" s="90"/>
      <c r="E87" s="89">
        <v>74</v>
      </c>
      <c r="F87" s="89">
        <v>90.5</v>
      </c>
      <c r="G87" s="89">
        <v>118.3</v>
      </c>
      <c r="H87" s="89">
        <v>6191</v>
      </c>
      <c r="I87" s="89">
        <v>-5.2</v>
      </c>
      <c r="J87" s="89">
        <v>151.1</v>
      </c>
      <c r="K87" s="89">
        <v>160.1</v>
      </c>
      <c r="L87" s="89" t="s">
        <v>115</v>
      </c>
      <c r="M87" s="89">
        <v>10.7</v>
      </c>
      <c r="N87" s="5">
        <f t="shared" si="14"/>
        <v>9</v>
      </c>
      <c r="O87" s="5">
        <f t="shared" si="15"/>
        <v>-9</v>
      </c>
      <c r="P87" s="4">
        <v>145</v>
      </c>
      <c r="Q87" s="3">
        <f>P87-J87</f>
        <v>-6.0999999999999943</v>
      </c>
      <c r="R87" s="3">
        <f>SQRT(Q87*Q87+O87*O87)</f>
        <v>10.872442227944921</v>
      </c>
    </row>
    <row r="88" spans="1:18" x14ac:dyDescent="0.2">
      <c r="A88" s="93" t="s">
        <v>23</v>
      </c>
      <c r="B88" s="93"/>
      <c r="C88" s="93"/>
      <c r="D88" s="93"/>
      <c r="E88" s="92">
        <v>8.8000000000000007</v>
      </c>
      <c r="F88" s="92">
        <v>0.3</v>
      </c>
      <c r="G88" s="92">
        <v>1.3</v>
      </c>
      <c r="H88" s="92">
        <v>800</v>
      </c>
      <c r="I88" s="92">
        <v>0.2</v>
      </c>
      <c r="J88" s="92">
        <v>2.6</v>
      </c>
      <c r="K88" s="92">
        <v>3.1</v>
      </c>
      <c r="L88" s="92">
        <v>3.7</v>
      </c>
      <c r="M88" s="92">
        <v>3.5</v>
      </c>
      <c r="N88" s="92"/>
      <c r="O88" s="91"/>
    </row>
    <row r="89" spans="1:18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8" ht="17" thickBot="1" x14ac:dyDescent="0.25">
      <c r="A90" s="94" t="s">
        <v>116</v>
      </c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</row>
    <row r="91" spans="1:18" ht="45" x14ac:dyDescent="0.2">
      <c r="A91" s="46" t="s">
        <v>0</v>
      </c>
      <c r="B91" s="46"/>
      <c r="C91" s="46"/>
      <c r="D91" s="46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128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 x14ac:dyDescent="0.25">
      <c r="A92" s="47"/>
      <c r="B92" s="47"/>
      <c r="C92" s="47"/>
      <c r="D92" s="47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 x14ac:dyDescent="0.25">
      <c r="A93" s="95">
        <v>1</v>
      </c>
      <c r="B93" s="96"/>
      <c r="C93" s="96"/>
      <c r="D93" s="96"/>
      <c r="E93" s="95">
        <v>96</v>
      </c>
      <c r="F93" s="95">
        <v>93.9</v>
      </c>
      <c r="G93" s="95">
        <v>127.8</v>
      </c>
      <c r="H93" s="95">
        <v>4693</v>
      </c>
      <c r="I93" s="95">
        <v>-4.4000000000000004</v>
      </c>
      <c r="J93" s="95">
        <v>165.9</v>
      </c>
      <c r="K93" s="95">
        <v>178.5</v>
      </c>
      <c r="L93" s="95" t="s">
        <v>117</v>
      </c>
      <c r="M93" s="95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>P93-J93</f>
        <v>-0.90000000000000568</v>
      </c>
      <c r="R93" s="3">
        <f>SQRT(Q93*Q93+O93*O93)</f>
        <v>3.4205262752974153</v>
      </c>
    </row>
    <row r="94" spans="1:18" ht="17" thickBot="1" x14ac:dyDescent="0.25">
      <c r="A94" s="95">
        <v>2</v>
      </c>
      <c r="B94" s="96"/>
      <c r="C94" s="96"/>
      <c r="D94" s="96"/>
      <c r="E94" s="95">
        <v>95</v>
      </c>
      <c r="F94" s="95">
        <v>93.1</v>
      </c>
      <c r="G94" s="95">
        <v>126.3</v>
      </c>
      <c r="H94" s="95">
        <v>4155</v>
      </c>
      <c r="I94" s="95">
        <v>-6.2</v>
      </c>
      <c r="J94" s="95">
        <v>168</v>
      </c>
      <c r="K94" s="95">
        <v>181.6</v>
      </c>
      <c r="L94" s="95" t="s">
        <v>118</v>
      </c>
      <c r="M94" s="95">
        <v>4</v>
      </c>
      <c r="N94" s="5">
        <f t="shared" ref="N94:N98" si="16">_xlfn.NUMBERVALUE( LEFT(L94,LEN(L94)-1))</f>
        <v>2.6</v>
      </c>
      <c r="O94" s="5">
        <f t="shared" ref="O94:O98" si="17">IF( RIGHT(L94,1) = "L",-N94,N94)</f>
        <v>-2.6</v>
      </c>
      <c r="P94" s="4">
        <v>165</v>
      </c>
      <c r="Q94" s="3">
        <f>P94-J94</f>
        <v>-3</v>
      </c>
      <c r="R94" s="3">
        <f>SQRT(Q94*Q94+O94*O94)</f>
        <v>3.9698866482558417</v>
      </c>
    </row>
    <row r="95" spans="1:18" ht="17" thickBot="1" x14ac:dyDescent="0.25">
      <c r="A95" s="95">
        <v>3</v>
      </c>
      <c r="B95" s="96"/>
      <c r="C95" s="96"/>
      <c r="D95" s="96"/>
      <c r="E95" s="95">
        <v>92</v>
      </c>
      <c r="F95" s="95">
        <v>92.1</v>
      </c>
      <c r="G95" s="95">
        <v>127.5</v>
      </c>
      <c r="H95" s="95">
        <v>5056</v>
      </c>
      <c r="I95" s="95">
        <v>-5.2</v>
      </c>
      <c r="J95" s="95">
        <v>163</v>
      </c>
      <c r="K95" s="95">
        <v>174.6</v>
      </c>
      <c r="L95" s="95" t="s">
        <v>119</v>
      </c>
      <c r="M95" s="95">
        <v>5.3</v>
      </c>
      <c r="N95" s="5">
        <f t="shared" si="16"/>
        <v>4.9000000000000004</v>
      </c>
      <c r="O95" s="5">
        <f t="shared" si="17"/>
        <v>-4.9000000000000004</v>
      </c>
      <c r="P95" s="4">
        <v>165</v>
      </c>
      <c r="Q95" s="3">
        <f>P95-J95</f>
        <v>2</v>
      </c>
      <c r="R95" s="3">
        <f>SQRT(Q95*Q95+O95*O95)</f>
        <v>5.2924474489596971</v>
      </c>
    </row>
    <row r="96" spans="1:18" ht="17" thickBot="1" x14ac:dyDescent="0.25">
      <c r="A96" s="95">
        <v>4</v>
      </c>
      <c r="B96" s="96"/>
      <c r="C96" s="96"/>
      <c r="D96" s="96"/>
      <c r="E96" s="95">
        <v>89</v>
      </c>
      <c r="F96" s="95">
        <v>93.7</v>
      </c>
      <c r="G96" s="95">
        <v>127.5</v>
      </c>
      <c r="H96" s="95">
        <v>5385</v>
      </c>
      <c r="I96" s="95">
        <v>-4</v>
      </c>
      <c r="J96" s="95">
        <v>159.80000000000001</v>
      </c>
      <c r="K96" s="95">
        <v>169.9</v>
      </c>
      <c r="L96" s="95" t="s">
        <v>110</v>
      </c>
      <c r="M96" s="95">
        <v>6.2</v>
      </c>
      <c r="N96" s="5">
        <f t="shared" si="16"/>
        <v>3.4</v>
      </c>
      <c r="O96" s="5">
        <f t="shared" si="17"/>
        <v>-3.4</v>
      </c>
      <c r="P96" s="4">
        <v>165</v>
      </c>
      <c r="Q96" s="3">
        <f>P96-J96</f>
        <v>5.1999999999999886</v>
      </c>
      <c r="R96" s="3">
        <f>SQRT(Q96*Q96+O96*O96)</f>
        <v>6.2128898268036172</v>
      </c>
    </row>
    <row r="97" spans="1:18" ht="17" thickBot="1" x14ac:dyDescent="0.25">
      <c r="A97" s="95">
        <v>5</v>
      </c>
      <c r="B97" s="96"/>
      <c r="C97" s="96"/>
      <c r="D97" s="96"/>
      <c r="E97" s="95">
        <v>78</v>
      </c>
      <c r="F97" s="95">
        <v>94.2</v>
      </c>
      <c r="G97" s="95">
        <v>130.30000000000001</v>
      </c>
      <c r="H97" s="95">
        <v>5809</v>
      </c>
      <c r="I97" s="95">
        <v>-4.4000000000000004</v>
      </c>
      <c r="J97" s="95">
        <v>165.2</v>
      </c>
      <c r="K97" s="95">
        <v>176.5</v>
      </c>
      <c r="L97" s="95" t="s">
        <v>120</v>
      </c>
      <c r="M97" s="95">
        <v>10.8</v>
      </c>
      <c r="N97" s="5">
        <f t="shared" si="16"/>
        <v>10.8</v>
      </c>
      <c r="O97" s="5">
        <f t="shared" si="17"/>
        <v>-10.8</v>
      </c>
      <c r="P97" s="4">
        <v>165</v>
      </c>
      <c r="Q97" s="3">
        <f>P97-J97</f>
        <v>-0.19999999999998863</v>
      </c>
      <c r="R97" s="3">
        <f>SQRT(Q97*Q97+O97*O97)</f>
        <v>10.801851693112621</v>
      </c>
    </row>
    <row r="98" spans="1:18" ht="17" thickBot="1" x14ac:dyDescent="0.25">
      <c r="A98" s="95">
        <v>6</v>
      </c>
      <c r="B98" s="96"/>
      <c r="C98" s="96"/>
      <c r="D98" s="96"/>
      <c r="E98" s="95">
        <v>70</v>
      </c>
      <c r="F98" s="95">
        <v>93.6</v>
      </c>
      <c r="G98" s="95">
        <v>128.19999999999999</v>
      </c>
      <c r="H98" s="95">
        <v>6101</v>
      </c>
      <c r="I98" s="95">
        <v>-5.6</v>
      </c>
      <c r="J98" s="95">
        <v>159.6</v>
      </c>
      <c r="K98" s="95">
        <v>168.9</v>
      </c>
      <c r="L98" s="95" t="s">
        <v>121</v>
      </c>
      <c r="M98" s="95">
        <v>13.8</v>
      </c>
      <c r="N98" s="5">
        <f t="shared" si="16"/>
        <v>12.5</v>
      </c>
      <c r="O98" s="5">
        <f t="shared" si="17"/>
        <v>12.5</v>
      </c>
      <c r="P98" s="4">
        <v>165</v>
      </c>
      <c r="Q98" s="3">
        <f>P98-J98</f>
        <v>5.4000000000000057</v>
      </c>
      <c r="R98" s="3">
        <f>SQRT(Q98*Q98+O98*O98)</f>
        <v>13.61653406708183</v>
      </c>
    </row>
    <row r="99" spans="1:18" x14ac:dyDescent="0.2">
      <c r="A99" s="97" t="s">
        <v>21</v>
      </c>
      <c r="B99" s="97"/>
      <c r="C99" s="97"/>
      <c r="D99" s="98"/>
      <c r="E99" s="99">
        <v>86.7</v>
      </c>
      <c r="F99" s="99">
        <v>93.4</v>
      </c>
      <c r="G99" s="99">
        <v>127.9</v>
      </c>
      <c r="H99" s="99">
        <v>5200</v>
      </c>
      <c r="I99" s="99">
        <v>-5</v>
      </c>
      <c r="J99" s="99">
        <v>163.6</v>
      </c>
      <c r="K99" s="99">
        <v>175</v>
      </c>
      <c r="L99" s="99" t="s">
        <v>122</v>
      </c>
      <c r="M99" s="99">
        <v>7.3</v>
      </c>
      <c r="N99" s="99"/>
      <c r="O99" s="98"/>
    </row>
    <row r="100" spans="1:18" x14ac:dyDescent="0.2">
      <c r="A100" s="100" t="s">
        <v>23</v>
      </c>
      <c r="B100" s="100"/>
      <c r="C100" s="100"/>
      <c r="D100" s="100"/>
      <c r="E100" s="99">
        <v>9.5</v>
      </c>
      <c r="F100" s="99">
        <v>0.7</v>
      </c>
      <c r="G100" s="99">
        <v>1.2</v>
      </c>
      <c r="H100" s="99">
        <v>657</v>
      </c>
      <c r="I100" s="99">
        <v>0.8</v>
      </c>
      <c r="J100" s="99">
        <v>3.1</v>
      </c>
      <c r="K100" s="99">
        <v>4.5</v>
      </c>
      <c r="L100" s="99">
        <v>7.1</v>
      </c>
      <c r="M100" s="99">
        <v>3.8</v>
      </c>
      <c r="N100" s="99"/>
      <c r="O100" s="98"/>
    </row>
    <row r="101" spans="1:18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</row>
    <row r="102" spans="1:18" ht="17" thickBot="1" x14ac:dyDescent="0.25">
      <c r="A102" s="101" t="s">
        <v>123</v>
      </c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1:18" ht="45" x14ac:dyDescent="0.2">
      <c r="A103" s="46" t="s">
        <v>0</v>
      </c>
      <c r="B103" s="46"/>
      <c r="C103" s="46"/>
      <c r="D103" s="46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128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 x14ac:dyDescent="0.25">
      <c r="A104" s="47"/>
      <c r="B104" s="47"/>
      <c r="C104" s="47"/>
      <c r="D104" s="47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 x14ac:dyDescent="0.25">
      <c r="A105" s="102">
        <v>1</v>
      </c>
      <c r="B105" s="103"/>
      <c r="C105" s="103"/>
      <c r="D105" s="103"/>
      <c r="E105" s="102">
        <v>51</v>
      </c>
      <c r="F105" s="102">
        <v>114.2</v>
      </c>
      <c r="G105" s="102">
        <v>163.19999999999999</v>
      </c>
      <c r="H105" s="102">
        <v>1676</v>
      </c>
      <c r="I105" s="102">
        <v>0</v>
      </c>
      <c r="J105" s="102">
        <v>233.6</v>
      </c>
      <c r="K105" s="102">
        <v>265.89999999999998</v>
      </c>
      <c r="L105" s="102" t="s">
        <v>124</v>
      </c>
      <c r="M105" s="102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129</v>
      </c>
      <c r="Q105" s="3" t="e">
        <f>P105-J105</f>
        <v>#VALUE!</v>
      </c>
      <c r="R105" s="3" t="e">
        <f>SQRT(Q105*Q105+O105*O105)</f>
        <v>#VALUE!</v>
      </c>
    </row>
    <row r="106" spans="1:18" ht="18" thickBot="1" x14ac:dyDescent="0.25">
      <c r="A106" s="102">
        <v>2</v>
      </c>
      <c r="B106" s="103"/>
      <c r="C106" s="103"/>
      <c r="D106" s="103"/>
      <c r="E106" s="102">
        <v>100</v>
      </c>
      <c r="F106" s="102">
        <v>115.3</v>
      </c>
      <c r="G106" s="102">
        <v>163.30000000000001</v>
      </c>
      <c r="H106" s="102">
        <v>2454</v>
      </c>
      <c r="I106" s="102">
        <v>0.1</v>
      </c>
      <c r="J106" s="102">
        <v>241.6</v>
      </c>
      <c r="K106" s="102">
        <v>260.39999999999998</v>
      </c>
      <c r="L106" s="102" t="s">
        <v>16</v>
      </c>
      <c r="M106" s="102" t="s">
        <v>19</v>
      </c>
      <c r="N106" s="5">
        <f t="shared" ref="N106:N110" si="18">_xlfn.NUMBERVALUE( LEFT(L106,LEN(L106)-1))</f>
        <v>0.1</v>
      </c>
      <c r="O106" s="5">
        <f t="shared" ref="O106:O110" si="19">IF( RIGHT(L106,1) = "L",-N106,N106)</f>
        <v>-0.1</v>
      </c>
      <c r="P106" s="4" t="s">
        <v>129</v>
      </c>
      <c r="Q106" s="3" t="e">
        <f>P106-J106</f>
        <v>#VALUE!</v>
      </c>
      <c r="R106" s="3" t="e">
        <f>SQRT(Q106*Q106+O106*O106)</f>
        <v>#VALUE!</v>
      </c>
    </row>
    <row r="107" spans="1:18" ht="18" thickBot="1" x14ac:dyDescent="0.25">
      <c r="A107" s="102">
        <v>3</v>
      </c>
      <c r="B107" s="103"/>
      <c r="C107" s="103"/>
      <c r="D107" s="103"/>
      <c r="E107" s="102">
        <v>97</v>
      </c>
      <c r="F107" s="102">
        <v>113.3</v>
      </c>
      <c r="G107" s="102">
        <v>162</v>
      </c>
      <c r="H107" s="102">
        <v>2265</v>
      </c>
      <c r="I107" s="102">
        <v>-0.6</v>
      </c>
      <c r="J107" s="102">
        <v>235.8</v>
      </c>
      <c r="K107" s="102">
        <v>258.10000000000002</v>
      </c>
      <c r="L107" s="102" t="s">
        <v>125</v>
      </c>
      <c r="M107" s="102" t="s">
        <v>19</v>
      </c>
      <c r="N107" s="5">
        <f t="shared" si="18"/>
        <v>4.4000000000000004</v>
      </c>
      <c r="O107" s="5">
        <f t="shared" si="19"/>
        <v>4.4000000000000004</v>
      </c>
      <c r="P107" s="4" t="s">
        <v>129</v>
      </c>
      <c r="Q107" s="3" t="e">
        <f>P107-J107</f>
        <v>#VALUE!</v>
      </c>
      <c r="R107" s="3" t="e">
        <f>SQRT(Q107*Q107+O107*O107)</f>
        <v>#VALUE!</v>
      </c>
    </row>
    <row r="108" spans="1:18" ht="18" thickBot="1" x14ac:dyDescent="0.25">
      <c r="A108" s="102">
        <v>4</v>
      </c>
      <c r="B108" s="103"/>
      <c r="C108" s="103"/>
      <c r="D108" s="103"/>
      <c r="E108" s="102">
        <v>99</v>
      </c>
      <c r="F108" s="102">
        <v>113.2</v>
      </c>
      <c r="G108" s="102">
        <v>154.30000000000001</v>
      </c>
      <c r="H108" s="102">
        <v>1251</v>
      </c>
      <c r="I108" s="102">
        <v>0.8</v>
      </c>
      <c r="J108" s="102">
        <v>219.5</v>
      </c>
      <c r="K108" s="102">
        <v>258.10000000000002</v>
      </c>
      <c r="L108" s="102" t="s">
        <v>17</v>
      </c>
      <c r="M108" s="102" t="s">
        <v>19</v>
      </c>
      <c r="N108" s="5">
        <f t="shared" si="18"/>
        <v>1</v>
      </c>
      <c r="O108" s="5">
        <f t="shared" si="19"/>
        <v>-1</v>
      </c>
      <c r="P108" s="4" t="s">
        <v>129</v>
      </c>
      <c r="Q108" s="3" t="e">
        <f>P108-J108</f>
        <v>#VALUE!</v>
      </c>
      <c r="R108" s="3" t="e">
        <f>SQRT(Q108*Q108+O108*O108)</f>
        <v>#VALUE!</v>
      </c>
    </row>
    <row r="109" spans="1:18" ht="18" thickBot="1" x14ac:dyDescent="0.25">
      <c r="A109" s="102">
        <v>5</v>
      </c>
      <c r="B109" s="103"/>
      <c r="C109" s="103"/>
      <c r="D109" s="103"/>
      <c r="E109" s="102">
        <v>100</v>
      </c>
      <c r="F109" s="102">
        <v>113.3</v>
      </c>
      <c r="G109" s="102">
        <v>160</v>
      </c>
      <c r="H109" s="102">
        <v>1704</v>
      </c>
      <c r="I109" s="102">
        <v>0.2</v>
      </c>
      <c r="J109" s="102">
        <v>241.9</v>
      </c>
      <c r="K109" s="102">
        <v>270.7</v>
      </c>
      <c r="L109" s="102" t="s">
        <v>126</v>
      </c>
      <c r="M109" s="102" t="s">
        <v>19</v>
      </c>
      <c r="N109" s="5">
        <f t="shared" si="18"/>
        <v>4.5</v>
      </c>
      <c r="O109" s="5">
        <f t="shared" si="19"/>
        <v>-4.5</v>
      </c>
      <c r="P109" s="4" t="s">
        <v>129</v>
      </c>
      <c r="Q109" s="3" t="e">
        <f>P109-J109</f>
        <v>#VALUE!</v>
      </c>
      <c r="R109" s="3" t="e">
        <f>SQRT(Q109*Q109+O109*O109)</f>
        <v>#VALUE!</v>
      </c>
    </row>
    <row r="110" spans="1:18" ht="18" thickBot="1" x14ac:dyDescent="0.25">
      <c r="A110" s="102">
        <v>6</v>
      </c>
      <c r="B110" s="103"/>
      <c r="C110" s="103"/>
      <c r="D110" s="103"/>
      <c r="E110" s="102">
        <v>99</v>
      </c>
      <c r="F110" s="102">
        <v>114.8</v>
      </c>
      <c r="G110" s="102">
        <v>165.1</v>
      </c>
      <c r="H110" s="102">
        <v>3006</v>
      </c>
      <c r="I110" s="102">
        <v>-0.2</v>
      </c>
      <c r="J110" s="102">
        <v>243.3</v>
      </c>
      <c r="K110" s="102">
        <v>262.89999999999998</v>
      </c>
      <c r="L110" s="102" t="s">
        <v>127</v>
      </c>
      <c r="M110" s="102" t="s">
        <v>19</v>
      </c>
      <c r="N110" s="5">
        <f t="shared" si="18"/>
        <v>6.7</v>
      </c>
      <c r="O110" s="5">
        <f t="shared" si="19"/>
        <v>-6.7</v>
      </c>
      <c r="P110" s="4" t="s">
        <v>129</v>
      </c>
      <c r="Q110" s="3" t="e">
        <f>P110-J110</f>
        <v>#VALUE!</v>
      </c>
      <c r="R110" s="3" t="e">
        <f>SQRT(Q110*Q110+O110*O110)</f>
        <v>#VALUE!</v>
      </c>
    </row>
    <row r="111" spans="1:18" x14ac:dyDescent="0.2">
      <c r="A111" s="106" t="s">
        <v>23</v>
      </c>
      <c r="B111" s="106"/>
      <c r="C111" s="106"/>
      <c r="D111" s="106"/>
      <c r="E111" s="105">
        <v>17.899999999999999</v>
      </c>
      <c r="F111" s="105">
        <v>0.8</v>
      </c>
      <c r="G111" s="105">
        <v>3.5</v>
      </c>
      <c r="H111" s="105">
        <v>580</v>
      </c>
      <c r="I111" s="105">
        <v>0.4</v>
      </c>
      <c r="J111" s="105">
        <v>8.1999999999999993</v>
      </c>
      <c r="K111" s="105">
        <v>4.5</v>
      </c>
      <c r="L111" s="105">
        <v>7.9</v>
      </c>
      <c r="M111" s="105" t="s">
        <v>19</v>
      </c>
      <c r="N111" s="105"/>
      <c r="O111" s="104"/>
    </row>
  </sheetData>
  <mergeCells count="51">
    <mergeCell ref="A101:O101"/>
    <mergeCell ref="A102:O102"/>
    <mergeCell ref="A103:D103"/>
    <mergeCell ref="A104:D104"/>
    <mergeCell ref="A111:D111"/>
    <mergeCell ref="A89:O89"/>
    <mergeCell ref="A90:O90"/>
    <mergeCell ref="A91:D91"/>
    <mergeCell ref="A92:D92"/>
    <mergeCell ref="A99:C99"/>
    <mergeCell ref="A100:D100"/>
    <mergeCell ref="A78:O78"/>
    <mergeCell ref="A79:O79"/>
    <mergeCell ref="A80:D80"/>
    <mergeCell ref="A81:D81"/>
    <mergeCell ref="A88:D88"/>
    <mergeCell ref="A67:O67"/>
    <mergeCell ref="A68:O68"/>
    <mergeCell ref="A69:D69"/>
    <mergeCell ref="A70:D70"/>
    <mergeCell ref="A77:D77"/>
    <mergeCell ref="A56:O56"/>
    <mergeCell ref="A57:O57"/>
    <mergeCell ref="A58:D58"/>
    <mergeCell ref="A59:D59"/>
    <mergeCell ref="A66:D66"/>
    <mergeCell ref="A45:O45"/>
    <mergeCell ref="A46:O46"/>
    <mergeCell ref="A47:D47"/>
    <mergeCell ref="A48:D48"/>
    <mergeCell ref="A55:D55"/>
    <mergeCell ref="A34:O34"/>
    <mergeCell ref="A35:O35"/>
    <mergeCell ref="A36:D36"/>
    <mergeCell ref="A37:D37"/>
    <mergeCell ref="A44:D44"/>
    <mergeCell ref="A23:O23"/>
    <mergeCell ref="A24:O24"/>
    <mergeCell ref="A25:D25"/>
    <mergeCell ref="A26:D26"/>
    <mergeCell ref="A33:D33"/>
    <mergeCell ref="A12:O12"/>
    <mergeCell ref="A13:O13"/>
    <mergeCell ref="A14:D14"/>
    <mergeCell ref="A15:D15"/>
    <mergeCell ref="A22:D22"/>
    <mergeCell ref="A1:O1"/>
    <mergeCell ref="A2:O2"/>
    <mergeCell ref="A3:D3"/>
    <mergeCell ref="A4:D4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DE28-6465-A64D-8487-D373F09327F3}">
  <dimension ref="A1:N56"/>
  <sheetViews>
    <sheetView workbookViewId="0">
      <selection sqref="A1:N56"/>
    </sheetView>
  </sheetViews>
  <sheetFormatPr baseColWidth="10" defaultRowHeight="16" x14ac:dyDescent="0.2"/>
  <cols>
    <col min="13" max="13" width="20.33203125" customWidth="1"/>
  </cols>
  <sheetData>
    <row r="1" spans="1:14" ht="45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128</v>
      </c>
      <c r="K1" s="2" t="s">
        <v>25</v>
      </c>
      <c r="L1" s="1" t="s">
        <v>24</v>
      </c>
      <c r="M1" s="2" t="s">
        <v>32</v>
      </c>
      <c r="N1" s="2" t="s">
        <v>44</v>
      </c>
    </row>
    <row r="2" spans="1:14" ht="18" thickBot="1" x14ac:dyDescent="0.25">
      <c r="A2" s="1"/>
      <c r="B2" s="2" t="s">
        <v>10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1" t="s">
        <v>13</v>
      </c>
      <c r="M2" s="2" t="s">
        <v>13</v>
      </c>
      <c r="N2" s="2" t="s">
        <v>13</v>
      </c>
    </row>
    <row r="3" spans="1:14" ht="17" thickBot="1" x14ac:dyDescent="0.25">
      <c r="A3" s="5">
        <v>66</v>
      </c>
      <c r="B3" s="5">
        <v>66.8</v>
      </c>
      <c r="C3" s="5">
        <v>54.1</v>
      </c>
      <c r="D3" s="5">
        <v>2754</v>
      </c>
      <c r="E3" s="5">
        <v>-5.3</v>
      </c>
      <c r="F3" s="5">
        <v>49.8</v>
      </c>
      <c r="G3" s="5">
        <v>57.9</v>
      </c>
      <c r="H3" s="5" t="s">
        <v>16</v>
      </c>
      <c r="I3" s="5">
        <v>5.2</v>
      </c>
      <c r="J3" s="5">
        <f>_xlfn.NUMBERVALUE( LEFT(H3,LEN(H3)-1))</f>
        <v>0.1</v>
      </c>
      <c r="K3" s="5">
        <f>IF( RIGHT(H3,1) = "L",-J3,J3)</f>
        <v>-0.1</v>
      </c>
      <c r="L3" s="4">
        <v>55</v>
      </c>
      <c r="M3" s="3">
        <f>L3-F3</f>
        <v>5.2000000000000028</v>
      </c>
      <c r="N3" s="3">
        <f>SQRT(M3*M3+K3*K3)</f>
        <v>5.2009614495783403</v>
      </c>
    </row>
    <row r="4" spans="1:14" ht="17" thickBot="1" x14ac:dyDescent="0.25">
      <c r="A4" s="5">
        <v>48</v>
      </c>
      <c r="B4" s="5">
        <v>61.2</v>
      </c>
      <c r="C4" s="5">
        <v>62.8</v>
      </c>
      <c r="D4" s="5">
        <v>3262</v>
      </c>
      <c r="E4" s="5">
        <v>-4.8</v>
      </c>
      <c r="F4" s="5">
        <v>62</v>
      </c>
      <c r="G4" s="5">
        <v>70.2</v>
      </c>
      <c r="H4" s="5" t="s">
        <v>15</v>
      </c>
      <c r="I4" s="5">
        <v>7.5</v>
      </c>
      <c r="J4" s="5">
        <f>_xlfn.NUMBERVALUE( LEFT(H4,LEN(H4)-1))</f>
        <v>3</v>
      </c>
      <c r="K4" s="5">
        <f>IF( RIGHT(H4,1) = "L",-J4,J4)</f>
        <v>-3</v>
      </c>
      <c r="L4" s="4">
        <v>55</v>
      </c>
      <c r="M4" s="3">
        <f>L4-F4</f>
        <v>-7</v>
      </c>
      <c r="N4" s="3">
        <f>SQRT(M4*M4+K4*K4)</f>
        <v>7.6157731058639087</v>
      </c>
    </row>
    <row r="5" spans="1:14" ht="17" thickBot="1" x14ac:dyDescent="0.25">
      <c r="A5" s="5">
        <v>89</v>
      </c>
      <c r="B5" s="5">
        <v>56.8</v>
      </c>
      <c r="C5" s="5">
        <v>56.5</v>
      </c>
      <c r="D5" s="5">
        <v>2997</v>
      </c>
      <c r="E5" s="5">
        <v>-5</v>
      </c>
      <c r="F5" s="5">
        <v>52.9</v>
      </c>
      <c r="G5" s="5">
        <v>61.2</v>
      </c>
      <c r="H5" s="5" t="s">
        <v>35</v>
      </c>
      <c r="I5" s="5">
        <v>2.1</v>
      </c>
      <c r="J5" s="5">
        <f>_xlfn.NUMBERVALUE( LEFT(H5,LEN(H5)-1))</f>
        <v>0.2</v>
      </c>
      <c r="K5" s="5">
        <f>IF( RIGHT(H5,1) = "L",-J5,J5)</f>
        <v>0.2</v>
      </c>
      <c r="L5" s="4">
        <v>55</v>
      </c>
      <c r="M5" s="3">
        <f>L5-F5</f>
        <v>2.1000000000000014</v>
      </c>
      <c r="N5" s="3">
        <f>SQRT(M5*M5+K5*K5)</f>
        <v>2.1095023109729003</v>
      </c>
    </row>
    <row r="6" spans="1:14" ht="17" thickBot="1" x14ac:dyDescent="0.25">
      <c r="A6" s="5">
        <v>43</v>
      </c>
      <c r="B6" s="5">
        <v>61.5</v>
      </c>
      <c r="C6" s="5">
        <v>62.4</v>
      </c>
      <c r="D6" s="5">
        <v>4207</v>
      </c>
      <c r="E6" s="5">
        <v>-4.8</v>
      </c>
      <c r="F6" s="5">
        <v>62.7</v>
      </c>
      <c r="G6" s="5">
        <v>70.900000000000006</v>
      </c>
      <c r="H6" s="5" t="s">
        <v>15</v>
      </c>
      <c r="I6" s="5">
        <v>8.1999999999999993</v>
      </c>
      <c r="J6" s="5">
        <f>_xlfn.NUMBERVALUE( LEFT(H6,LEN(H6)-1))</f>
        <v>3</v>
      </c>
      <c r="K6" s="5">
        <f>IF( RIGHT(H6,1) = "L",-J6,J6)</f>
        <v>-3</v>
      </c>
      <c r="L6" s="4">
        <v>55</v>
      </c>
      <c r="M6" s="3">
        <f>L6-F6</f>
        <v>-7.7000000000000028</v>
      </c>
      <c r="N6" s="3">
        <f>SQRT(M6*M6+K6*K6)</f>
        <v>8.2637763764516308</v>
      </c>
    </row>
    <row r="7" spans="1:14" ht="17" thickBot="1" x14ac:dyDescent="0.25">
      <c r="A7" s="5">
        <v>60</v>
      </c>
      <c r="B7" s="5">
        <v>61.2</v>
      </c>
      <c r="C7" s="5">
        <v>60.3</v>
      </c>
      <c r="D7" s="5">
        <v>4715</v>
      </c>
      <c r="E7" s="5">
        <v>-5</v>
      </c>
      <c r="F7" s="5">
        <v>60.6</v>
      </c>
      <c r="G7" s="5">
        <v>68.099999999999994</v>
      </c>
      <c r="H7" s="5" t="s">
        <v>85</v>
      </c>
      <c r="I7" s="5">
        <v>6</v>
      </c>
      <c r="J7" s="5">
        <f>_xlfn.NUMBERVALUE( LEFT(H7,LEN(H7)-1))</f>
        <v>2.2999999999999998</v>
      </c>
      <c r="K7" s="5">
        <f>IF( RIGHT(H7,1) = "L",-J7,J7)</f>
        <v>-2.2999999999999998</v>
      </c>
      <c r="L7" s="4">
        <v>55</v>
      </c>
      <c r="M7" s="3">
        <f>L7-F7</f>
        <v>-5.6000000000000014</v>
      </c>
      <c r="N7" s="3">
        <f>SQRT(M7*M7+K7*K7)</f>
        <v>6.0539243470661264</v>
      </c>
    </row>
    <row r="8" spans="1:14" ht="17" thickBot="1" x14ac:dyDescent="0.25">
      <c r="A8" s="5">
        <v>96</v>
      </c>
      <c r="B8" s="5">
        <v>57.3</v>
      </c>
      <c r="C8" s="5">
        <v>56.9</v>
      </c>
      <c r="D8" s="5">
        <v>3497</v>
      </c>
      <c r="E8" s="5">
        <v>-5.6</v>
      </c>
      <c r="F8" s="5">
        <v>56</v>
      </c>
      <c r="G8" s="5">
        <v>64.900000000000006</v>
      </c>
      <c r="H8" s="5" t="s">
        <v>86</v>
      </c>
      <c r="I8" s="5">
        <v>1.2</v>
      </c>
      <c r="J8" s="5">
        <f>_xlfn.NUMBERVALUE( LEFT(H8,LEN(H8)-1))</f>
        <v>0.7</v>
      </c>
      <c r="K8" s="5">
        <f>IF( RIGHT(H8,1) = "L",-J8,J8)</f>
        <v>0.7</v>
      </c>
      <c r="L8" s="4">
        <v>55</v>
      </c>
      <c r="M8" s="3">
        <f>L8-F8</f>
        <v>-1</v>
      </c>
      <c r="N8" s="3">
        <f>SQRT(M8*M8+K8*K8)</f>
        <v>1.2206555615733703</v>
      </c>
    </row>
    <row r="9" spans="1:14" ht="17" thickBot="1" x14ac:dyDescent="0.25">
      <c r="A9" s="53">
        <v>88</v>
      </c>
      <c r="B9" s="53">
        <v>58.7</v>
      </c>
      <c r="C9" s="53">
        <v>63.2</v>
      </c>
      <c r="D9" s="53">
        <v>5007</v>
      </c>
      <c r="E9" s="53">
        <v>-5.4</v>
      </c>
      <c r="F9" s="53">
        <v>62.6</v>
      </c>
      <c r="G9" s="53">
        <v>71.599999999999994</v>
      </c>
      <c r="H9" s="53" t="s">
        <v>89</v>
      </c>
      <c r="I9" s="53">
        <v>2.6</v>
      </c>
      <c r="J9" s="5">
        <f>_xlfn.NUMBERVALUE( LEFT(H9,LEN(H9)-1))</f>
        <v>0.9</v>
      </c>
      <c r="K9" s="5">
        <f>IF( RIGHT(H9,1) = "L",-J9,J9)</f>
        <v>-0.9</v>
      </c>
      <c r="L9" s="4">
        <v>65</v>
      </c>
      <c r="M9" s="3">
        <f>L9-F9</f>
        <v>2.3999999999999986</v>
      </c>
      <c r="N9" s="3">
        <f>SQRT(M9*M9+K9*K9)</f>
        <v>2.5632011235952579</v>
      </c>
    </row>
    <row r="10" spans="1:14" ht="17" thickBot="1" x14ac:dyDescent="0.25">
      <c r="A10" s="53">
        <v>100</v>
      </c>
      <c r="B10" s="53">
        <v>58.4</v>
      </c>
      <c r="C10" s="53">
        <v>64</v>
      </c>
      <c r="D10" s="53">
        <v>3984</v>
      </c>
      <c r="E10" s="53">
        <v>-6</v>
      </c>
      <c r="F10" s="53">
        <v>65.2</v>
      </c>
      <c r="G10" s="53">
        <v>75.2</v>
      </c>
      <c r="H10" s="53" t="s">
        <v>31</v>
      </c>
      <c r="I10" s="53">
        <v>0.3</v>
      </c>
      <c r="J10" s="5">
        <f>_xlfn.NUMBERVALUE( LEFT(H10,LEN(H10)-1))</f>
        <v>0.2</v>
      </c>
      <c r="K10" s="5">
        <f>IF( RIGHT(H10,1) = "L",-J10,J10)</f>
        <v>-0.2</v>
      </c>
      <c r="L10" s="4">
        <v>65</v>
      </c>
      <c r="M10" s="3">
        <f>L10-F10</f>
        <v>-0.20000000000000284</v>
      </c>
      <c r="N10" s="3">
        <f>SQRT(M10*M10+K10*K10)</f>
        <v>0.28284271247462106</v>
      </c>
    </row>
    <row r="11" spans="1:14" ht="17" thickBot="1" x14ac:dyDescent="0.25">
      <c r="A11" s="53">
        <v>56</v>
      </c>
      <c r="B11" s="53">
        <v>56.1</v>
      </c>
      <c r="C11" s="53">
        <v>58.3</v>
      </c>
      <c r="D11" s="53">
        <v>3889</v>
      </c>
      <c r="E11" s="53">
        <v>-5.8</v>
      </c>
      <c r="F11" s="53">
        <v>57.4</v>
      </c>
      <c r="G11" s="53">
        <v>67</v>
      </c>
      <c r="H11" s="53" t="s">
        <v>30</v>
      </c>
      <c r="I11" s="53">
        <v>7.6</v>
      </c>
      <c r="J11" s="5">
        <f>_xlfn.NUMBERVALUE( LEFT(H11,LEN(H11)-1))</f>
        <v>0.5</v>
      </c>
      <c r="K11" s="5">
        <f>IF( RIGHT(H11,1) = "L",-J11,J11)</f>
        <v>0.5</v>
      </c>
      <c r="L11" s="4">
        <v>65</v>
      </c>
      <c r="M11" s="3">
        <f>L11-F11</f>
        <v>7.6000000000000014</v>
      </c>
      <c r="N11" s="3">
        <f>SQRT(M11*M11+K11*K11)</f>
        <v>7.6164296097318473</v>
      </c>
    </row>
    <row r="12" spans="1:14" ht="17" thickBot="1" x14ac:dyDescent="0.25">
      <c r="A12" s="53">
        <v>85</v>
      </c>
      <c r="B12" s="53">
        <v>57.1</v>
      </c>
      <c r="C12" s="53">
        <v>62.2</v>
      </c>
      <c r="D12" s="53">
        <v>4298</v>
      </c>
      <c r="E12" s="53">
        <v>-5</v>
      </c>
      <c r="F12" s="53">
        <v>62.7</v>
      </c>
      <c r="G12" s="53">
        <v>72.099999999999994</v>
      </c>
      <c r="H12" s="53" t="s">
        <v>90</v>
      </c>
      <c r="I12" s="53">
        <v>3.1</v>
      </c>
      <c r="J12" s="5">
        <f>_xlfn.NUMBERVALUE( LEFT(H12,LEN(H12)-1))</f>
        <v>2</v>
      </c>
      <c r="K12" s="5">
        <f>IF( RIGHT(H12,1) = "L",-J12,J12)</f>
        <v>-2</v>
      </c>
      <c r="L12" s="4">
        <v>65</v>
      </c>
      <c r="M12" s="3">
        <f>L12-F12</f>
        <v>2.2999999999999972</v>
      </c>
      <c r="N12" s="3">
        <f>SQRT(M12*M12+K12*K12)</f>
        <v>3.0479501308256318</v>
      </c>
    </row>
    <row r="13" spans="1:14" ht="17" thickBot="1" x14ac:dyDescent="0.25">
      <c r="A13" s="53">
        <v>87</v>
      </c>
      <c r="B13" s="53">
        <v>58.1</v>
      </c>
      <c r="C13" s="53">
        <v>62</v>
      </c>
      <c r="D13" s="53">
        <v>4030</v>
      </c>
      <c r="E13" s="53">
        <v>-6</v>
      </c>
      <c r="F13" s="53">
        <v>62.5</v>
      </c>
      <c r="G13" s="53">
        <v>73.099999999999994</v>
      </c>
      <c r="H13" s="53" t="s">
        <v>87</v>
      </c>
      <c r="I13" s="53">
        <v>2.8</v>
      </c>
      <c r="J13" s="5">
        <f>_xlfn.NUMBERVALUE( LEFT(H13,LEN(H13)-1))</f>
        <v>1.3</v>
      </c>
      <c r="K13" s="5">
        <f>IF( RIGHT(H13,1) = "L",-J13,J13)</f>
        <v>-1.3</v>
      </c>
      <c r="L13" s="4">
        <v>65</v>
      </c>
      <c r="M13" s="3">
        <f>L13-F13</f>
        <v>2.5</v>
      </c>
      <c r="N13" s="3">
        <f>SQRT(M13*M13+K13*K13)</f>
        <v>2.8178005607210741</v>
      </c>
    </row>
    <row r="14" spans="1:14" ht="17" thickBot="1" x14ac:dyDescent="0.25">
      <c r="A14" s="53">
        <v>85</v>
      </c>
      <c r="B14" s="53">
        <v>60</v>
      </c>
      <c r="C14" s="53">
        <v>65</v>
      </c>
      <c r="D14" s="53">
        <v>4063</v>
      </c>
      <c r="E14" s="53">
        <v>-5.2</v>
      </c>
      <c r="F14" s="53">
        <v>66.8</v>
      </c>
      <c r="G14" s="53">
        <v>76</v>
      </c>
      <c r="H14" s="53" t="s">
        <v>37</v>
      </c>
      <c r="I14" s="53">
        <v>3</v>
      </c>
      <c r="J14" s="5">
        <f>_xlfn.NUMBERVALUE( LEFT(H14,LEN(H14)-1))</f>
        <v>2.5</v>
      </c>
      <c r="K14" s="5">
        <f>IF( RIGHT(H14,1) = "L",-J14,J14)</f>
        <v>2.5</v>
      </c>
      <c r="L14" s="4">
        <v>65</v>
      </c>
      <c r="M14" s="3">
        <f>L14-F14</f>
        <v>-1.7999999999999972</v>
      </c>
      <c r="N14" s="3">
        <f>SQRT(M14*M14+K14*K14)</f>
        <v>3.0805843601498708</v>
      </c>
    </row>
    <row r="15" spans="1:14" ht="17" thickBot="1" x14ac:dyDescent="0.25">
      <c r="A15" s="59">
        <v>80</v>
      </c>
      <c r="B15" s="59">
        <v>60.9</v>
      </c>
      <c r="C15" s="59">
        <v>68</v>
      </c>
      <c r="D15" s="59">
        <v>5537</v>
      </c>
      <c r="E15" s="59">
        <v>-4.5999999999999996</v>
      </c>
      <c r="F15" s="59">
        <v>71.3</v>
      </c>
      <c r="G15" s="59">
        <v>79.8</v>
      </c>
      <c r="H15" s="59" t="s">
        <v>92</v>
      </c>
      <c r="I15" s="59">
        <v>4.5</v>
      </c>
      <c r="J15" s="5">
        <f>_xlfn.NUMBERVALUE( LEFT(H15,LEN(H15)-1))</f>
        <v>2.4</v>
      </c>
      <c r="K15" s="5">
        <f>IF( RIGHT(H15,1) = "L",-J15,J15)</f>
        <v>-2.4</v>
      </c>
      <c r="L15" s="4">
        <v>75</v>
      </c>
      <c r="M15" s="3">
        <f>L15-F15</f>
        <v>3.7000000000000028</v>
      </c>
      <c r="N15" s="3">
        <f>SQRT(M15*M15+K15*K15)</f>
        <v>4.4102154142399916</v>
      </c>
    </row>
    <row r="16" spans="1:14" ht="17" thickBot="1" x14ac:dyDescent="0.25">
      <c r="A16" s="59">
        <v>97</v>
      </c>
      <c r="B16" s="59">
        <v>62.4</v>
      </c>
      <c r="C16" s="59">
        <v>68.5</v>
      </c>
      <c r="D16" s="59">
        <v>4531</v>
      </c>
      <c r="E16" s="59">
        <v>-5.2</v>
      </c>
      <c r="F16" s="59">
        <v>73.8</v>
      </c>
      <c r="G16" s="59">
        <v>83.6</v>
      </c>
      <c r="H16" s="59" t="s">
        <v>36</v>
      </c>
      <c r="I16" s="59">
        <v>1.4</v>
      </c>
      <c r="J16" s="5">
        <f>_xlfn.NUMBERVALUE( LEFT(H16,LEN(H16)-1))</f>
        <v>0.6</v>
      </c>
      <c r="K16" s="5">
        <f>IF( RIGHT(H16,1) = "L",-J16,J16)</f>
        <v>0.6</v>
      </c>
      <c r="L16" s="4">
        <v>75</v>
      </c>
      <c r="M16" s="3">
        <f>L16-F16</f>
        <v>1.2000000000000028</v>
      </c>
      <c r="N16" s="3">
        <f>SQRT(M16*M16+K16*K16)</f>
        <v>1.3416407864998765</v>
      </c>
    </row>
    <row r="17" spans="1:14" ht="17" thickBot="1" x14ac:dyDescent="0.25">
      <c r="A17" s="59">
        <v>71</v>
      </c>
      <c r="B17" s="59">
        <v>61.6</v>
      </c>
      <c r="C17" s="59">
        <v>66.8</v>
      </c>
      <c r="D17" s="59">
        <v>5231</v>
      </c>
      <c r="E17" s="59">
        <v>-4</v>
      </c>
      <c r="F17" s="59">
        <v>68.900000000000006</v>
      </c>
      <c r="G17" s="59">
        <v>77.8</v>
      </c>
      <c r="H17" s="59" t="s">
        <v>86</v>
      </c>
      <c r="I17" s="59">
        <v>6.1</v>
      </c>
      <c r="J17" s="5">
        <f>_xlfn.NUMBERVALUE( LEFT(H17,LEN(H17)-1))</f>
        <v>0.7</v>
      </c>
      <c r="K17" s="5">
        <f>IF( RIGHT(H17,1) = "L",-J17,J17)</f>
        <v>0.7</v>
      </c>
      <c r="L17" s="4">
        <v>75</v>
      </c>
      <c r="M17" s="3">
        <f>L17-F17</f>
        <v>6.0999999999999943</v>
      </c>
      <c r="N17" s="3">
        <f>SQRT(M17*M17+K17*K17)</f>
        <v>6.140032573203495</v>
      </c>
    </row>
    <row r="18" spans="1:14" ht="17" thickBot="1" x14ac:dyDescent="0.25">
      <c r="A18" s="59">
        <v>88</v>
      </c>
      <c r="B18" s="59">
        <v>64.8</v>
      </c>
      <c r="C18" s="59">
        <v>70.599999999999994</v>
      </c>
      <c r="D18" s="59">
        <v>4371</v>
      </c>
      <c r="E18" s="59">
        <v>-4.8</v>
      </c>
      <c r="F18" s="59">
        <v>77.900000000000006</v>
      </c>
      <c r="G18" s="59">
        <v>87.7</v>
      </c>
      <c r="H18" s="59" t="s">
        <v>29</v>
      </c>
      <c r="I18" s="59">
        <v>3</v>
      </c>
      <c r="J18" s="5">
        <f>_xlfn.NUMBERVALUE( LEFT(H18,LEN(H18)-1))</f>
        <v>0.8</v>
      </c>
      <c r="K18" s="5">
        <f>IF( RIGHT(H18,1) = "L",-J18,J18)</f>
        <v>0.8</v>
      </c>
      <c r="L18" s="4">
        <v>75</v>
      </c>
      <c r="M18" s="3">
        <f>L18-F18</f>
        <v>-2.9000000000000057</v>
      </c>
      <c r="N18" s="3">
        <f>SQRT(M18*M18+K18*K18)</f>
        <v>3.00832179129827</v>
      </c>
    </row>
    <row r="19" spans="1:14" ht="17" thickBot="1" x14ac:dyDescent="0.25">
      <c r="A19" s="59">
        <v>87</v>
      </c>
      <c r="B19" s="59">
        <v>61.4</v>
      </c>
      <c r="C19" s="59">
        <v>68.7</v>
      </c>
      <c r="D19" s="59">
        <v>4274</v>
      </c>
      <c r="E19" s="59">
        <v>-4.8</v>
      </c>
      <c r="F19" s="59">
        <v>72.599999999999994</v>
      </c>
      <c r="G19" s="59">
        <v>82.9</v>
      </c>
      <c r="H19" s="59" t="s">
        <v>93</v>
      </c>
      <c r="I19" s="59">
        <v>3.2</v>
      </c>
      <c r="J19" s="5">
        <f>_xlfn.NUMBERVALUE( LEFT(H19,LEN(H19)-1))</f>
        <v>2.2000000000000002</v>
      </c>
      <c r="K19" s="5">
        <f>IF( RIGHT(H19,1) = "L",-J19,J19)</f>
        <v>-2.2000000000000002</v>
      </c>
      <c r="L19" s="4">
        <v>75</v>
      </c>
      <c r="M19" s="3">
        <f>L19-F19</f>
        <v>2.4000000000000057</v>
      </c>
      <c r="N19" s="3">
        <f>SQRT(M19*M19+K19*K19)</f>
        <v>3.2557641192199456</v>
      </c>
    </row>
    <row r="20" spans="1:14" ht="17" thickBot="1" x14ac:dyDescent="0.25">
      <c r="A20" s="59">
        <v>85</v>
      </c>
      <c r="B20" s="59">
        <v>60.7</v>
      </c>
      <c r="C20" s="59">
        <v>67.8</v>
      </c>
      <c r="D20" s="59">
        <v>4448</v>
      </c>
      <c r="E20" s="59">
        <v>-4.8</v>
      </c>
      <c r="F20" s="59">
        <v>71.400000000000006</v>
      </c>
      <c r="G20" s="59">
        <v>81.099999999999994</v>
      </c>
      <c r="H20" s="59" t="s">
        <v>31</v>
      </c>
      <c r="I20" s="59">
        <v>3.6</v>
      </c>
      <c r="J20" s="5">
        <f>_xlfn.NUMBERVALUE( LEFT(H20,LEN(H20)-1))</f>
        <v>0.2</v>
      </c>
      <c r="K20" s="5">
        <f>IF( RIGHT(H20,1) = "L",-J20,J20)</f>
        <v>-0.2</v>
      </c>
      <c r="L20" s="4">
        <v>75</v>
      </c>
      <c r="M20" s="3">
        <f>L20-F20</f>
        <v>3.5999999999999943</v>
      </c>
      <c r="N20" s="3">
        <f>SQRT(M20*M20+K20*K20)</f>
        <v>3.6055512754639834</v>
      </c>
    </row>
    <row r="21" spans="1:14" ht="17" thickBot="1" x14ac:dyDescent="0.25">
      <c r="A21" s="65">
        <v>64</v>
      </c>
      <c r="B21" s="65">
        <v>76.099999999999994</v>
      </c>
      <c r="C21" s="65">
        <v>72.7</v>
      </c>
      <c r="D21" s="65">
        <v>4095</v>
      </c>
      <c r="E21" s="65">
        <v>-5.4</v>
      </c>
      <c r="F21" s="65">
        <v>76.8</v>
      </c>
      <c r="G21" s="65">
        <v>83.7</v>
      </c>
      <c r="H21" s="65" t="s">
        <v>17</v>
      </c>
      <c r="I21" s="65">
        <v>8.3000000000000007</v>
      </c>
      <c r="J21" s="5">
        <f>_xlfn.NUMBERVALUE( LEFT(H21,LEN(H21)-1))</f>
        <v>1</v>
      </c>
      <c r="K21" s="5">
        <f>IF( RIGHT(H21,1) = "L",-J21,J21)</f>
        <v>-1</v>
      </c>
      <c r="L21" s="4">
        <v>85</v>
      </c>
      <c r="M21" s="3">
        <f>L21-F21</f>
        <v>8.2000000000000028</v>
      </c>
      <c r="N21" s="3">
        <f>SQRT(M21*M21+K21*K21)</f>
        <v>8.2607505712253566</v>
      </c>
    </row>
    <row r="22" spans="1:14" ht="17" thickBot="1" x14ac:dyDescent="0.25">
      <c r="A22" s="65">
        <v>87</v>
      </c>
      <c r="B22" s="65">
        <v>78.7</v>
      </c>
      <c r="C22" s="65">
        <v>75.099999999999994</v>
      </c>
      <c r="D22" s="65">
        <v>3854</v>
      </c>
      <c r="E22" s="65">
        <v>-6.2</v>
      </c>
      <c r="F22" s="65">
        <v>81.400000000000006</v>
      </c>
      <c r="G22" s="65">
        <v>88.6</v>
      </c>
      <c r="H22" s="65" t="s">
        <v>95</v>
      </c>
      <c r="I22" s="65">
        <v>3.7</v>
      </c>
      <c r="J22" s="5">
        <f>_xlfn.NUMBERVALUE( LEFT(H22,LEN(H22)-1))</f>
        <v>0.7</v>
      </c>
      <c r="K22" s="5">
        <f>IF( RIGHT(H22,1) = "L",-J22,J22)</f>
        <v>-0.7</v>
      </c>
      <c r="L22" s="4">
        <v>85</v>
      </c>
      <c r="M22" s="3">
        <f>L22-F22</f>
        <v>3.5999999999999943</v>
      </c>
      <c r="N22" s="3">
        <f>SQRT(M22*M22+K22*K22)</f>
        <v>3.6674241641784442</v>
      </c>
    </row>
    <row r="23" spans="1:14" ht="17" thickBot="1" x14ac:dyDescent="0.25">
      <c r="A23" s="65">
        <v>92</v>
      </c>
      <c r="B23" s="65">
        <v>80.599999999999994</v>
      </c>
      <c r="C23" s="65">
        <v>76</v>
      </c>
      <c r="D23" s="65">
        <v>3660</v>
      </c>
      <c r="E23" s="65">
        <v>-6.2</v>
      </c>
      <c r="F23" s="65">
        <v>82.5</v>
      </c>
      <c r="G23" s="65">
        <v>89.6</v>
      </c>
      <c r="H23" s="65" t="s">
        <v>95</v>
      </c>
      <c r="I23" s="65">
        <v>2.6</v>
      </c>
      <c r="J23" s="5">
        <f>_xlfn.NUMBERVALUE( LEFT(H23,LEN(H23)-1))</f>
        <v>0.7</v>
      </c>
      <c r="K23" s="5">
        <f>IF( RIGHT(H23,1) = "L",-J23,J23)</f>
        <v>-0.7</v>
      </c>
      <c r="L23" s="4">
        <v>85</v>
      </c>
      <c r="M23" s="3">
        <f>L23-F23</f>
        <v>2.5</v>
      </c>
      <c r="N23" s="3">
        <f>SQRT(M23*M23+K23*K23)</f>
        <v>2.5961509971494339</v>
      </c>
    </row>
    <row r="24" spans="1:14" ht="17" thickBot="1" x14ac:dyDescent="0.25">
      <c r="A24" s="65">
        <v>78</v>
      </c>
      <c r="B24" s="65">
        <v>80.400000000000006</v>
      </c>
      <c r="C24" s="65">
        <v>74.400000000000006</v>
      </c>
      <c r="D24" s="65">
        <v>4177</v>
      </c>
      <c r="E24" s="65" t="s">
        <v>19</v>
      </c>
      <c r="F24" s="65">
        <v>79.5</v>
      </c>
      <c r="G24" s="65">
        <v>85.9</v>
      </c>
      <c r="H24" s="65" t="s">
        <v>96</v>
      </c>
      <c r="I24" s="65">
        <v>5.5</v>
      </c>
      <c r="J24" s="5">
        <f>_xlfn.NUMBERVALUE( LEFT(H24,LEN(H24)-1))</f>
        <v>0.4</v>
      </c>
      <c r="K24" s="5">
        <f>IF( RIGHT(H24,1) = "L",-J24,J24)</f>
        <v>-0.4</v>
      </c>
      <c r="L24" s="4">
        <v>85</v>
      </c>
      <c r="M24" s="3">
        <f>L24-F24</f>
        <v>5.5</v>
      </c>
      <c r="N24" s="3">
        <f>SQRT(M24*M24+K24*K24)</f>
        <v>5.5145262715848951</v>
      </c>
    </row>
    <row r="25" spans="1:14" ht="17" thickBot="1" x14ac:dyDescent="0.25">
      <c r="A25" s="65">
        <v>66</v>
      </c>
      <c r="B25" s="65">
        <v>81.599999999999994</v>
      </c>
      <c r="C25" s="65">
        <v>73.7</v>
      </c>
      <c r="D25" s="65">
        <v>4276</v>
      </c>
      <c r="E25" s="65">
        <v>-4.5999999999999996</v>
      </c>
      <c r="F25" s="65">
        <v>77.599999999999994</v>
      </c>
      <c r="G25" s="65">
        <v>83.9</v>
      </c>
      <c r="H25" s="65" t="s">
        <v>97</v>
      </c>
      <c r="I25" s="65">
        <v>8</v>
      </c>
      <c r="J25" s="5">
        <f>_xlfn.NUMBERVALUE( LEFT(H25,LEN(H25)-1))</f>
        <v>2.7</v>
      </c>
      <c r="K25" s="5">
        <f>IF( RIGHT(H25,1) = "L",-J25,J25)</f>
        <v>-2.7</v>
      </c>
      <c r="L25" s="4">
        <v>85</v>
      </c>
      <c r="M25" s="3">
        <f>L25-F25</f>
        <v>7.4000000000000057</v>
      </c>
      <c r="N25" s="3">
        <f>SQRT(M25*M25+K25*K25)</f>
        <v>7.877182237323197</v>
      </c>
    </row>
    <row r="26" spans="1:14" ht="17" thickBot="1" x14ac:dyDescent="0.25">
      <c r="A26" s="65">
        <v>89</v>
      </c>
      <c r="B26" s="65">
        <v>82.4</v>
      </c>
      <c r="C26" s="65">
        <v>76.599999999999994</v>
      </c>
      <c r="D26" s="65">
        <v>4183</v>
      </c>
      <c r="E26" s="65">
        <v>-6.2</v>
      </c>
      <c r="F26" s="65">
        <v>82.9</v>
      </c>
      <c r="G26" s="65">
        <v>89.4</v>
      </c>
      <c r="H26" s="65" t="s">
        <v>40</v>
      </c>
      <c r="I26" s="65">
        <v>3.2</v>
      </c>
      <c r="J26" s="5">
        <f>_xlfn.NUMBERVALUE( LEFT(H26,LEN(H26)-1))</f>
        <v>2.4</v>
      </c>
      <c r="K26" s="5">
        <f>IF( RIGHT(H26,1) = "L",-J26,J26)</f>
        <v>2.4</v>
      </c>
      <c r="L26" s="4">
        <v>85</v>
      </c>
      <c r="M26" s="3">
        <f>L26-F26</f>
        <v>2.0999999999999943</v>
      </c>
      <c r="N26" s="3">
        <f>SQRT(M26*M26+K26*K26)</f>
        <v>3.1890437438203914</v>
      </c>
    </row>
    <row r="27" spans="1:14" ht="17" thickBot="1" x14ac:dyDescent="0.25">
      <c r="A27" s="71">
        <v>83</v>
      </c>
      <c r="B27" s="71">
        <v>79.099999999999994</v>
      </c>
      <c r="C27" s="71">
        <v>81.8</v>
      </c>
      <c r="D27" s="71">
        <v>4264</v>
      </c>
      <c r="E27" s="71">
        <v>-5.8</v>
      </c>
      <c r="F27" s="71">
        <v>94</v>
      </c>
      <c r="G27" s="71">
        <v>102</v>
      </c>
      <c r="H27" s="71" t="s">
        <v>99</v>
      </c>
      <c r="I27" s="71">
        <v>5</v>
      </c>
      <c r="J27" s="5">
        <f>_xlfn.NUMBERVALUE( LEFT(H27,LEN(H27)-1))</f>
        <v>4.8</v>
      </c>
      <c r="K27" s="5">
        <f>IF( RIGHT(H27,1) = "L",-J27,J27)</f>
        <v>-4.8</v>
      </c>
      <c r="L27" s="4">
        <v>95</v>
      </c>
      <c r="M27" s="3">
        <f>L27-F27</f>
        <v>1</v>
      </c>
      <c r="N27" s="3">
        <f>SQRT(M27*M27+K27*K27)</f>
        <v>4.9030602688525047</v>
      </c>
    </row>
    <row r="28" spans="1:14" ht="17" thickBot="1" x14ac:dyDescent="0.25">
      <c r="A28" s="71">
        <v>73</v>
      </c>
      <c r="B28" s="71">
        <v>81.099999999999994</v>
      </c>
      <c r="C28" s="71">
        <v>83.6</v>
      </c>
      <c r="D28" s="71">
        <v>4073</v>
      </c>
      <c r="E28" s="71">
        <v>-5</v>
      </c>
      <c r="F28" s="71">
        <v>98.5</v>
      </c>
      <c r="G28" s="71">
        <v>106.5</v>
      </c>
      <c r="H28" s="71" t="s">
        <v>100</v>
      </c>
      <c r="I28" s="71">
        <v>7.4</v>
      </c>
      <c r="J28" s="5">
        <f>_xlfn.NUMBERVALUE( LEFT(H28,LEN(H28)-1))</f>
        <v>6.6</v>
      </c>
      <c r="K28" s="5">
        <f>IF( RIGHT(H28,1) = "L",-J28,J28)</f>
        <v>-6.6</v>
      </c>
      <c r="L28" s="4">
        <v>95</v>
      </c>
      <c r="M28" s="3">
        <f>L28-F28</f>
        <v>-3.5</v>
      </c>
      <c r="N28" s="3">
        <f>SQRT(M28*M28+K28*K28)</f>
        <v>7.4706090782479038</v>
      </c>
    </row>
    <row r="29" spans="1:14" ht="17" thickBot="1" x14ac:dyDescent="0.25">
      <c r="A29" s="71">
        <v>89</v>
      </c>
      <c r="B29" s="71">
        <v>81.099999999999994</v>
      </c>
      <c r="C29" s="71">
        <v>83.9</v>
      </c>
      <c r="D29" s="71">
        <v>4438</v>
      </c>
      <c r="E29" s="71">
        <v>-5.2</v>
      </c>
      <c r="F29" s="71">
        <v>94.5</v>
      </c>
      <c r="G29" s="71">
        <v>101.1</v>
      </c>
      <c r="H29" s="71" t="s">
        <v>101</v>
      </c>
      <c r="I29" s="71">
        <v>3.6</v>
      </c>
      <c r="J29" s="5">
        <f>_xlfn.NUMBERVALUE( LEFT(H29,LEN(H29)-1))</f>
        <v>3.5</v>
      </c>
      <c r="K29" s="5">
        <f>IF( RIGHT(H29,1) = "L",-J29,J29)</f>
        <v>-3.5</v>
      </c>
      <c r="L29" s="4">
        <v>95</v>
      </c>
      <c r="M29" s="3">
        <f>L29-F29</f>
        <v>0.5</v>
      </c>
      <c r="N29" s="3">
        <f>SQRT(M29*M29+K29*K29)</f>
        <v>3.5355339059327378</v>
      </c>
    </row>
    <row r="30" spans="1:14" ht="17" thickBot="1" x14ac:dyDescent="0.25">
      <c r="A30" s="71">
        <v>94</v>
      </c>
      <c r="B30" s="71">
        <v>81.599999999999994</v>
      </c>
      <c r="C30" s="71">
        <v>81.900000000000006</v>
      </c>
      <c r="D30" s="71">
        <v>4127</v>
      </c>
      <c r="E30" s="71">
        <v>-3</v>
      </c>
      <c r="F30" s="71">
        <v>93.2</v>
      </c>
      <c r="G30" s="71">
        <v>100.5</v>
      </c>
      <c r="H30" s="71" t="s">
        <v>102</v>
      </c>
      <c r="I30" s="71">
        <v>2.4</v>
      </c>
      <c r="J30" s="5">
        <f>_xlfn.NUMBERVALUE( LEFT(H30,LEN(H30)-1))</f>
        <v>1.6</v>
      </c>
      <c r="K30" s="5">
        <f>IF( RIGHT(H30,1) = "L",-J30,J30)</f>
        <v>-1.6</v>
      </c>
      <c r="L30" s="4">
        <v>95</v>
      </c>
      <c r="M30" s="3">
        <f>L30-F30</f>
        <v>1.7999999999999972</v>
      </c>
      <c r="N30" s="3">
        <f>SQRT(M30*M30+K30*K30)</f>
        <v>2.408318915758457</v>
      </c>
    </row>
    <row r="31" spans="1:14" ht="17" thickBot="1" x14ac:dyDescent="0.25">
      <c r="A31" s="71">
        <v>91</v>
      </c>
      <c r="B31" s="71">
        <v>83.8</v>
      </c>
      <c r="C31" s="71">
        <v>84.7</v>
      </c>
      <c r="D31" s="71">
        <v>4235</v>
      </c>
      <c r="E31" s="71" t="s">
        <v>19</v>
      </c>
      <c r="F31" s="71">
        <v>97.7</v>
      </c>
      <c r="G31" s="71">
        <v>105.1</v>
      </c>
      <c r="H31" s="71" t="s">
        <v>103</v>
      </c>
      <c r="I31" s="71">
        <v>3.1</v>
      </c>
      <c r="J31" s="5">
        <f>_xlfn.NUMBERVALUE( LEFT(H31,LEN(H31)-1))</f>
        <v>1.6</v>
      </c>
      <c r="K31" s="5">
        <f>IF( RIGHT(H31,1) = "L",-J31,J31)</f>
        <v>1.6</v>
      </c>
      <c r="L31" s="4">
        <v>95</v>
      </c>
      <c r="M31" s="3">
        <f>L31-F31</f>
        <v>-2.7000000000000028</v>
      </c>
      <c r="N31" s="3">
        <f>SQRT(M31*M31+K31*K31)</f>
        <v>3.1384709652950455</v>
      </c>
    </row>
    <row r="32" spans="1:14" ht="17" thickBot="1" x14ac:dyDescent="0.25">
      <c r="A32" s="71">
        <v>78</v>
      </c>
      <c r="B32" s="71">
        <v>82.6</v>
      </c>
      <c r="C32" s="71">
        <v>83.7</v>
      </c>
      <c r="D32" s="71">
        <v>4040</v>
      </c>
      <c r="E32" s="71">
        <v>-2</v>
      </c>
      <c r="F32" s="71">
        <v>97</v>
      </c>
      <c r="G32" s="71">
        <v>104.8</v>
      </c>
      <c r="H32" s="71" t="s">
        <v>104</v>
      </c>
      <c r="I32" s="71">
        <v>6.1</v>
      </c>
      <c r="J32" s="5">
        <f>_xlfn.NUMBERVALUE( LEFT(H32,LEN(H32)-1))</f>
        <v>5.8</v>
      </c>
      <c r="K32" s="5">
        <f>IF( RIGHT(H32,1) = "L",-J32,J32)</f>
        <v>-5.8</v>
      </c>
      <c r="L32" s="4">
        <v>95</v>
      </c>
      <c r="M32" s="3">
        <f>L32-F32</f>
        <v>-2</v>
      </c>
      <c r="N32" s="3">
        <f>SQRT(M32*M32+K32*K32)</f>
        <v>6.1351446600711874</v>
      </c>
    </row>
    <row r="33" spans="1:14" ht="17" thickBot="1" x14ac:dyDescent="0.25">
      <c r="A33" s="77">
        <v>93</v>
      </c>
      <c r="B33" s="77">
        <v>80.8</v>
      </c>
      <c r="C33" s="77">
        <v>89.3</v>
      </c>
      <c r="D33" s="77">
        <v>5592</v>
      </c>
      <c r="E33" s="77">
        <v>-6</v>
      </c>
      <c r="F33" s="77">
        <v>103.5</v>
      </c>
      <c r="G33" s="77">
        <v>110.2</v>
      </c>
      <c r="H33" s="77" t="s">
        <v>97</v>
      </c>
      <c r="I33" s="77">
        <v>3.1</v>
      </c>
      <c r="J33" s="5">
        <f>_xlfn.NUMBERVALUE( LEFT(H33,LEN(H33)-1))</f>
        <v>2.7</v>
      </c>
      <c r="K33" s="5">
        <f>IF( RIGHT(H33,1) = "L",-J33,J33)</f>
        <v>-2.7</v>
      </c>
      <c r="L33" s="4">
        <v>105</v>
      </c>
      <c r="M33" s="3">
        <f>L33-F33</f>
        <v>1.5</v>
      </c>
      <c r="N33" s="3">
        <f>SQRT(M33*M33+K33*K33)</f>
        <v>3.0886890422961004</v>
      </c>
    </row>
    <row r="34" spans="1:14" ht="17" thickBot="1" x14ac:dyDescent="0.25">
      <c r="A34" s="77">
        <v>99</v>
      </c>
      <c r="B34" s="77">
        <v>81.599999999999994</v>
      </c>
      <c r="C34" s="77">
        <v>89.7</v>
      </c>
      <c r="D34" s="77">
        <v>5403</v>
      </c>
      <c r="E34" s="77">
        <v>-4.4000000000000004</v>
      </c>
      <c r="F34" s="77">
        <v>106.2</v>
      </c>
      <c r="G34" s="77">
        <v>113.6</v>
      </c>
      <c r="H34" s="77" t="s">
        <v>106</v>
      </c>
      <c r="I34" s="77">
        <v>1.5</v>
      </c>
      <c r="J34" s="5">
        <f>_xlfn.NUMBERVALUE( LEFT(H34,LEN(H34)-1))</f>
        <v>0.9</v>
      </c>
      <c r="K34" s="5">
        <f>IF( RIGHT(H34,1) = "L",-J34,J34)</f>
        <v>0.9</v>
      </c>
      <c r="L34" s="4">
        <v>105</v>
      </c>
      <c r="M34" s="3">
        <f>L34-F34</f>
        <v>-1.2000000000000028</v>
      </c>
      <c r="N34" s="3">
        <f>SQRT(M34*M34+K34*K34)</f>
        <v>1.5000000000000024</v>
      </c>
    </row>
    <row r="35" spans="1:14" ht="17" thickBot="1" x14ac:dyDescent="0.25">
      <c r="A35" s="77">
        <v>91</v>
      </c>
      <c r="B35" s="77">
        <v>81.099999999999994</v>
      </c>
      <c r="C35" s="77">
        <v>86.9</v>
      </c>
      <c r="D35" s="77">
        <v>5341</v>
      </c>
      <c r="E35" s="77">
        <v>-4.4000000000000004</v>
      </c>
      <c r="F35" s="77">
        <v>101.6</v>
      </c>
      <c r="G35" s="77">
        <v>108.6</v>
      </c>
      <c r="H35" s="77" t="s">
        <v>33</v>
      </c>
      <c r="I35" s="77">
        <v>3.4</v>
      </c>
      <c r="J35" s="5">
        <f>_xlfn.NUMBERVALUE( LEFT(H35,LEN(H35)-1))</f>
        <v>0.1</v>
      </c>
      <c r="K35" s="5">
        <f>IF( RIGHT(H35,1) = "L",-J35,J35)</f>
        <v>0.1</v>
      </c>
      <c r="L35" s="4">
        <v>105</v>
      </c>
      <c r="M35" s="3">
        <f>L35-F35</f>
        <v>3.4000000000000057</v>
      </c>
      <c r="N35" s="3">
        <f>SQRT(M35*M35+K35*K35)</f>
        <v>3.4014702703389954</v>
      </c>
    </row>
    <row r="36" spans="1:14" ht="17" thickBot="1" x14ac:dyDescent="0.25">
      <c r="A36" s="77">
        <v>88</v>
      </c>
      <c r="B36" s="77">
        <v>82.9</v>
      </c>
      <c r="C36" s="77">
        <v>88.2</v>
      </c>
      <c r="D36" s="77">
        <v>5430</v>
      </c>
      <c r="E36" s="77">
        <v>-2.8</v>
      </c>
      <c r="F36" s="77">
        <v>100.9</v>
      </c>
      <c r="G36" s="77">
        <v>107</v>
      </c>
      <c r="H36" s="77" t="s">
        <v>26</v>
      </c>
      <c r="I36" s="77">
        <v>4.3</v>
      </c>
      <c r="J36" s="5">
        <f>_xlfn.NUMBERVALUE( LEFT(H36,LEN(H36)-1))</f>
        <v>1.3</v>
      </c>
      <c r="K36" s="5">
        <f>IF( RIGHT(H36,1) = "L",-J36,J36)</f>
        <v>1.3</v>
      </c>
      <c r="L36" s="4">
        <v>105</v>
      </c>
      <c r="M36" s="3">
        <f>L36-F36</f>
        <v>4.0999999999999943</v>
      </c>
      <c r="N36" s="3">
        <f>SQRT(M36*M36+K36*K36)</f>
        <v>4.301162633521308</v>
      </c>
    </row>
    <row r="37" spans="1:14" ht="17" thickBot="1" x14ac:dyDescent="0.25">
      <c r="A37" s="77">
        <v>88</v>
      </c>
      <c r="B37" s="77">
        <v>83.3</v>
      </c>
      <c r="C37" s="77">
        <v>87.4</v>
      </c>
      <c r="D37" s="77">
        <v>5123</v>
      </c>
      <c r="E37" s="77">
        <v>-4.5999999999999996</v>
      </c>
      <c r="F37" s="77">
        <v>101.3</v>
      </c>
      <c r="G37" s="77">
        <v>108.4</v>
      </c>
      <c r="H37" s="77" t="s">
        <v>42</v>
      </c>
      <c r="I37" s="77">
        <v>4.3</v>
      </c>
      <c r="J37" s="5">
        <f>_xlfn.NUMBERVALUE( LEFT(H37,LEN(H37)-1))</f>
        <v>2.2000000000000002</v>
      </c>
      <c r="K37" s="5">
        <f>IF( RIGHT(H37,1) = "L",-J37,J37)</f>
        <v>2.2000000000000002</v>
      </c>
      <c r="L37" s="4">
        <v>105</v>
      </c>
      <c r="M37" s="3">
        <f>L37-F37</f>
        <v>3.7000000000000028</v>
      </c>
      <c r="N37" s="3">
        <f>SQRT(M37*M37+K37*K37)</f>
        <v>4.3046486500061798</v>
      </c>
    </row>
    <row r="38" spans="1:14" ht="17" thickBot="1" x14ac:dyDescent="0.25">
      <c r="A38" s="77">
        <v>84</v>
      </c>
      <c r="B38" s="77">
        <v>82.4</v>
      </c>
      <c r="C38" s="77">
        <v>86.7</v>
      </c>
      <c r="D38" s="77">
        <v>4983</v>
      </c>
      <c r="E38" s="77">
        <v>-4.5999999999999996</v>
      </c>
      <c r="F38" s="77">
        <v>99.7</v>
      </c>
      <c r="G38" s="77">
        <v>107.3</v>
      </c>
      <c r="H38" s="77" t="s">
        <v>106</v>
      </c>
      <c r="I38" s="77">
        <v>5.4</v>
      </c>
      <c r="J38" s="5">
        <f>_xlfn.NUMBERVALUE( LEFT(H38,LEN(H38)-1))</f>
        <v>0.9</v>
      </c>
      <c r="K38" s="5">
        <f>IF( RIGHT(H38,1) = "L",-J38,J38)</f>
        <v>0.9</v>
      </c>
      <c r="L38" s="4">
        <v>105</v>
      </c>
      <c r="M38" s="3">
        <f>L38-F38</f>
        <v>5.2999999999999972</v>
      </c>
      <c r="N38" s="3">
        <f>SQRT(M38*M38+K38*K38)</f>
        <v>5.3758720222862424</v>
      </c>
    </row>
    <row r="39" spans="1:14" ht="17" thickBot="1" x14ac:dyDescent="0.25">
      <c r="A39" s="83">
        <v>79</v>
      </c>
      <c r="B39" s="83">
        <v>88.4</v>
      </c>
      <c r="C39" s="83">
        <v>100.2</v>
      </c>
      <c r="D39" s="83">
        <v>4597</v>
      </c>
      <c r="E39" s="83">
        <v>-5.4</v>
      </c>
      <c r="F39" s="83">
        <v>120.7</v>
      </c>
      <c r="G39" s="83">
        <v>128.30000000000001</v>
      </c>
      <c r="H39" s="83" t="s">
        <v>108</v>
      </c>
      <c r="I39" s="83">
        <v>7.8</v>
      </c>
      <c r="J39" s="5">
        <f>_xlfn.NUMBERVALUE( LEFT(H39,LEN(H39)-1))</f>
        <v>6.4</v>
      </c>
      <c r="K39" s="5">
        <f>IF( RIGHT(H39,1) = "L",-J39,J39)</f>
        <v>-6.4</v>
      </c>
      <c r="L39" s="4">
        <v>125</v>
      </c>
      <c r="M39" s="3">
        <f>L39-F39</f>
        <v>4.2999999999999972</v>
      </c>
      <c r="N39" s="3">
        <f>SQRT(M39*M39+K39*K39)</f>
        <v>7.7103826104804938</v>
      </c>
    </row>
    <row r="40" spans="1:14" ht="17" thickBot="1" x14ac:dyDescent="0.25">
      <c r="A40" s="83">
        <v>86</v>
      </c>
      <c r="B40" s="83">
        <v>89.2</v>
      </c>
      <c r="C40" s="83">
        <v>101.5</v>
      </c>
      <c r="D40" s="83">
        <v>3390</v>
      </c>
      <c r="E40" s="83">
        <v>-6.2</v>
      </c>
      <c r="F40" s="83">
        <v>124.5</v>
      </c>
      <c r="G40" s="83">
        <v>133.30000000000001</v>
      </c>
      <c r="H40" s="83" t="s">
        <v>109</v>
      </c>
      <c r="I40" s="83">
        <v>5.7</v>
      </c>
      <c r="J40" s="5">
        <f>_xlfn.NUMBERVALUE( LEFT(H40,LEN(H40)-1))</f>
        <v>5.7</v>
      </c>
      <c r="K40" s="5">
        <f>IF( RIGHT(H40,1) = "L",-J40,J40)</f>
        <v>-5.7</v>
      </c>
      <c r="L40" s="4">
        <v>125</v>
      </c>
      <c r="M40" s="3">
        <f>L40-F40</f>
        <v>0.5</v>
      </c>
      <c r="N40" s="3">
        <f>SQRT(M40*M40+K40*K40)</f>
        <v>5.7218878003679867</v>
      </c>
    </row>
    <row r="41" spans="1:14" ht="17" thickBot="1" x14ac:dyDescent="0.25">
      <c r="A41" s="83">
        <v>90</v>
      </c>
      <c r="B41" s="83">
        <v>89.8</v>
      </c>
      <c r="C41" s="83">
        <v>101.9</v>
      </c>
      <c r="D41" s="83">
        <v>3930</v>
      </c>
      <c r="E41" s="83">
        <v>-5.8</v>
      </c>
      <c r="F41" s="83">
        <v>121.9</v>
      </c>
      <c r="G41" s="83">
        <v>129.6</v>
      </c>
      <c r="H41" s="83" t="s">
        <v>110</v>
      </c>
      <c r="I41" s="83">
        <v>4.5999999999999996</v>
      </c>
      <c r="J41" s="5">
        <f>_xlfn.NUMBERVALUE( LEFT(H41,LEN(H41)-1))</f>
        <v>3.4</v>
      </c>
      <c r="K41" s="5">
        <f>IF( RIGHT(H41,1) = "L",-J41,J41)</f>
        <v>-3.4</v>
      </c>
      <c r="L41" s="4">
        <v>125</v>
      </c>
      <c r="M41" s="3">
        <f>L41-F41</f>
        <v>3.0999999999999943</v>
      </c>
      <c r="N41" s="3">
        <f>SQRT(M41*M41+K41*K41)</f>
        <v>4.6010868281309323</v>
      </c>
    </row>
    <row r="42" spans="1:14" ht="17" thickBot="1" x14ac:dyDescent="0.25">
      <c r="A42" s="83">
        <v>93</v>
      </c>
      <c r="B42" s="83">
        <v>89.2</v>
      </c>
      <c r="C42" s="83">
        <v>101.4</v>
      </c>
      <c r="D42" s="83">
        <v>5018</v>
      </c>
      <c r="E42" s="83" t="s">
        <v>19</v>
      </c>
      <c r="F42" s="83">
        <v>121.8</v>
      </c>
      <c r="G42" s="83">
        <v>128.9</v>
      </c>
      <c r="H42" s="83" t="s">
        <v>102</v>
      </c>
      <c r="I42" s="83">
        <v>3.6</v>
      </c>
      <c r="J42" s="5">
        <f>_xlfn.NUMBERVALUE( LEFT(H42,LEN(H42)-1))</f>
        <v>1.6</v>
      </c>
      <c r="K42" s="5">
        <f>IF( RIGHT(H42,1) = "L",-J42,J42)</f>
        <v>-1.6</v>
      </c>
      <c r="L42" s="4">
        <v>125</v>
      </c>
      <c r="M42" s="3">
        <f>L42-F42</f>
        <v>3.2000000000000028</v>
      </c>
      <c r="N42" s="3">
        <f>SQRT(M42*M42+K42*K42)</f>
        <v>3.5777087639996661</v>
      </c>
    </row>
    <row r="43" spans="1:14" ht="17" thickBot="1" x14ac:dyDescent="0.25">
      <c r="A43" s="83">
        <v>92</v>
      </c>
      <c r="B43" s="83">
        <v>87.2</v>
      </c>
      <c r="C43" s="83">
        <v>99.1</v>
      </c>
      <c r="D43" s="83">
        <v>4232</v>
      </c>
      <c r="E43" s="83">
        <v>-5.2</v>
      </c>
      <c r="F43" s="83">
        <v>121.2</v>
      </c>
      <c r="G43" s="83">
        <v>129.19999999999999</v>
      </c>
      <c r="H43" s="83" t="s">
        <v>36</v>
      </c>
      <c r="I43" s="83">
        <v>3.9</v>
      </c>
      <c r="J43" s="5">
        <f>_xlfn.NUMBERVALUE( LEFT(H43,LEN(H43)-1))</f>
        <v>0.6</v>
      </c>
      <c r="K43" s="5">
        <f>IF( RIGHT(H43,1) = "L",-J43,J43)</f>
        <v>0.6</v>
      </c>
      <c r="L43" s="4">
        <v>125</v>
      </c>
      <c r="M43" s="3">
        <f>L43-F43</f>
        <v>3.7999999999999972</v>
      </c>
      <c r="N43" s="3">
        <f>SQRT(M43*M43+K43*K43)</f>
        <v>3.847076812334266</v>
      </c>
    </row>
    <row r="44" spans="1:14" ht="17" thickBot="1" x14ac:dyDescent="0.25">
      <c r="A44" s="83">
        <v>87</v>
      </c>
      <c r="B44" s="83">
        <v>88.5</v>
      </c>
      <c r="C44" s="83">
        <v>102.2</v>
      </c>
      <c r="D44" s="83">
        <v>4325</v>
      </c>
      <c r="E44" s="83">
        <v>-5.2</v>
      </c>
      <c r="F44" s="83">
        <v>124.9</v>
      </c>
      <c r="G44" s="83">
        <v>132.4</v>
      </c>
      <c r="H44" s="83" t="s">
        <v>111</v>
      </c>
      <c r="I44" s="83">
        <v>5.3</v>
      </c>
      <c r="J44" s="5">
        <f>_xlfn.NUMBERVALUE( LEFT(H44,LEN(H44)-1))</f>
        <v>5.3</v>
      </c>
      <c r="K44" s="5">
        <f>IF( RIGHT(H44,1) = "L",-J44,J44)</f>
        <v>-5.3</v>
      </c>
      <c r="L44" s="4">
        <v>125</v>
      </c>
      <c r="M44" s="3">
        <f>L44-F44</f>
        <v>9.9999999999994316E-2</v>
      </c>
      <c r="N44" s="3">
        <f>SQRT(M44*M44+K44*K44)</f>
        <v>5.3009433122794283</v>
      </c>
    </row>
    <row r="45" spans="1:14" ht="17" thickBot="1" x14ac:dyDescent="0.25">
      <c r="A45" s="89">
        <v>81</v>
      </c>
      <c r="B45" s="89">
        <v>91.4</v>
      </c>
      <c r="C45" s="89">
        <v>118.7</v>
      </c>
      <c r="D45" s="89">
        <v>4305</v>
      </c>
      <c r="E45" s="89">
        <v>-5</v>
      </c>
      <c r="F45" s="89">
        <v>152.4</v>
      </c>
      <c r="G45" s="89">
        <v>162.80000000000001</v>
      </c>
      <c r="H45" s="89" t="s">
        <v>113</v>
      </c>
      <c r="I45" s="89">
        <v>8.3000000000000007</v>
      </c>
      <c r="J45" s="5">
        <f>_xlfn.NUMBERVALUE( LEFT(H45,LEN(H45)-1))</f>
        <v>4</v>
      </c>
      <c r="K45" s="5">
        <f>IF( RIGHT(H45,1) = "L",-J45,J45)</f>
        <v>-4</v>
      </c>
      <c r="L45" s="4">
        <v>145</v>
      </c>
      <c r="M45" s="3">
        <f>L45-F45</f>
        <v>-7.4000000000000057</v>
      </c>
      <c r="N45" s="3">
        <f>SQRT(M45*M45+K45*K45)</f>
        <v>8.4118963379252403</v>
      </c>
    </row>
    <row r="46" spans="1:14" ht="17" thickBot="1" x14ac:dyDescent="0.25">
      <c r="A46" s="89">
        <v>84</v>
      </c>
      <c r="B46" s="89">
        <v>91.1</v>
      </c>
      <c r="C46" s="89">
        <v>116.3</v>
      </c>
      <c r="D46" s="89">
        <v>3698</v>
      </c>
      <c r="E46" s="89">
        <v>-4.8</v>
      </c>
      <c r="F46" s="89">
        <v>151.30000000000001</v>
      </c>
      <c r="G46" s="89">
        <v>162.9</v>
      </c>
      <c r="H46" s="89" t="s">
        <v>110</v>
      </c>
      <c r="I46" s="89">
        <v>7.2</v>
      </c>
      <c r="J46" s="5">
        <f>_xlfn.NUMBERVALUE( LEFT(H46,LEN(H46)-1))</f>
        <v>3.4</v>
      </c>
      <c r="K46" s="5">
        <f>IF( RIGHT(H46,1) = "L",-J46,J46)</f>
        <v>-3.4</v>
      </c>
      <c r="L46" s="4">
        <v>145</v>
      </c>
      <c r="M46" s="3">
        <f>L46-F46</f>
        <v>-6.3000000000000114</v>
      </c>
      <c r="N46" s="3">
        <f>SQRT(M46*M46+K46*K46)</f>
        <v>7.1589105316381865</v>
      </c>
    </row>
    <row r="47" spans="1:14" ht="17" thickBot="1" x14ac:dyDescent="0.25">
      <c r="A47" s="89">
        <v>85</v>
      </c>
      <c r="B47" s="89">
        <v>90.7</v>
      </c>
      <c r="C47" s="89">
        <v>115.4</v>
      </c>
      <c r="D47" s="89">
        <v>4112</v>
      </c>
      <c r="E47" s="89">
        <v>-4.8</v>
      </c>
      <c r="F47" s="89">
        <v>149.6</v>
      </c>
      <c r="G47" s="89">
        <v>160.30000000000001</v>
      </c>
      <c r="H47" s="89" t="s">
        <v>114</v>
      </c>
      <c r="I47" s="89">
        <v>7.1</v>
      </c>
      <c r="J47" s="5">
        <f>_xlfn.NUMBERVALUE( LEFT(H47,LEN(H47)-1))</f>
        <v>5.4</v>
      </c>
      <c r="K47" s="5">
        <f>IF( RIGHT(H47,1) = "L",-J47,J47)</f>
        <v>-5.4</v>
      </c>
      <c r="L47" s="4">
        <v>145</v>
      </c>
      <c r="M47" s="3">
        <f>L47-F47</f>
        <v>-4.5999999999999943</v>
      </c>
      <c r="N47" s="3">
        <f>SQRT(M47*M47+K47*K47)</f>
        <v>7.0936591403872766</v>
      </c>
    </row>
    <row r="48" spans="1:14" ht="17" thickBot="1" x14ac:dyDescent="0.25">
      <c r="A48" s="89">
        <v>100</v>
      </c>
      <c r="B48" s="89">
        <v>90.5</v>
      </c>
      <c r="C48" s="89">
        <v>115.9</v>
      </c>
      <c r="D48" s="89">
        <v>4169</v>
      </c>
      <c r="E48" s="89">
        <v>-4.8</v>
      </c>
      <c r="F48" s="89">
        <v>145.1</v>
      </c>
      <c r="G48" s="89">
        <v>154.69999999999999</v>
      </c>
      <c r="H48" s="89" t="s">
        <v>33</v>
      </c>
      <c r="I48" s="89">
        <v>0.2</v>
      </c>
      <c r="J48" s="5">
        <f>_xlfn.NUMBERVALUE( LEFT(H48,LEN(H48)-1))</f>
        <v>0.1</v>
      </c>
      <c r="K48" s="5">
        <f>IF( RIGHT(H48,1) = "L",-J48,J48)</f>
        <v>0.1</v>
      </c>
      <c r="L48" s="4">
        <v>145</v>
      </c>
      <c r="M48" s="3">
        <f>L48-F48</f>
        <v>-9.9999999999994316E-2</v>
      </c>
      <c r="N48" s="3">
        <f>SQRT(M48*M48+K48*K48)</f>
        <v>0.14142135623730551</v>
      </c>
    </row>
    <row r="49" spans="1:14" ht="17" thickBot="1" x14ac:dyDescent="0.25">
      <c r="A49" s="89">
        <v>96</v>
      </c>
      <c r="B49" s="89">
        <v>90.9</v>
      </c>
      <c r="C49" s="89">
        <v>118</v>
      </c>
      <c r="D49" s="89">
        <v>4714</v>
      </c>
      <c r="E49" s="89">
        <v>-4.4000000000000004</v>
      </c>
      <c r="F49" s="89">
        <v>147</v>
      </c>
      <c r="G49" s="89">
        <v>155.9</v>
      </c>
      <c r="H49" s="89" t="s">
        <v>40</v>
      </c>
      <c r="I49" s="89">
        <v>3.1</v>
      </c>
      <c r="J49" s="5">
        <f>_xlfn.NUMBERVALUE( LEFT(H49,LEN(H49)-1))</f>
        <v>2.4</v>
      </c>
      <c r="K49" s="5">
        <f>IF( RIGHT(H49,1) = "L",-J49,J49)</f>
        <v>2.4</v>
      </c>
      <c r="L49" s="4">
        <v>145</v>
      </c>
      <c r="M49" s="3">
        <f>L49-F49</f>
        <v>-2</v>
      </c>
      <c r="N49" s="3">
        <f>SQRT(M49*M49+K49*K49)</f>
        <v>3.1240998703626617</v>
      </c>
    </row>
    <row r="50" spans="1:14" ht="17" thickBot="1" x14ac:dyDescent="0.25">
      <c r="A50" s="89">
        <v>74</v>
      </c>
      <c r="B50" s="89">
        <v>90.5</v>
      </c>
      <c r="C50" s="89">
        <v>118.3</v>
      </c>
      <c r="D50" s="89">
        <v>6191</v>
      </c>
      <c r="E50" s="89">
        <v>-5.2</v>
      </c>
      <c r="F50" s="89">
        <v>151.1</v>
      </c>
      <c r="G50" s="89">
        <v>160.1</v>
      </c>
      <c r="H50" s="89" t="s">
        <v>115</v>
      </c>
      <c r="I50" s="89">
        <v>10.7</v>
      </c>
      <c r="J50" s="5">
        <f>_xlfn.NUMBERVALUE( LEFT(H50,LEN(H50)-1))</f>
        <v>9</v>
      </c>
      <c r="K50" s="5">
        <f>IF( RIGHT(H50,1) = "L",-J50,J50)</f>
        <v>-9</v>
      </c>
      <c r="L50" s="4">
        <v>145</v>
      </c>
      <c r="M50" s="3">
        <f>L50-F50</f>
        <v>-6.0999999999999943</v>
      </c>
      <c r="N50" s="3">
        <f>SQRT(M50*M50+K50*K50)</f>
        <v>10.872442227944921</v>
      </c>
    </row>
    <row r="51" spans="1:14" ht="17" thickBot="1" x14ac:dyDescent="0.25">
      <c r="A51" s="95">
        <v>96</v>
      </c>
      <c r="B51" s="95">
        <v>93.9</v>
      </c>
      <c r="C51" s="95">
        <v>127.8</v>
      </c>
      <c r="D51" s="95">
        <v>4693</v>
      </c>
      <c r="E51" s="95">
        <v>-4.4000000000000004</v>
      </c>
      <c r="F51" s="95">
        <v>165.9</v>
      </c>
      <c r="G51" s="95">
        <v>178.5</v>
      </c>
      <c r="H51" s="95" t="s">
        <v>117</v>
      </c>
      <c r="I51" s="95">
        <v>3.4</v>
      </c>
      <c r="J51" s="5">
        <f>_xlfn.NUMBERVALUE( LEFT(H51,LEN(H51)-1))</f>
        <v>3.3</v>
      </c>
      <c r="K51" s="5">
        <f>IF( RIGHT(H51,1) = "L",-J51,J51)</f>
        <v>-3.3</v>
      </c>
      <c r="L51" s="4">
        <v>165</v>
      </c>
      <c r="M51" s="3">
        <f>L51-F51</f>
        <v>-0.90000000000000568</v>
      </c>
      <c r="N51" s="3">
        <f>SQRT(M51*M51+K51*K51)</f>
        <v>3.4205262752974153</v>
      </c>
    </row>
    <row r="52" spans="1:14" ht="17" thickBot="1" x14ac:dyDescent="0.25">
      <c r="A52" s="95">
        <v>95</v>
      </c>
      <c r="B52" s="95">
        <v>93.1</v>
      </c>
      <c r="C52" s="95">
        <v>126.3</v>
      </c>
      <c r="D52" s="95">
        <v>4155</v>
      </c>
      <c r="E52" s="95">
        <v>-6.2</v>
      </c>
      <c r="F52" s="95">
        <v>168</v>
      </c>
      <c r="G52" s="95">
        <v>181.6</v>
      </c>
      <c r="H52" s="95" t="s">
        <v>118</v>
      </c>
      <c r="I52" s="95">
        <v>4</v>
      </c>
      <c r="J52" s="5">
        <f>_xlfn.NUMBERVALUE( LEFT(H52,LEN(H52)-1))</f>
        <v>2.6</v>
      </c>
      <c r="K52" s="5">
        <f>IF( RIGHT(H52,1) = "L",-J52,J52)</f>
        <v>-2.6</v>
      </c>
      <c r="L52" s="4">
        <v>165</v>
      </c>
      <c r="M52" s="3">
        <f>L52-F52</f>
        <v>-3</v>
      </c>
      <c r="N52" s="3">
        <f>SQRT(M52*M52+K52*K52)</f>
        <v>3.9698866482558417</v>
      </c>
    </row>
    <row r="53" spans="1:14" ht="17" thickBot="1" x14ac:dyDescent="0.25">
      <c r="A53" s="95">
        <v>92</v>
      </c>
      <c r="B53" s="95">
        <v>92.1</v>
      </c>
      <c r="C53" s="95">
        <v>127.5</v>
      </c>
      <c r="D53" s="95">
        <v>5056</v>
      </c>
      <c r="E53" s="95">
        <v>-5.2</v>
      </c>
      <c r="F53" s="95">
        <v>163</v>
      </c>
      <c r="G53" s="95">
        <v>174.6</v>
      </c>
      <c r="H53" s="95" t="s">
        <v>119</v>
      </c>
      <c r="I53" s="95">
        <v>5.3</v>
      </c>
      <c r="J53" s="5">
        <f>_xlfn.NUMBERVALUE( LEFT(H53,LEN(H53)-1))</f>
        <v>4.9000000000000004</v>
      </c>
      <c r="K53" s="5">
        <f>IF( RIGHT(H53,1) = "L",-J53,J53)</f>
        <v>-4.9000000000000004</v>
      </c>
      <c r="L53" s="4">
        <v>165</v>
      </c>
      <c r="M53" s="3">
        <f>L53-F53</f>
        <v>2</v>
      </c>
      <c r="N53" s="3">
        <f>SQRT(M53*M53+K53*K53)</f>
        <v>5.2924474489596971</v>
      </c>
    </row>
    <row r="54" spans="1:14" ht="17" thickBot="1" x14ac:dyDescent="0.25">
      <c r="A54" s="95">
        <v>89</v>
      </c>
      <c r="B54" s="95">
        <v>93.7</v>
      </c>
      <c r="C54" s="95">
        <v>127.5</v>
      </c>
      <c r="D54" s="95">
        <v>5385</v>
      </c>
      <c r="E54" s="95">
        <v>-4</v>
      </c>
      <c r="F54" s="95">
        <v>159.80000000000001</v>
      </c>
      <c r="G54" s="95">
        <v>169.9</v>
      </c>
      <c r="H54" s="95" t="s">
        <v>110</v>
      </c>
      <c r="I54" s="95">
        <v>6.2</v>
      </c>
      <c r="J54" s="5">
        <f>_xlfn.NUMBERVALUE( LEFT(H54,LEN(H54)-1))</f>
        <v>3.4</v>
      </c>
      <c r="K54" s="5">
        <f>IF( RIGHT(H54,1) = "L",-J54,J54)</f>
        <v>-3.4</v>
      </c>
      <c r="L54" s="4">
        <v>165</v>
      </c>
      <c r="M54" s="3">
        <f>L54-F54</f>
        <v>5.1999999999999886</v>
      </c>
      <c r="N54" s="3">
        <f>SQRT(M54*M54+K54*K54)</f>
        <v>6.2128898268036172</v>
      </c>
    </row>
    <row r="55" spans="1:14" ht="17" thickBot="1" x14ac:dyDescent="0.25">
      <c r="A55" s="95">
        <v>78</v>
      </c>
      <c r="B55" s="95">
        <v>94.2</v>
      </c>
      <c r="C55" s="95">
        <v>130.30000000000001</v>
      </c>
      <c r="D55" s="95">
        <v>5809</v>
      </c>
      <c r="E55" s="95">
        <v>-4.4000000000000004</v>
      </c>
      <c r="F55" s="95">
        <v>165.2</v>
      </c>
      <c r="G55" s="95">
        <v>176.5</v>
      </c>
      <c r="H55" s="95" t="s">
        <v>120</v>
      </c>
      <c r="I55" s="95">
        <v>10.8</v>
      </c>
      <c r="J55" s="5">
        <f>_xlfn.NUMBERVALUE( LEFT(H55,LEN(H55)-1))</f>
        <v>10.8</v>
      </c>
      <c r="K55" s="5">
        <f>IF( RIGHT(H55,1) = "L",-J55,J55)</f>
        <v>-10.8</v>
      </c>
      <c r="L55" s="4">
        <v>165</v>
      </c>
      <c r="M55" s="3">
        <f>L55-F55</f>
        <v>-0.19999999999998863</v>
      </c>
      <c r="N55" s="3">
        <f>SQRT(M55*M55+K55*K55)</f>
        <v>10.801851693112621</v>
      </c>
    </row>
    <row r="56" spans="1:14" ht="17" thickBot="1" x14ac:dyDescent="0.25">
      <c r="A56" s="95">
        <v>70</v>
      </c>
      <c r="B56" s="95">
        <v>93.6</v>
      </c>
      <c r="C56" s="95">
        <v>128.19999999999999</v>
      </c>
      <c r="D56" s="95">
        <v>6101</v>
      </c>
      <c r="E56" s="95">
        <v>-5.6</v>
      </c>
      <c r="F56" s="95">
        <v>159.6</v>
      </c>
      <c r="G56" s="95">
        <v>168.9</v>
      </c>
      <c r="H56" s="95" t="s">
        <v>121</v>
      </c>
      <c r="I56" s="95">
        <v>13.8</v>
      </c>
      <c r="J56" s="5">
        <f>_xlfn.NUMBERVALUE( LEFT(H56,LEN(H56)-1))</f>
        <v>12.5</v>
      </c>
      <c r="K56" s="5">
        <f>IF( RIGHT(H56,1) = "L",-J56,J56)</f>
        <v>12.5</v>
      </c>
      <c r="L56" s="4">
        <v>165</v>
      </c>
      <c r="M56" s="3">
        <f>L56-F56</f>
        <v>5.4000000000000057</v>
      </c>
      <c r="N56" s="3">
        <f>SQRT(M56*M56+K56*K56)</f>
        <v>13.61653406708183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Pin absolute penalty point</vt:lpstr>
      <vt:lpstr>From Pin absolute</vt:lpstr>
      <vt:lpstr>From Pin Percent</vt:lpstr>
      <vt:lpstr>TestCenterReport01</vt:lpstr>
      <vt:lpstr>CombineReport02</vt:lpstr>
      <vt:lpstr>CombineReport02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2021-12-23T14:14:03Z</dcterms:modified>
</cp:coreProperties>
</file>