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86F30DFC-FED6-E64C-AD4F-671D99146365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TestCenterReport01" sheetId="1" r:id="rId4"/>
    <sheet name="CombineReport02" sheetId="6" r:id="rId5"/>
  </sheets>
  <definedNames>
    <definedName name="_xlchart.v1.3" hidden="1">'From Pin absolute penalty point'!$A$67:$A$72</definedName>
    <definedName name="_xlchart.v1.4" hidden="1">'From Pin absolute penalty point'!$O$67:$O$72</definedName>
    <definedName name="_xlchart.v1.5" hidden="1">'From Pin absolute penalty point'!$P$67:$P$72</definedName>
    <definedName name="_xlchart.v2.0" hidden="1">'From Pin absolute penalty point'!$A$67:$A$72</definedName>
    <definedName name="_xlchart.v2.1" hidden="1">'From Pin absolute penalty point'!$O$67:$O$72</definedName>
    <definedName name="_xlchart.v2.2" hidden="1">'From Pin absolute penalty point'!$P$67:$P$72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5" l="1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  <c r="BL70" i="5"/>
  <c r="BL71" i="5"/>
  <c r="BL72" i="5"/>
  <c r="BL73" i="5"/>
  <c r="BL74" i="5"/>
  <c r="BL75" i="5"/>
  <c r="BL76" i="5"/>
  <c r="BL77" i="5"/>
  <c r="BL78" i="5"/>
  <c r="BL79" i="5"/>
  <c r="BL80" i="5"/>
  <c r="BL81" i="5"/>
  <c r="BL82" i="5"/>
  <c r="BL83" i="5"/>
  <c r="BL84" i="5"/>
  <c r="BL3" i="5"/>
  <c r="AS14" i="5"/>
  <c r="Z14" i="5"/>
  <c r="S70" i="5"/>
  <c r="V68" i="5"/>
  <c r="V69" i="5"/>
  <c r="V70" i="5"/>
  <c r="V71" i="5"/>
  <c r="V72" i="5"/>
  <c r="V67" i="5"/>
  <c r="T70" i="5"/>
  <c r="U70" i="5" s="1"/>
  <c r="AS13" i="5"/>
  <c r="BE60" i="5"/>
  <c r="BJ60" i="5"/>
  <c r="BE61" i="5"/>
  <c r="BJ61" i="5"/>
  <c r="BE62" i="5"/>
  <c r="BJ62" i="5"/>
  <c r="BE63" i="5"/>
  <c r="BJ63" i="5"/>
  <c r="BE64" i="5"/>
  <c r="BJ64" i="5"/>
  <c r="BE65" i="5"/>
  <c r="BJ65" i="5"/>
  <c r="BE66" i="5"/>
  <c r="BJ66" i="5"/>
  <c r="BE67" i="5"/>
  <c r="BJ67" i="5"/>
  <c r="BE68" i="5"/>
  <c r="BJ68" i="5"/>
  <c r="BE69" i="5"/>
  <c r="BJ69" i="5"/>
  <c r="BE70" i="5"/>
  <c r="BJ70" i="5"/>
  <c r="BE71" i="5"/>
  <c r="BJ71" i="5"/>
  <c r="BE72" i="5"/>
  <c r="BJ72" i="5"/>
  <c r="BE73" i="5"/>
  <c r="BJ73" i="5"/>
  <c r="BE74" i="5"/>
  <c r="BJ74" i="5"/>
  <c r="BE75" i="5"/>
  <c r="BJ75" i="5"/>
  <c r="BE76" i="5"/>
  <c r="BJ76" i="5"/>
  <c r="BE77" i="5"/>
  <c r="BJ77" i="5"/>
  <c r="BE78" i="5"/>
  <c r="BJ78" i="5"/>
  <c r="BE79" i="5"/>
  <c r="BJ79" i="5"/>
  <c r="BE80" i="5"/>
  <c r="BJ80" i="5"/>
  <c r="BE81" i="5"/>
  <c r="BJ81" i="5"/>
  <c r="BE82" i="5"/>
  <c r="BJ82" i="5"/>
  <c r="BE83" i="5"/>
  <c r="BJ83" i="5"/>
  <c r="BE84" i="5"/>
  <c r="BJ84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AM10" i="5"/>
  <c r="AM11" i="5"/>
  <c r="AM12" i="5"/>
  <c r="AM13" i="5"/>
  <c r="AM27" i="5"/>
  <c r="AM28" i="5"/>
  <c r="AM29" i="5"/>
  <c r="AM30" i="5"/>
  <c r="AM31" i="5"/>
  <c r="AM26" i="5"/>
  <c r="AM21" i="5"/>
  <c r="AM22" i="5"/>
  <c r="AM23" i="5"/>
  <c r="AM24" i="5"/>
  <c r="AM25" i="5"/>
  <c r="AM20" i="5"/>
  <c r="AM15" i="5"/>
  <c r="AM16" i="5"/>
  <c r="AM17" i="5"/>
  <c r="AM18" i="5"/>
  <c r="AM19" i="5"/>
  <c r="AM14" i="5"/>
  <c r="AM9" i="5"/>
  <c r="AM4" i="5"/>
  <c r="AM5" i="5"/>
  <c r="AM6" i="5"/>
  <c r="AM7" i="5"/>
  <c r="AM8" i="5"/>
  <c r="AM3" i="5"/>
  <c r="BP32" i="5"/>
  <c r="AS12" i="5"/>
  <c r="AS11" i="5"/>
  <c r="AS10" i="5"/>
  <c r="AS9" i="5"/>
  <c r="AS8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32" i="5"/>
  <c r="A32" i="5"/>
  <c r="A33" i="5"/>
  <c r="BP33" i="5" s="1"/>
  <c r="A34" i="5"/>
  <c r="BP34" i="5" s="1"/>
  <c r="A35" i="5"/>
  <c r="BP35" i="5" s="1"/>
  <c r="A36" i="5"/>
  <c r="BP36" i="5" s="1"/>
  <c r="A37" i="5"/>
  <c r="BP37" i="5" s="1"/>
  <c r="A38" i="5"/>
  <c r="BP38" i="5" s="1"/>
  <c r="A39" i="5"/>
  <c r="BP39" i="5" s="1"/>
  <c r="A40" i="5"/>
  <c r="BP40" i="5" s="1"/>
  <c r="A41" i="5"/>
  <c r="BP41" i="5" s="1"/>
  <c r="A42" i="5"/>
  <c r="BP42" i="5" s="1"/>
  <c r="A43" i="5"/>
  <c r="BP43" i="5" s="1"/>
  <c r="A44" i="5"/>
  <c r="BP44" i="5" s="1"/>
  <c r="A45" i="5"/>
  <c r="S46" i="5" s="1"/>
  <c r="A46" i="5"/>
  <c r="BP46" i="5" s="1"/>
  <c r="A47" i="5"/>
  <c r="BP47" i="5" s="1"/>
  <c r="A48" i="5"/>
  <c r="BP48" i="5" s="1"/>
  <c r="A49" i="5"/>
  <c r="BP49" i="5" s="1"/>
  <c r="A50" i="5"/>
  <c r="BP50" i="5" s="1"/>
  <c r="A51" i="5"/>
  <c r="S51" i="5" s="1"/>
  <c r="A52" i="5"/>
  <c r="BP52" i="5" s="1"/>
  <c r="A53" i="5"/>
  <c r="BP53" i="5" s="1"/>
  <c r="A54" i="5"/>
  <c r="BP54" i="5" s="1"/>
  <c r="A55" i="5"/>
  <c r="BP55" i="5" s="1"/>
  <c r="A56" i="5"/>
  <c r="BP56" i="5" s="1"/>
  <c r="A57" i="5"/>
  <c r="BP57" i="5" s="1"/>
  <c r="A58" i="5"/>
  <c r="BP58" i="5" s="1"/>
  <c r="A59" i="5"/>
  <c r="BP59" i="5" s="1"/>
  <c r="A60" i="5"/>
  <c r="BP60" i="5" s="1"/>
  <c r="A61" i="5"/>
  <c r="BP61" i="5" s="1"/>
  <c r="A62" i="5"/>
  <c r="BP62" i="5" s="1"/>
  <c r="A63" i="5"/>
  <c r="BP63" i="5" s="1"/>
  <c r="A64" i="5"/>
  <c r="BP64" i="5" s="1"/>
  <c r="A65" i="5"/>
  <c r="BP65" i="5" s="1"/>
  <c r="A66" i="5"/>
  <c r="BP66" i="5" s="1"/>
  <c r="A67" i="5"/>
  <c r="BP67" i="5" s="1"/>
  <c r="A68" i="5"/>
  <c r="BP68" i="5" s="1"/>
  <c r="A69" i="5"/>
  <c r="BP69" i="5" s="1"/>
  <c r="A70" i="5"/>
  <c r="BP70" i="5" s="1"/>
  <c r="A71" i="5"/>
  <c r="BP71" i="5" s="1"/>
  <c r="A72" i="5"/>
  <c r="BP72" i="5" s="1"/>
  <c r="A73" i="5"/>
  <c r="BP73" i="5" s="1"/>
  <c r="A74" i="5"/>
  <c r="BP74" i="5" s="1"/>
  <c r="A75" i="5"/>
  <c r="BP75" i="5" s="1"/>
  <c r="A76" i="5"/>
  <c r="BP76" i="5" s="1"/>
  <c r="A77" i="5"/>
  <c r="BP77" i="5" s="1"/>
  <c r="A78" i="5"/>
  <c r="BP78" i="5" s="1"/>
  <c r="A79" i="5"/>
  <c r="BP79" i="5" s="1"/>
  <c r="A80" i="5"/>
  <c r="BP80" i="5" s="1"/>
  <c r="A81" i="5"/>
  <c r="BP81" i="5" s="1"/>
  <c r="A82" i="5"/>
  <c r="BP82" i="5" s="1"/>
  <c r="A83" i="5"/>
  <c r="BP83" i="5" s="1"/>
  <c r="A84" i="5"/>
  <c r="BP84" i="5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" i="5"/>
  <c r="K31" i="5"/>
  <c r="L31" i="5" s="1"/>
  <c r="K30" i="5"/>
  <c r="L30" i="5" s="1"/>
  <c r="K29" i="5"/>
  <c r="L29" i="5" s="1"/>
  <c r="K28" i="5"/>
  <c r="L28" i="5" s="1"/>
  <c r="K27" i="5"/>
  <c r="L27" i="5" s="1"/>
  <c r="K26" i="5"/>
  <c r="L26" i="5" s="1"/>
  <c r="K25" i="5"/>
  <c r="L25" i="5" s="1"/>
  <c r="K24" i="5"/>
  <c r="L24" i="5" s="1"/>
  <c r="K23" i="5"/>
  <c r="L23" i="5" s="1"/>
  <c r="O23" i="5" s="1"/>
  <c r="BM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K9" i="5"/>
  <c r="L9" i="5" s="1"/>
  <c r="K8" i="5"/>
  <c r="L8" i="5" s="1"/>
  <c r="K7" i="5"/>
  <c r="L7" i="5" s="1"/>
  <c r="K6" i="5"/>
  <c r="L6" i="5" s="1"/>
  <c r="K5" i="5"/>
  <c r="L5" i="5" s="1"/>
  <c r="K4" i="5"/>
  <c r="L4" i="5" s="1"/>
  <c r="K3" i="5"/>
  <c r="L3" i="5" s="1"/>
  <c r="N84" i="5"/>
  <c r="K84" i="5"/>
  <c r="L84" i="5" s="1"/>
  <c r="N83" i="5"/>
  <c r="K83" i="5"/>
  <c r="L83" i="5" s="1"/>
  <c r="N82" i="5"/>
  <c r="K82" i="5"/>
  <c r="L82" i="5" s="1"/>
  <c r="N81" i="5"/>
  <c r="K81" i="5"/>
  <c r="L81" i="5" s="1"/>
  <c r="N80" i="5"/>
  <c r="K80" i="5"/>
  <c r="L80" i="5" s="1"/>
  <c r="N79" i="5"/>
  <c r="K79" i="5"/>
  <c r="L79" i="5" s="1"/>
  <c r="N78" i="5"/>
  <c r="K78" i="5"/>
  <c r="L78" i="5" s="1"/>
  <c r="N77" i="5"/>
  <c r="K77" i="5"/>
  <c r="L77" i="5" s="1"/>
  <c r="N76" i="5"/>
  <c r="K76" i="5"/>
  <c r="L76" i="5" s="1"/>
  <c r="N75" i="5"/>
  <c r="K75" i="5"/>
  <c r="L75" i="5" s="1"/>
  <c r="N74" i="5"/>
  <c r="K74" i="5"/>
  <c r="L74" i="5" s="1"/>
  <c r="O74" i="5" s="1"/>
  <c r="BM74" i="5" s="1"/>
  <c r="N73" i="5"/>
  <c r="K73" i="5"/>
  <c r="L73" i="5" s="1"/>
  <c r="N72" i="5"/>
  <c r="K72" i="5"/>
  <c r="L72" i="5" s="1"/>
  <c r="N71" i="5"/>
  <c r="K71" i="5"/>
  <c r="L71" i="5" s="1"/>
  <c r="N70" i="5"/>
  <c r="K70" i="5"/>
  <c r="L70" i="5" s="1"/>
  <c r="N69" i="5"/>
  <c r="K69" i="5"/>
  <c r="L69" i="5" s="1"/>
  <c r="O69" i="5" s="1"/>
  <c r="BM69" i="5" s="1"/>
  <c r="N68" i="5"/>
  <c r="K68" i="5"/>
  <c r="L68" i="5" s="1"/>
  <c r="N67" i="5"/>
  <c r="K67" i="5"/>
  <c r="L67" i="5" s="1"/>
  <c r="N66" i="5"/>
  <c r="K66" i="5"/>
  <c r="L66" i="5" s="1"/>
  <c r="N65" i="5"/>
  <c r="K65" i="5"/>
  <c r="L65" i="5" s="1"/>
  <c r="N64" i="5"/>
  <c r="K64" i="5"/>
  <c r="L64" i="5" s="1"/>
  <c r="N63" i="5"/>
  <c r="K63" i="5"/>
  <c r="L63" i="5" s="1"/>
  <c r="N62" i="5"/>
  <c r="K62" i="5"/>
  <c r="L62" i="5" s="1"/>
  <c r="N61" i="5"/>
  <c r="K61" i="5"/>
  <c r="L61" i="5" s="1"/>
  <c r="N60" i="5"/>
  <c r="K60" i="5"/>
  <c r="L60" i="5" s="1"/>
  <c r="N59" i="5"/>
  <c r="K59" i="5"/>
  <c r="L59" i="5" s="1"/>
  <c r="N58" i="5"/>
  <c r="K58" i="5"/>
  <c r="L58" i="5" s="1"/>
  <c r="N57" i="5"/>
  <c r="K57" i="5"/>
  <c r="L57" i="5" s="1"/>
  <c r="N56" i="5"/>
  <c r="K56" i="5"/>
  <c r="L56" i="5" s="1"/>
  <c r="N55" i="5"/>
  <c r="K55" i="5"/>
  <c r="L55" i="5" s="1"/>
  <c r="N54" i="5"/>
  <c r="K54" i="5"/>
  <c r="L54" i="5" s="1"/>
  <c r="N53" i="5"/>
  <c r="K53" i="5"/>
  <c r="L53" i="5" s="1"/>
  <c r="N52" i="5"/>
  <c r="K52" i="5"/>
  <c r="L52" i="5" s="1"/>
  <c r="N51" i="5"/>
  <c r="K51" i="5"/>
  <c r="L51" i="5" s="1"/>
  <c r="N50" i="5"/>
  <c r="K50" i="5"/>
  <c r="L50" i="5" s="1"/>
  <c r="N49" i="5"/>
  <c r="K49" i="5"/>
  <c r="L49" i="5" s="1"/>
  <c r="N48" i="5"/>
  <c r="K48" i="5"/>
  <c r="L48" i="5" s="1"/>
  <c r="N47" i="5"/>
  <c r="K47" i="5"/>
  <c r="L47" i="5" s="1"/>
  <c r="N46" i="5"/>
  <c r="K46" i="5"/>
  <c r="L46" i="5" s="1"/>
  <c r="N45" i="5"/>
  <c r="K45" i="5"/>
  <c r="L45" i="5" s="1"/>
  <c r="N44" i="5"/>
  <c r="K44" i="5"/>
  <c r="L44" i="5" s="1"/>
  <c r="N43" i="5"/>
  <c r="K43" i="5"/>
  <c r="L43" i="5" s="1"/>
  <c r="N42" i="5"/>
  <c r="K42" i="5"/>
  <c r="L42" i="5" s="1"/>
  <c r="N41" i="5"/>
  <c r="K41" i="5"/>
  <c r="L41" i="5" s="1"/>
  <c r="N40" i="5"/>
  <c r="K40" i="5"/>
  <c r="L40" i="5" s="1"/>
  <c r="N39" i="5"/>
  <c r="K39" i="5"/>
  <c r="L39" i="5" s="1"/>
  <c r="N38" i="5"/>
  <c r="K38" i="5"/>
  <c r="L38" i="5" s="1"/>
  <c r="N37" i="5"/>
  <c r="K37" i="5"/>
  <c r="L37" i="5" s="1"/>
  <c r="N36" i="5"/>
  <c r="K36" i="5"/>
  <c r="L36" i="5" s="1"/>
  <c r="O36" i="5" s="1"/>
  <c r="BM36" i="5" s="1"/>
  <c r="N35" i="5"/>
  <c r="K35" i="5"/>
  <c r="L35" i="5" s="1"/>
  <c r="N34" i="5"/>
  <c r="K34" i="5"/>
  <c r="L34" i="5" s="1"/>
  <c r="N33" i="5"/>
  <c r="K33" i="5"/>
  <c r="L33" i="5" s="1"/>
  <c r="N32" i="5"/>
  <c r="K32" i="5"/>
  <c r="L32" i="5" s="1"/>
  <c r="Q110" i="6"/>
  <c r="N110" i="6"/>
  <c r="O110" i="6" s="1"/>
  <c r="Q109" i="6"/>
  <c r="N109" i="6"/>
  <c r="O109" i="6" s="1"/>
  <c r="Q108" i="6"/>
  <c r="N108" i="6"/>
  <c r="O108" i="6" s="1"/>
  <c r="Q107" i="6"/>
  <c r="N107" i="6"/>
  <c r="O107" i="6" s="1"/>
  <c r="Q106" i="6"/>
  <c r="N106" i="6"/>
  <c r="O106" i="6" s="1"/>
  <c r="Q105" i="6"/>
  <c r="N105" i="6"/>
  <c r="O105" i="6" s="1"/>
  <c r="Q98" i="6"/>
  <c r="N98" i="6"/>
  <c r="O98" i="6" s="1"/>
  <c r="Q97" i="6"/>
  <c r="N97" i="6"/>
  <c r="O97" i="6" s="1"/>
  <c r="Q96" i="6"/>
  <c r="N96" i="6"/>
  <c r="O96" i="6" s="1"/>
  <c r="Q95" i="6"/>
  <c r="N95" i="6"/>
  <c r="O95" i="6" s="1"/>
  <c r="Q94" i="6"/>
  <c r="N94" i="6"/>
  <c r="O94" i="6" s="1"/>
  <c r="Q93" i="6"/>
  <c r="N93" i="6"/>
  <c r="O93" i="6" s="1"/>
  <c r="Q87" i="6"/>
  <c r="N87" i="6"/>
  <c r="O87" i="6" s="1"/>
  <c r="Q86" i="6"/>
  <c r="N86" i="6"/>
  <c r="O86" i="6" s="1"/>
  <c r="Q85" i="6"/>
  <c r="N85" i="6"/>
  <c r="O85" i="6" s="1"/>
  <c r="Q84" i="6"/>
  <c r="N84" i="6"/>
  <c r="O84" i="6" s="1"/>
  <c r="Q83" i="6"/>
  <c r="N83" i="6"/>
  <c r="O83" i="6" s="1"/>
  <c r="Q82" i="6"/>
  <c r="N82" i="6"/>
  <c r="O82" i="6" s="1"/>
  <c r="Q76" i="6"/>
  <c r="N76" i="6"/>
  <c r="O76" i="6" s="1"/>
  <c r="Q75" i="6"/>
  <c r="N75" i="6"/>
  <c r="O75" i="6" s="1"/>
  <c r="Q74" i="6"/>
  <c r="N74" i="6"/>
  <c r="O74" i="6" s="1"/>
  <c r="Q73" i="6"/>
  <c r="N73" i="6"/>
  <c r="O73" i="6" s="1"/>
  <c r="Q72" i="6"/>
  <c r="N72" i="6"/>
  <c r="O72" i="6" s="1"/>
  <c r="Q71" i="6"/>
  <c r="N71" i="6"/>
  <c r="O71" i="6" s="1"/>
  <c r="Q65" i="6"/>
  <c r="N65" i="6"/>
  <c r="O65" i="6" s="1"/>
  <c r="Q64" i="6"/>
  <c r="N64" i="6"/>
  <c r="O64" i="6" s="1"/>
  <c r="Q63" i="6"/>
  <c r="N63" i="6"/>
  <c r="O63" i="6" s="1"/>
  <c r="Q62" i="6"/>
  <c r="N62" i="6"/>
  <c r="O62" i="6" s="1"/>
  <c r="Q61" i="6"/>
  <c r="N61" i="6"/>
  <c r="O61" i="6" s="1"/>
  <c r="Q60" i="6"/>
  <c r="N60" i="6"/>
  <c r="O60" i="6" s="1"/>
  <c r="Q54" i="6"/>
  <c r="N54" i="6"/>
  <c r="O54" i="6" s="1"/>
  <c r="Q53" i="6"/>
  <c r="N53" i="6"/>
  <c r="O53" i="6" s="1"/>
  <c r="Q52" i="6"/>
  <c r="N52" i="6"/>
  <c r="O52" i="6" s="1"/>
  <c r="Q51" i="6"/>
  <c r="N51" i="6"/>
  <c r="O51" i="6" s="1"/>
  <c r="Q50" i="6"/>
  <c r="N50" i="6"/>
  <c r="O50" i="6" s="1"/>
  <c r="Q49" i="6"/>
  <c r="N49" i="6"/>
  <c r="O49" i="6" s="1"/>
  <c r="Q43" i="6"/>
  <c r="N43" i="6"/>
  <c r="O43" i="6" s="1"/>
  <c r="Q42" i="6"/>
  <c r="N42" i="6"/>
  <c r="O42" i="6" s="1"/>
  <c r="Q41" i="6"/>
  <c r="N41" i="6"/>
  <c r="O41" i="6" s="1"/>
  <c r="Q40" i="6"/>
  <c r="N40" i="6"/>
  <c r="O40" i="6" s="1"/>
  <c r="Q39" i="6"/>
  <c r="N39" i="6"/>
  <c r="O39" i="6" s="1"/>
  <c r="Q38" i="6"/>
  <c r="N38" i="6"/>
  <c r="O38" i="6" s="1"/>
  <c r="Q32" i="6"/>
  <c r="N32" i="6"/>
  <c r="O32" i="6" s="1"/>
  <c r="Q31" i="6"/>
  <c r="N31" i="6"/>
  <c r="O31" i="6" s="1"/>
  <c r="Q30" i="6"/>
  <c r="N30" i="6"/>
  <c r="O30" i="6" s="1"/>
  <c r="Q29" i="6"/>
  <c r="N29" i="6"/>
  <c r="O29" i="6" s="1"/>
  <c r="Q28" i="6"/>
  <c r="N28" i="6"/>
  <c r="O28" i="6" s="1"/>
  <c r="Q27" i="6"/>
  <c r="N27" i="6"/>
  <c r="O27" i="6" s="1"/>
  <c r="Q21" i="6"/>
  <c r="N21" i="6"/>
  <c r="O21" i="6" s="1"/>
  <c r="Q20" i="6"/>
  <c r="N20" i="6"/>
  <c r="O20" i="6" s="1"/>
  <c r="Q19" i="6"/>
  <c r="N19" i="6"/>
  <c r="O19" i="6" s="1"/>
  <c r="Q18" i="6"/>
  <c r="N18" i="6"/>
  <c r="O18" i="6" s="1"/>
  <c r="Q17" i="6"/>
  <c r="N17" i="6"/>
  <c r="O17" i="6" s="1"/>
  <c r="Q16" i="6"/>
  <c r="N16" i="6"/>
  <c r="O16" i="6" s="1"/>
  <c r="N36" i="1"/>
  <c r="O36" i="1" s="1"/>
  <c r="N37" i="1"/>
  <c r="O37" i="1" s="1"/>
  <c r="N38" i="1"/>
  <c r="O38" i="1" s="1"/>
  <c r="N39" i="1"/>
  <c r="O39" i="1" s="1"/>
  <c r="N40" i="1"/>
  <c r="O40" i="1" s="1"/>
  <c r="N35" i="1"/>
  <c r="O35" i="1" s="1"/>
  <c r="N28" i="1"/>
  <c r="O28" i="1" s="1"/>
  <c r="N29" i="1"/>
  <c r="O29" i="1" s="1"/>
  <c r="N30" i="1"/>
  <c r="O30" i="1" s="1"/>
  <c r="N31" i="1"/>
  <c r="O31" i="1" s="1"/>
  <c r="N32" i="1"/>
  <c r="O32" i="1"/>
  <c r="N27" i="1"/>
  <c r="O27" i="1" s="1"/>
  <c r="N20" i="1"/>
  <c r="O20" i="1" s="1"/>
  <c r="N21" i="1"/>
  <c r="O21" i="1" s="1"/>
  <c r="N22" i="1"/>
  <c r="O22" i="1" s="1"/>
  <c r="N23" i="1"/>
  <c r="O23" i="1"/>
  <c r="N24" i="1"/>
  <c r="O24" i="1" s="1"/>
  <c r="N19" i="1"/>
  <c r="O19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O11" i="1" s="1"/>
  <c r="N4" i="1"/>
  <c r="O4" i="1" s="1"/>
  <c r="N5" i="1"/>
  <c r="O5" i="1" s="1"/>
  <c r="N6" i="1"/>
  <c r="O6" i="1" s="1"/>
  <c r="N7" i="1"/>
  <c r="O7" i="1" s="1"/>
  <c r="N8" i="1"/>
  <c r="O8" i="1"/>
  <c r="N3" i="1"/>
  <c r="O3" i="1" s="1"/>
  <c r="N6" i="6"/>
  <c r="O6" i="6" s="1"/>
  <c r="N7" i="6"/>
  <c r="O7" i="6" s="1"/>
  <c r="N8" i="6"/>
  <c r="O8" i="6" s="1"/>
  <c r="N9" i="6"/>
  <c r="O9" i="6" s="1"/>
  <c r="N10" i="6"/>
  <c r="O10" i="6" s="1"/>
  <c r="N5" i="6"/>
  <c r="O5" i="6" s="1"/>
  <c r="Q10" i="6"/>
  <c r="Q9" i="6"/>
  <c r="Q8" i="6"/>
  <c r="Q7" i="6"/>
  <c r="Q6" i="6"/>
  <c r="Q5" i="6"/>
  <c r="AR7" i="5"/>
  <c r="AR6" i="5"/>
  <c r="AR5" i="5"/>
  <c r="AR4" i="5"/>
  <c r="AR3" i="5"/>
  <c r="AS7" i="5"/>
  <c r="AS6" i="5"/>
  <c r="AS5" i="5"/>
  <c r="AV5" i="5" s="1"/>
  <c r="AS4" i="5"/>
  <c r="AS3" i="5"/>
  <c r="Y7" i="5"/>
  <c r="Y6" i="5"/>
  <c r="Y5" i="5"/>
  <c r="Y3" i="5"/>
  <c r="Y4" i="5"/>
  <c r="Q7" i="5"/>
  <c r="Q4" i="5"/>
  <c r="Q5" i="5"/>
  <c r="Q6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" i="5"/>
  <c r="A4" i="5"/>
  <c r="BP4" i="5" s="1"/>
  <c r="A5" i="5"/>
  <c r="BP5" i="5" s="1"/>
  <c r="A6" i="5"/>
  <c r="BP6" i="5" s="1"/>
  <c r="A7" i="5"/>
  <c r="BP7" i="5" s="1"/>
  <c r="A8" i="5"/>
  <c r="BP8" i="5" s="1"/>
  <c r="A9" i="5"/>
  <c r="BP9" i="5" s="1"/>
  <c r="A10" i="5"/>
  <c r="BP10" i="5" s="1"/>
  <c r="A11" i="5"/>
  <c r="BP11" i="5" s="1"/>
  <c r="A12" i="5"/>
  <c r="BP12" i="5" s="1"/>
  <c r="A13" i="5"/>
  <c r="BP13" i="5" s="1"/>
  <c r="A14" i="5"/>
  <c r="BP14" i="5" s="1"/>
  <c r="A15" i="5"/>
  <c r="BP15" i="5" s="1"/>
  <c r="A16" i="5"/>
  <c r="BP16" i="5" s="1"/>
  <c r="A17" i="5"/>
  <c r="BP17" i="5" s="1"/>
  <c r="A18" i="5"/>
  <c r="BP18" i="5" s="1"/>
  <c r="A19" i="5"/>
  <c r="A20" i="5"/>
  <c r="BP20" i="5" s="1"/>
  <c r="A21" i="5"/>
  <c r="BP21" i="5" s="1"/>
  <c r="A22" i="5"/>
  <c r="BP22" i="5" s="1"/>
  <c r="A23" i="5"/>
  <c r="BP23" i="5" s="1"/>
  <c r="A24" i="5"/>
  <c r="BP24" i="5" s="1"/>
  <c r="A25" i="5"/>
  <c r="BP25" i="5" s="1"/>
  <c r="A26" i="5"/>
  <c r="BP26" i="5" s="1"/>
  <c r="A27" i="5"/>
  <c r="BP27" i="5" s="1"/>
  <c r="A28" i="5"/>
  <c r="BP28" i="5" s="1"/>
  <c r="A29" i="5"/>
  <c r="BP29" i="5" s="1"/>
  <c r="A30" i="5"/>
  <c r="BP30" i="5" s="1"/>
  <c r="A31" i="5"/>
  <c r="BP31" i="5" s="1"/>
  <c r="A3" i="5"/>
  <c r="BP3" i="5" s="1"/>
  <c r="Q36" i="1"/>
  <c r="Q37" i="1"/>
  <c r="Q38" i="1"/>
  <c r="Q39" i="1"/>
  <c r="Q40" i="1"/>
  <c r="Q35" i="1"/>
  <c r="Q28" i="1"/>
  <c r="Q29" i="1"/>
  <c r="Q30" i="1"/>
  <c r="Q31" i="1"/>
  <c r="Q32" i="1"/>
  <c r="Q27" i="1"/>
  <c r="Q20" i="1"/>
  <c r="Q21" i="1"/>
  <c r="Q22" i="1"/>
  <c r="Q23" i="1"/>
  <c r="Q24" i="1"/>
  <c r="Q19" i="1"/>
  <c r="Q12" i="1"/>
  <c r="Q13" i="1"/>
  <c r="Q14" i="1"/>
  <c r="Q15" i="1"/>
  <c r="Q16" i="1"/>
  <c r="Q11" i="1"/>
  <c r="Q4" i="1"/>
  <c r="Q5" i="1"/>
  <c r="Q6" i="1"/>
  <c r="Q7" i="1"/>
  <c r="Q8" i="1"/>
  <c r="R8" i="1" s="1"/>
  <c r="Q3" i="1"/>
  <c r="AW5" i="5" l="1"/>
  <c r="BF42" i="5" s="1"/>
  <c r="AU5" i="5"/>
  <c r="O45" i="5"/>
  <c r="BM45" i="5" s="1"/>
  <c r="O55" i="5"/>
  <c r="BM55" i="5" s="1"/>
  <c r="O70" i="5"/>
  <c r="BM70" i="5" s="1"/>
  <c r="O75" i="5"/>
  <c r="BM75" i="5" s="1"/>
  <c r="BF12" i="5"/>
  <c r="BF22" i="5"/>
  <c r="BF32" i="5"/>
  <c r="BF52" i="5"/>
  <c r="BB20" i="5"/>
  <c r="BF13" i="5"/>
  <c r="BF23" i="5"/>
  <c r="BF33" i="5"/>
  <c r="BF53" i="5"/>
  <c r="BB3" i="5"/>
  <c r="BF4" i="5"/>
  <c r="BF14" i="5"/>
  <c r="BF24" i="5"/>
  <c r="BF44" i="5"/>
  <c r="BB12" i="5"/>
  <c r="BF5" i="5"/>
  <c r="BF15" i="5"/>
  <c r="BF25" i="5"/>
  <c r="BF45" i="5"/>
  <c r="BB13" i="5"/>
  <c r="BF9" i="5"/>
  <c r="BF49" i="5"/>
  <c r="BF79" i="5"/>
  <c r="BF16" i="5"/>
  <c r="BF66" i="5"/>
  <c r="BF76" i="5"/>
  <c r="BB4" i="5"/>
  <c r="BB14" i="5"/>
  <c r="BF59" i="5"/>
  <c r="BF37" i="5"/>
  <c r="BF47" i="5"/>
  <c r="BF57" i="5"/>
  <c r="BF67" i="5"/>
  <c r="BB5" i="5"/>
  <c r="BF8" i="5"/>
  <c r="BF18" i="5"/>
  <c r="BF28" i="5"/>
  <c r="BF38" i="5"/>
  <c r="BF48" i="5"/>
  <c r="BF68" i="5"/>
  <c r="BF29" i="5"/>
  <c r="BF69" i="5"/>
  <c r="BF10" i="5"/>
  <c r="BF20" i="5"/>
  <c r="BF30" i="5"/>
  <c r="BF50" i="5"/>
  <c r="BB8" i="5"/>
  <c r="BB18" i="5"/>
  <c r="BF11" i="5"/>
  <c r="BF21" i="5"/>
  <c r="BF31" i="5"/>
  <c r="BF51" i="5"/>
  <c r="BB9" i="5"/>
  <c r="BB19" i="5"/>
  <c r="S33" i="5"/>
  <c r="BP45" i="5"/>
  <c r="O24" i="5"/>
  <c r="BM24" i="5" s="1"/>
  <c r="O4" i="5"/>
  <c r="BM4" i="5" s="1"/>
  <c r="O19" i="5"/>
  <c r="BM19" i="5" s="1"/>
  <c r="O14" i="5"/>
  <c r="BM14" i="5" s="1"/>
  <c r="BP51" i="5"/>
  <c r="O9" i="5"/>
  <c r="BM9" i="5" s="1"/>
  <c r="S42" i="5"/>
  <c r="O59" i="5"/>
  <c r="O68" i="5"/>
  <c r="BM68" i="5" s="1"/>
  <c r="S65" i="5"/>
  <c r="AC10" i="5"/>
  <c r="O13" i="5"/>
  <c r="BM13" i="5" s="1"/>
  <c r="S60" i="5"/>
  <c r="O65" i="5"/>
  <c r="O22" i="5"/>
  <c r="BM22" i="5" s="1"/>
  <c r="O12" i="5"/>
  <c r="BM12" i="5" s="1"/>
  <c r="O31" i="5"/>
  <c r="BM31" i="5" s="1"/>
  <c r="O21" i="5"/>
  <c r="BM21" i="5" s="1"/>
  <c r="O11" i="5"/>
  <c r="BM11" i="5" s="1"/>
  <c r="O3" i="5"/>
  <c r="BM3" i="5" s="1"/>
  <c r="O34" i="5"/>
  <c r="BM34" i="5" s="1"/>
  <c r="O39" i="5"/>
  <c r="O49" i="5"/>
  <c r="O30" i="5"/>
  <c r="BM30" i="5" s="1"/>
  <c r="O20" i="5"/>
  <c r="O10" i="5"/>
  <c r="BM10" i="5" s="1"/>
  <c r="O28" i="5"/>
  <c r="BM28" i="5" s="1"/>
  <c r="O8" i="5"/>
  <c r="BM8" i="5" s="1"/>
  <c r="O27" i="5"/>
  <c r="BM27" i="5" s="1"/>
  <c r="O7" i="5"/>
  <c r="BM7" i="5" s="1"/>
  <c r="O6" i="5"/>
  <c r="BM6" i="5" s="1"/>
  <c r="O78" i="5"/>
  <c r="BM78" i="5" s="1"/>
  <c r="O32" i="5"/>
  <c r="BM32" i="5" s="1"/>
  <c r="O29" i="5"/>
  <c r="BM29" i="5" s="1"/>
  <c r="O25" i="5"/>
  <c r="BM25" i="5" s="1"/>
  <c r="O5" i="5"/>
  <c r="BM5" i="5" s="1"/>
  <c r="O41" i="5"/>
  <c r="BM41" i="5" s="1"/>
  <c r="O51" i="5"/>
  <c r="O42" i="5"/>
  <c r="BM42" i="5" s="1"/>
  <c r="O33" i="5"/>
  <c r="BM33" i="5" s="1"/>
  <c r="O18" i="5"/>
  <c r="BM18" i="5" s="1"/>
  <c r="O17" i="5"/>
  <c r="BM17" i="5" s="1"/>
  <c r="O16" i="5"/>
  <c r="BM16" i="5" s="1"/>
  <c r="O15" i="5"/>
  <c r="BM15" i="5" s="1"/>
  <c r="O26" i="5"/>
  <c r="BM26" i="5" s="1"/>
  <c r="O77" i="5"/>
  <c r="BM77" i="5" s="1"/>
  <c r="O43" i="5"/>
  <c r="O73" i="5"/>
  <c r="BM73" i="5" s="1"/>
  <c r="O48" i="5"/>
  <c r="O57" i="5"/>
  <c r="O40" i="5"/>
  <c r="BM40" i="5" s="1"/>
  <c r="O53" i="5"/>
  <c r="O62" i="5"/>
  <c r="O50" i="5"/>
  <c r="O58" i="5"/>
  <c r="O83" i="5"/>
  <c r="BM83" i="5" s="1"/>
  <c r="O79" i="5"/>
  <c r="BM79" i="5" s="1"/>
  <c r="O63" i="5"/>
  <c r="O80" i="5"/>
  <c r="BM80" i="5" s="1"/>
  <c r="O67" i="5"/>
  <c r="BM67" i="5" s="1"/>
  <c r="O60" i="5"/>
  <c r="O64" i="5"/>
  <c r="O72" i="5"/>
  <c r="BM72" i="5" s="1"/>
  <c r="O52" i="5"/>
  <c r="O81" i="5"/>
  <c r="BM81" i="5" s="1"/>
  <c r="O47" i="5"/>
  <c r="O35" i="5"/>
  <c r="BM35" i="5" s="1"/>
  <c r="O61" i="5"/>
  <c r="O82" i="5"/>
  <c r="BM82" i="5" s="1"/>
  <c r="O56" i="5"/>
  <c r="O44" i="5"/>
  <c r="O66" i="5"/>
  <c r="O37" i="5"/>
  <c r="BM37" i="5" s="1"/>
  <c r="O54" i="5"/>
  <c r="O71" i="5"/>
  <c r="BM71" i="5" s="1"/>
  <c r="O38" i="5"/>
  <c r="BM38" i="5" s="1"/>
  <c r="O46" i="5"/>
  <c r="T46" i="5" s="1"/>
  <c r="U46" i="5" s="1"/>
  <c r="O76" i="5"/>
  <c r="BM76" i="5" s="1"/>
  <c r="O84" i="5"/>
  <c r="BM84" i="5" s="1"/>
  <c r="R3" i="1"/>
  <c r="R39" i="1"/>
  <c r="R16" i="1"/>
  <c r="R36" i="1"/>
  <c r="R86" i="6"/>
  <c r="R72" i="6"/>
  <c r="R84" i="6"/>
  <c r="R20" i="6"/>
  <c r="R54" i="6"/>
  <c r="R82" i="6"/>
  <c r="R107" i="6"/>
  <c r="R60" i="6"/>
  <c r="R64" i="6"/>
  <c r="R98" i="6"/>
  <c r="R94" i="6"/>
  <c r="R32" i="6"/>
  <c r="R28" i="6"/>
  <c r="R75" i="6"/>
  <c r="R105" i="6"/>
  <c r="R109" i="6"/>
  <c r="R50" i="6"/>
  <c r="R27" i="6"/>
  <c r="R5" i="6"/>
  <c r="R62" i="6"/>
  <c r="R108" i="6"/>
  <c r="R106" i="6"/>
  <c r="R110" i="6"/>
  <c r="R97" i="6"/>
  <c r="R95" i="6"/>
  <c r="R96" i="6"/>
  <c r="R93" i="6"/>
  <c r="R83" i="6"/>
  <c r="R85" i="6"/>
  <c r="R87" i="6"/>
  <c r="R73" i="6"/>
  <c r="R74" i="6"/>
  <c r="R71" i="6"/>
  <c r="R76" i="6"/>
  <c r="R63" i="6"/>
  <c r="R61" i="6"/>
  <c r="R65" i="6"/>
  <c r="R53" i="6"/>
  <c r="R51" i="6"/>
  <c r="R52" i="6"/>
  <c r="R49" i="6"/>
  <c r="R39" i="6"/>
  <c r="R40" i="6"/>
  <c r="R41" i="6"/>
  <c r="R42" i="6"/>
  <c r="R38" i="6"/>
  <c r="R43" i="6"/>
  <c r="R31" i="6"/>
  <c r="R29" i="6"/>
  <c r="R30" i="6"/>
  <c r="R17" i="6"/>
  <c r="R19" i="6"/>
  <c r="R18" i="6"/>
  <c r="R16" i="6"/>
  <c r="R21" i="6"/>
  <c r="R40" i="1"/>
  <c r="R38" i="1"/>
  <c r="R37" i="1"/>
  <c r="R35" i="1"/>
  <c r="R29" i="1"/>
  <c r="R31" i="1"/>
  <c r="R32" i="1"/>
  <c r="R30" i="1"/>
  <c r="R28" i="1"/>
  <c r="R27" i="1"/>
  <c r="R22" i="1"/>
  <c r="R21" i="1"/>
  <c r="R20" i="1"/>
  <c r="R24" i="1"/>
  <c r="R23" i="1"/>
  <c r="R19" i="1"/>
  <c r="R15" i="1"/>
  <c r="R14" i="1"/>
  <c r="R13" i="1"/>
  <c r="R12" i="1"/>
  <c r="R11" i="1"/>
  <c r="R4" i="1"/>
  <c r="R6" i="1"/>
  <c r="R7" i="1"/>
  <c r="R5" i="1"/>
  <c r="R7" i="6"/>
  <c r="R6" i="6"/>
  <c r="R8" i="6"/>
  <c r="R9" i="6"/>
  <c r="R10" i="6"/>
  <c r="S19" i="5"/>
  <c r="BP19" i="5"/>
  <c r="S21" i="5"/>
  <c r="S11" i="5"/>
  <c r="S31" i="5"/>
  <c r="S6" i="5"/>
  <c r="BF27" i="5" l="1"/>
  <c r="BF56" i="5"/>
  <c r="BF3" i="5"/>
  <c r="BF84" i="5"/>
  <c r="BB11" i="5"/>
  <c r="BB10" i="5"/>
  <c r="BB16" i="5"/>
  <c r="BF17" i="5"/>
  <c r="BF75" i="5"/>
  <c r="BG75" i="5" s="1"/>
  <c r="BF83" i="5"/>
  <c r="BG83" i="5" s="1"/>
  <c r="BF82" i="5"/>
  <c r="BF81" i="5"/>
  <c r="BF46" i="5"/>
  <c r="BF80" i="5"/>
  <c r="BB7" i="5"/>
  <c r="BF74" i="5"/>
  <c r="BG74" i="5" s="1"/>
  <c r="T21" i="5"/>
  <c r="U21" i="5" s="1"/>
  <c r="BF71" i="5"/>
  <c r="BG71" i="5" s="1"/>
  <c r="BF70" i="5"/>
  <c r="BB6" i="5"/>
  <c r="BF39" i="5"/>
  <c r="BF7" i="5"/>
  <c r="BF36" i="5"/>
  <c r="BF65" i="5"/>
  <c r="BF64" i="5"/>
  <c r="BF73" i="5"/>
  <c r="BG73" i="5" s="1"/>
  <c r="BF72" i="5"/>
  <c r="BG72" i="5" s="1"/>
  <c r="BF61" i="5"/>
  <c r="BG61" i="5" s="1"/>
  <c r="BF60" i="5"/>
  <c r="BG60" i="5" s="1"/>
  <c r="BF78" i="5"/>
  <c r="BG78" i="5" s="1"/>
  <c r="BB15" i="5"/>
  <c r="BB17" i="5"/>
  <c r="BF26" i="5"/>
  <c r="BF55" i="5"/>
  <c r="BF54" i="5"/>
  <c r="BF63" i="5"/>
  <c r="BG63" i="5" s="1"/>
  <c r="BF62" i="5"/>
  <c r="BG62" i="5" s="1"/>
  <c r="BF41" i="5"/>
  <c r="BF40" i="5"/>
  <c r="BG40" i="5" s="1"/>
  <c r="BF58" i="5"/>
  <c r="BG58" i="5" s="1"/>
  <c r="BF77" i="5"/>
  <c r="BF19" i="5"/>
  <c r="BF6" i="5"/>
  <c r="BF35" i="5"/>
  <c r="BF34" i="5"/>
  <c r="BF43" i="5"/>
  <c r="BG43" i="5" s="1"/>
  <c r="BG70" i="5"/>
  <c r="T19" i="5"/>
  <c r="Z10" i="5"/>
  <c r="V45" i="5"/>
  <c r="BG55" i="5"/>
  <c r="BM66" i="5"/>
  <c r="T65" i="5"/>
  <c r="U65" i="5" s="1"/>
  <c r="Z13" i="5" s="1"/>
  <c r="V62" i="5"/>
  <c r="BM62" i="5"/>
  <c r="BG76" i="5"/>
  <c r="BG69" i="5"/>
  <c r="BG38" i="5"/>
  <c r="BG66" i="5"/>
  <c r="BM64" i="5"/>
  <c r="BG42" i="5"/>
  <c r="BG57" i="5"/>
  <c r="BG82" i="5"/>
  <c r="BG44" i="5"/>
  <c r="BG65" i="5"/>
  <c r="BG67" i="5"/>
  <c r="BG84" i="5"/>
  <c r="BG47" i="5"/>
  <c r="BG32" i="5"/>
  <c r="BG48" i="5"/>
  <c r="BG77" i="5"/>
  <c r="BG33" i="5"/>
  <c r="BG50" i="5"/>
  <c r="BG64" i="5"/>
  <c r="BG81" i="5"/>
  <c r="BG34" i="5"/>
  <c r="BG52" i="5"/>
  <c r="BG35" i="5"/>
  <c r="BG53" i="5"/>
  <c r="BG68" i="5"/>
  <c r="BG36" i="5"/>
  <c r="BG54" i="5"/>
  <c r="BG56" i="5"/>
  <c r="BG80" i="5"/>
  <c r="BM65" i="5"/>
  <c r="BM44" i="5"/>
  <c r="V44" i="5"/>
  <c r="BG39" i="5"/>
  <c r="BM53" i="5"/>
  <c r="BM60" i="5"/>
  <c r="T42" i="5"/>
  <c r="U42" i="5" s="1"/>
  <c r="V64" i="5" s="1"/>
  <c r="BM39" i="5"/>
  <c r="BG46" i="5"/>
  <c r="BG49" i="5"/>
  <c r="BM49" i="5"/>
  <c r="BM46" i="5"/>
  <c r="V46" i="5"/>
  <c r="BG37" i="5"/>
  <c r="BG59" i="5"/>
  <c r="T60" i="5"/>
  <c r="U60" i="5" s="1"/>
  <c r="Z12" i="5" s="1"/>
  <c r="BM57" i="5"/>
  <c r="BM48" i="5"/>
  <c r="V48" i="5"/>
  <c r="BM50" i="5"/>
  <c r="V50" i="5"/>
  <c r="V61" i="5"/>
  <c r="BM61" i="5"/>
  <c r="BM63" i="5"/>
  <c r="BM59" i="5"/>
  <c r="BG41" i="5"/>
  <c r="BM56" i="5"/>
  <c r="BM47" i="5"/>
  <c r="V47" i="5"/>
  <c r="V43" i="5"/>
  <c r="BM43" i="5"/>
  <c r="BG79" i="5"/>
  <c r="BM54" i="5"/>
  <c r="BM52" i="5"/>
  <c r="BM58" i="5"/>
  <c r="V58" i="5"/>
  <c r="T51" i="5"/>
  <c r="U51" i="5" s="1"/>
  <c r="Z11" i="5" s="1"/>
  <c r="BM51" i="5"/>
  <c r="BG45" i="5"/>
  <c r="BG51" i="5"/>
  <c r="BM20" i="5"/>
  <c r="T33" i="5"/>
  <c r="U33" i="5" s="1"/>
  <c r="V32" i="5" s="1"/>
  <c r="T6" i="5"/>
  <c r="U6" i="5" s="1"/>
  <c r="T31" i="5"/>
  <c r="U31" i="5" s="1"/>
  <c r="V51" i="5" s="1"/>
  <c r="T11" i="5"/>
  <c r="U11" i="5" s="1"/>
  <c r="U19" i="5"/>
  <c r="Z5" i="5" s="1"/>
  <c r="BG11" i="5"/>
  <c r="BG21" i="5"/>
  <c r="BG31" i="5"/>
  <c r="BG12" i="5"/>
  <c r="BG22" i="5"/>
  <c r="BG23" i="5"/>
  <c r="BG5" i="5"/>
  <c r="BG26" i="5"/>
  <c r="BG19" i="5"/>
  <c r="BG3" i="5"/>
  <c r="BG28" i="5"/>
  <c r="BG13" i="5"/>
  <c r="BG4" i="5"/>
  <c r="BG14" i="5"/>
  <c r="BG24" i="5"/>
  <c r="BG15" i="5"/>
  <c r="BG25" i="5"/>
  <c r="BG6" i="5"/>
  <c r="BG16" i="5"/>
  <c r="BG7" i="5"/>
  <c r="BG18" i="5"/>
  <c r="BG9" i="5"/>
  <c r="BG10" i="5"/>
  <c r="BG20" i="5"/>
  <c r="BG30" i="5"/>
  <c r="BG17" i="5"/>
  <c r="BG27" i="5"/>
  <c r="BG8" i="5"/>
  <c r="BG29" i="5"/>
  <c r="Z6" i="5" l="1"/>
  <c r="V23" i="5"/>
  <c r="V25" i="5"/>
  <c r="V21" i="5"/>
  <c r="V24" i="5"/>
  <c r="V20" i="5"/>
  <c r="V54" i="5"/>
  <c r="V52" i="5"/>
  <c r="V49" i="5"/>
  <c r="Z9" i="5"/>
  <c r="V55" i="5"/>
  <c r="V42" i="5"/>
  <c r="V38" i="5"/>
  <c r="V39" i="5"/>
  <c r="V56" i="5"/>
  <c r="V60" i="5"/>
  <c r="V66" i="5"/>
  <c r="V53" i="5"/>
  <c r="V57" i="5"/>
  <c r="V65" i="5"/>
  <c r="V40" i="5"/>
  <c r="V59" i="5"/>
  <c r="V18" i="5"/>
  <c r="V15" i="5"/>
  <c r="V63" i="5"/>
  <c r="V16" i="5"/>
  <c r="V19" i="5"/>
  <c r="V41" i="5"/>
  <c r="V17" i="5"/>
  <c r="Z4" i="5"/>
  <c r="V12" i="5"/>
  <c r="V10" i="5"/>
  <c r="V9" i="5"/>
  <c r="V13" i="5"/>
  <c r="V11" i="5"/>
  <c r="V30" i="5"/>
  <c r="V31" i="5"/>
  <c r="V26" i="5"/>
  <c r="V28" i="5"/>
  <c r="V29" i="5"/>
  <c r="V27" i="5"/>
  <c r="Z7" i="5"/>
  <c r="Z3" i="5"/>
  <c r="V6" i="5"/>
  <c r="V8" i="5"/>
  <c r="V3" i="5"/>
  <c r="V7" i="5"/>
  <c r="V4" i="5"/>
  <c r="V5" i="5"/>
  <c r="Z8" i="5"/>
  <c r="V36" i="5"/>
  <c r="V37" i="5"/>
  <c r="V33" i="5"/>
  <c r="V35" i="5"/>
  <c r="V34" i="5"/>
  <c r="V22" i="5"/>
  <c r="V14" i="5"/>
  <c r="AD10" i="5" l="1"/>
  <c r="AE10" i="5" s="1"/>
  <c r="BK4" i="5" l="1"/>
  <c r="BN4" i="5" s="1"/>
  <c r="BO4" i="5" s="1"/>
  <c r="BQ4" i="5" s="1"/>
  <c r="BK14" i="5"/>
  <c r="BN14" i="5" s="1"/>
  <c r="BO14" i="5" s="1"/>
  <c r="BQ14" i="5" s="1"/>
  <c r="BK24" i="5"/>
  <c r="BN24" i="5" s="1"/>
  <c r="BO24" i="5" s="1"/>
  <c r="BQ24" i="5" s="1"/>
  <c r="BK34" i="5"/>
  <c r="BN34" i="5" s="1"/>
  <c r="BO34" i="5" s="1"/>
  <c r="BQ34" i="5" s="1"/>
  <c r="BK44" i="5"/>
  <c r="BN44" i="5" s="1"/>
  <c r="BO44" i="5" s="1"/>
  <c r="BQ44" i="5" s="1"/>
  <c r="BK54" i="5"/>
  <c r="BN54" i="5" s="1"/>
  <c r="BO54" i="5" s="1"/>
  <c r="BQ54" i="5" s="1"/>
  <c r="BK64" i="5"/>
  <c r="BN64" i="5" s="1"/>
  <c r="BO64" i="5" s="1"/>
  <c r="BQ64" i="5" s="1"/>
  <c r="BK74" i="5"/>
  <c r="BN74" i="5" s="1"/>
  <c r="BO74" i="5" s="1"/>
  <c r="BQ74" i="5" s="1"/>
  <c r="BK84" i="5"/>
  <c r="BN84" i="5" s="1"/>
  <c r="BO84" i="5" s="1"/>
  <c r="BQ84" i="5" s="1"/>
  <c r="BK41" i="5"/>
  <c r="BN41" i="5" s="1"/>
  <c r="BO41" i="5" s="1"/>
  <c r="BQ41" i="5" s="1"/>
  <c r="BK5" i="5"/>
  <c r="BN5" i="5" s="1"/>
  <c r="BO5" i="5" s="1"/>
  <c r="BQ5" i="5" s="1"/>
  <c r="BK15" i="5"/>
  <c r="BN15" i="5" s="1"/>
  <c r="BO15" i="5" s="1"/>
  <c r="BQ15" i="5" s="1"/>
  <c r="BK25" i="5"/>
  <c r="BN25" i="5" s="1"/>
  <c r="BO25" i="5" s="1"/>
  <c r="BQ25" i="5" s="1"/>
  <c r="BK35" i="5"/>
  <c r="BN35" i="5" s="1"/>
  <c r="BO35" i="5" s="1"/>
  <c r="BQ35" i="5" s="1"/>
  <c r="BK45" i="5"/>
  <c r="BN45" i="5" s="1"/>
  <c r="BO45" i="5" s="1"/>
  <c r="BQ45" i="5" s="1"/>
  <c r="BK55" i="5"/>
  <c r="BN55" i="5" s="1"/>
  <c r="BO55" i="5" s="1"/>
  <c r="BQ55" i="5" s="1"/>
  <c r="BK65" i="5"/>
  <c r="BN65" i="5" s="1"/>
  <c r="BO65" i="5" s="1"/>
  <c r="BQ65" i="5" s="1"/>
  <c r="BK75" i="5"/>
  <c r="BN75" i="5" s="1"/>
  <c r="BO75" i="5" s="1"/>
  <c r="BQ75" i="5" s="1"/>
  <c r="BK3" i="5"/>
  <c r="BN3" i="5" s="1"/>
  <c r="BO3" i="5" s="1"/>
  <c r="BQ3" i="5" s="1"/>
  <c r="BK11" i="5"/>
  <c r="BN11" i="5" s="1"/>
  <c r="BO11" i="5" s="1"/>
  <c r="BQ11" i="5" s="1"/>
  <c r="BK6" i="5"/>
  <c r="BN6" i="5" s="1"/>
  <c r="BO6" i="5" s="1"/>
  <c r="BQ6" i="5" s="1"/>
  <c r="BK16" i="5"/>
  <c r="BN16" i="5" s="1"/>
  <c r="BO16" i="5" s="1"/>
  <c r="BQ16" i="5" s="1"/>
  <c r="BK26" i="5"/>
  <c r="BN26" i="5" s="1"/>
  <c r="BO26" i="5" s="1"/>
  <c r="BQ26" i="5" s="1"/>
  <c r="BK36" i="5"/>
  <c r="BN36" i="5" s="1"/>
  <c r="BO36" i="5" s="1"/>
  <c r="BQ36" i="5" s="1"/>
  <c r="BK46" i="5"/>
  <c r="BN46" i="5" s="1"/>
  <c r="BO46" i="5" s="1"/>
  <c r="BQ46" i="5" s="1"/>
  <c r="BK56" i="5"/>
  <c r="BN56" i="5" s="1"/>
  <c r="BO56" i="5" s="1"/>
  <c r="BQ56" i="5" s="1"/>
  <c r="BK66" i="5"/>
  <c r="BN66" i="5" s="1"/>
  <c r="BO66" i="5" s="1"/>
  <c r="BQ66" i="5" s="1"/>
  <c r="BK76" i="5"/>
  <c r="BN76" i="5" s="1"/>
  <c r="BO76" i="5" s="1"/>
  <c r="BQ76" i="5" s="1"/>
  <c r="BK31" i="5"/>
  <c r="BN31" i="5" s="1"/>
  <c r="BO31" i="5" s="1"/>
  <c r="BQ31" i="5" s="1"/>
  <c r="BK7" i="5"/>
  <c r="BN7" i="5" s="1"/>
  <c r="BO7" i="5" s="1"/>
  <c r="BQ7" i="5" s="1"/>
  <c r="BK17" i="5"/>
  <c r="BN17" i="5" s="1"/>
  <c r="BO17" i="5" s="1"/>
  <c r="BQ17" i="5" s="1"/>
  <c r="BK27" i="5"/>
  <c r="BN27" i="5" s="1"/>
  <c r="BO27" i="5" s="1"/>
  <c r="BQ27" i="5" s="1"/>
  <c r="BK37" i="5"/>
  <c r="BN37" i="5" s="1"/>
  <c r="BO37" i="5" s="1"/>
  <c r="BQ37" i="5" s="1"/>
  <c r="BK47" i="5"/>
  <c r="BN47" i="5" s="1"/>
  <c r="BO47" i="5" s="1"/>
  <c r="BQ47" i="5" s="1"/>
  <c r="BK57" i="5"/>
  <c r="BN57" i="5" s="1"/>
  <c r="BO57" i="5" s="1"/>
  <c r="BQ57" i="5" s="1"/>
  <c r="BK67" i="5"/>
  <c r="BN67" i="5" s="1"/>
  <c r="BO67" i="5" s="1"/>
  <c r="BQ67" i="5" s="1"/>
  <c r="BK77" i="5"/>
  <c r="BN77" i="5" s="1"/>
  <c r="BO77" i="5" s="1"/>
  <c r="BQ77" i="5" s="1"/>
  <c r="BK81" i="5"/>
  <c r="BN81" i="5" s="1"/>
  <c r="BO81" i="5" s="1"/>
  <c r="BQ81" i="5" s="1"/>
  <c r="BK8" i="5"/>
  <c r="BN8" i="5" s="1"/>
  <c r="BO8" i="5" s="1"/>
  <c r="BQ8" i="5" s="1"/>
  <c r="BK18" i="5"/>
  <c r="BN18" i="5" s="1"/>
  <c r="BO18" i="5" s="1"/>
  <c r="BQ18" i="5" s="1"/>
  <c r="BK28" i="5"/>
  <c r="BN28" i="5" s="1"/>
  <c r="BO28" i="5" s="1"/>
  <c r="BQ28" i="5" s="1"/>
  <c r="BK38" i="5"/>
  <c r="BN38" i="5" s="1"/>
  <c r="BO38" i="5" s="1"/>
  <c r="BQ38" i="5" s="1"/>
  <c r="BK48" i="5"/>
  <c r="BN48" i="5" s="1"/>
  <c r="BO48" i="5" s="1"/>
  <c r="BQ48" i="5" s="1"/>
  <c r="BK58" i="5"/>
  <c r="BN58" i="5" s="1"/>
  <c r="BO58" i="5" s="1"/>
  <c r="BQ58" i="5" s="1"/>
  <c r="BK68" i="5"/>
  <c r="BN68" i="5" s="1"/>
  <c r="BO68" i="5" s="1"/>
  <c r="BQ68" i="5" s="1"/>
  <c r="BK78" i="5"/>
  <c r="BN78" i="5" s="1"/>
  <c r="BO78" i="5" s="1"/>
  <c r="BQ78" i="5" s="1"/>
  <c r="BK71" i="5"/>
  <c r="BN71" i="5" s="1"/>
  <c r="BO71" i="5" s="1"/>
  <c r="BQ71" i="5" s="1"/>
  <c r="BK9" i="5"/>
  <c r="BN9" i="5" s="1"/>
  <c r="BO9" i="5" s="1"/>
  <c r="BQ9" i="5" s="1"/>
  <c r="BK19" i="5"/>
  <c r="BN19" i="5" s="1"/>
  <c r="BO19" i="5" s="1"/>
  <c r="BQ19" i="5" s="1"/>
  <c r="BK29" i="5"/>
  <c r="BN29" i="5" s="1"/>
  <c r="BO29" i="5" s="1"/>
  <c r="BQ29" i="5" s="1"/>
  <c r="BK39" i="5"/>
  <c r="BN39" i="5" s="1"/>
  <c r="BO39" i="5" s="1"/>
  <c r="BQ39" i="5" s="1"/>
  <c r="BK49" i="5"/>
  <c r="BN49" i="5" s="1"/>
  <c r="BO49" i="5" s="1"/>
  <c r="BQ49" i="5" s="1"/>
  <c r="BK59" i="5"/>
  <c r="BN59" i="5" s="1"/>
  <c r="BO59" i="5" s="1"/>
  <c r="BQ59" i="5" s="1"/>
  <c r="BK69" i="5"/>
  <c r="BN69" i="5" s="1"/>
  <c r="BO69" i="5" s="1"/>
  <c r="BQ69" i="5" s="1"/>
  <c r="BK79" i="5"/>
  <c r="BN79" i="5" s="1"/>
  <c r="BO79" i="5" s="1"/>
  <c r="BQ79" i="5" s="1"/>
  <c r="BK51" i="5"/>
  <c r="BN51" i="5" s="1"/>
  <c r="BO51" i="5" s="1"/>
  <c r="BQ51" i="5" s="1"/>
  <c r="BK10" i="5"/>
  <c r="BN10" i="5" s="1"/>
  <c r="BO10" i="5" s="1"/>
  <c r="BQ10" i="5" s="1"/>
  <c r="BK20" i="5"/>
  <c r="BN20" i="5" s="1"/>
  <c r="BO20" i="5" s="1"/>
  <c r="BQ20" i="5" s="1"/>
  <c r="BK30" i="5"/>
  <c r="BN30" i="5" s="1"/>
  <c r="BO30" i="5" s="1"/>
  <c r="BQ30" i="5" s="1"/>
  <c r="BK40" i="5"/>
  <c r="BN40" i="5" s="1"/>
  <c r="BO40" i="5" s="1"/>
  <c r="BQ40" i="5" s="1"/>
  <c r="BK50" i="5"/>
  <c r="BN50" i="5" s="1"/>
  <c r="BO50" i="5" s="1"/>
  <c r="BQ50" i="5" s="1"/>
  <c r="BK60" i="5"/>
  <c r="BN60" i="5" s="1"/>
  <c r="BO60" i="5" s="1"/>
  <c r="BQ60" i="5" s="1"/>
  <c r="BK70" i="5"/>
  <c r="BN70" i="5" s="1"/>
  <c r="BO70" i="5" s="1"/>
  <c r="BQ70" i="5" s="1"/>
  <c r="BK80" i="5"/>
  <c r="BN80" i="5" s="1"/>
  <c r="BO80" i="5" s="1"/>
  <c r="BQ80" i="5" s="1"/>
  <c r="BK61" i="5"/>
  <c r="BN61" i="5" s="1"/>
  <c r="BO61" i="5" s="1"/>
  <c r="BQ61" i="5" s="1"/>
  <c r="BK12" i="5"/>
  <c r="BN12" i="5" s="1"/>
  <c r="BO12" i="5" s="1"/>
  <c r="BQ12" i="5" s="1"/>
  <c r="BK22" i="5"/>
  <c r="BN22" i="5" s="1"/>
  <c r="BO22" i="5" s="1"/>
  <c r="BQ22" i="5" s="1"/>
  <c r="BK32" i="5"/>
  <c r="BN32" i="5" s="1"/>
  <c r="BO32" i="5" s="1"/>
  <c r="BQ32" i="5" s="1"/>
  <c r="BK42" i="5"/>
  <c r="BN42" i="5" s="1"/>
  <c r="BO42" i="5" s="1"/>
  <c r="BQ42" i="5" s="1"/>
  <c r="BK52" i="5"/>
  <c r="BN52" i="5" s="1"/>
  <c r="BO52" i="5" s="1"/>
  <c r="BQ52" i="5" s="1"/>
  <c r="BK62" i="5"/>
  <c r="BN62" i="5" s="1"/>
  <c r="BO62" i="5" s="1"/>
  <c r="BQ62" i="5" s="1"/>
  <c r="BK72" i="5"/>
  <c r="BN72" i="5" s="1"/>
  <c r="BO72" i="5" s="1"/>
  <c r="BQ72" i="5" s="1"/>
  <c r="BK82" i="5"/>
  <c r="BN82" i="5" s="1"/>
  <c r="BO82" i="5" s="1"/>
  <c r="BQ82" i="5" s="1"/>
  <c r="BK13" i="5"/>
  <c r="BN13" i="5" s="1"/>
  <c r="BO13" i="5" s="1"/>
  <c r="BQ13" i="5" s="1"/>
  <c r="BK23" i="5"/>
  <c r="BN23" i="5" s="1"/>
  <c r="BO23" i="5" s="1"/>
  <c r="BQ23" i="5" s="1"/>
  <c r="BK33" i="5"/>
  <c r="BN33" i="5" s="1"/>
  <c r="BO33" i="5" s="1"/>
  <c r="BQ33" i="5" s="1"/>
  <c r="BK43" i="5"/>
  <c r="BN43" i="5" s="1"/>
  <c r="BO43" i="5" s="1"/>
  <c r="BQ43" i="5" s="1"/>
  <c r="BK53" i="5"/>
  <c r="BN53" i="5" s="1"/>
  <c r="BO53" i="5" s="1"/>
  <c r="BQ53" i="5" s="1"/>
  <c r="BK63" i="5"/>
  <c r="BN63" i="5" s="1"/>
  <c r="BO63" i="5" s="1"/>
  <c r="BQ63" i="5" s="1"/>
  <c r="BK73" i="5"/>
  <c r="BN73" i="5" s="1"/>
  <c r="BO73" i="5" s="1"/>
  <c r="BQ73" i="5" s="1"/>
  <c r="BK83" i="5"/>
  <c r="BN83" i="5" s="1"/>
  <c r="BO83" i="5" s="1"/>
  <c r="BQ83" i="5" s="1"/>
  <c r="BK21" i="5"/>
  <c r="BN21" i="5" s="1"/>
  <c r="BO21" i="5" s="1"/>
  <c r="BQ21" i="5" s="1"/>
  <c r="AN24" i="5"/>
  <c r="AO24" i="5" s="1"/>
  <c r="AN17" i="5"/>
  <c r="AO17" i="5" s="1"/>
  <c r="AN68" i="5"/>
  <c r="AO68" i="5" s="1"/>
  <c r="AN25" i="5"/>
  <c r="AO25" i="5" s="1"/>
  <c r="AN58" i="5"/>
  <c r="AO58" i="5" s="1"/>
  <c r="AN26" i="5"/>
  <c r="AO26" i="5" s="1"/>
  <c r="AN12" i="5"/>
  <c r="AO12" i="5" s="1"/>
  <c r="AN59" i="5"/>
  <c r="AO59" i="5" s="1"/>
  <c r="AJ5" i="5"/>
  <c r="AJ17" i="5"/>
  <c r="AN34" i="5"/>
  <c r="AO34" i="5" s="1"/>
  <c r="AJ13" i="5"/>
  <c r="AN78" i="5"/>
  <c r="AO78" i="5" s="1"/>
  <c r="AN82" i="5"/>
  <c r="AO82" i="5" s="1"/>
  <c r="AJ15" i="5"/>
  <c r="AN79" i="5"/>
  <c r="AO79" i="5" s="1"/>
  <c r="AN27" i="5"/>
  <c r="AO27" i="5" s="1"/>
  <c r="AN35" i="5"/>
  <c r="AO35" i="5" s="1"/>
  <c r="AN36" i="5"/>
  <c r="AO36" i="5" s="1"/>
  <c r="AN69" i="5"/>
  <c r="AO69" i="5" s="1"/>
  <c r="AN33" i="5"/>
  <c r="AO33" i="5" s="1"/>
  <c r="AN48" i="5"/>
  <c r="AO48" i="5" s="1"/>
  <c r="AN62" i="5"/>
  <c r="AO62" i="5" s="1"/>
  <c r="AN44" i="5"/>
  <c r="AO44" i="5" s="1"/>
  <c r="AN37" i="5"/>
  <c r="AO37" i="5" s="1"/>
  <c r="AJ4" i="5"/>
  <c r="AN45" i="5"/>
  <c r="AO45" i="5" s="1"/>
  <c r="AJ14" i="5"/>
  <c r="AN46" i="5"/>
  <c r="AO46" i="5" s="1"/>
  <c r="AN43" i="5"/>
  <c r="AO43" i="5" s="1"/>
  <c r="AN10" i="5"/>
  <c r="AO10" i="5" s="1"/>
  <c r="AN21" i="5"/>
  <c r="AO21" i="5" s="1"/>
  <c r="AN53" i="5"/>
  <c r="AO53" i="5" s="1"/>
  <c r="AN7" i="5"/>
  <c r="AO7" i="5" s="1"/>
  <c r="AN49" i="5"/>
  <c r="AO49" i="5" s="1"/>
  <c r="AN54" i="5"/>
  <c r="AO54" i="5" s="1"/>
  <c r="AN47" i="5"/>
  <c r="AO47" i="5" s="1"/>
  <c r="AN22" i="5"/>
  <c r="AO22" i="5" s="1"/>
  <c r="AN55" i="5"/>
  <c r="AO55" i="5" s="1"/>
  <c r="AN42" i="5"/>
  <c r="AO42" i="5" s="1"/>
  <c r="AN56" i="5"/>
  <c r="AO56" i="5" s="1"/>
  <c r="AJ8" i="5"/>
  <c r="AN20" i="5"/>
  <c r="AO20" i="5" s="1"/>
  <c r="AN31" i="5"/>
  <c r="AO31" i="5" s="1"/>
  <c r="AN83" i="5"/>
  <c r="AO83" i="5" s="1"/>
  <c r="AN4" i="5"/>
  <c r="AO4" i="5" s="1"/>
  <c r="AN6" i="5"/>
  <c r="AO6" i="5" s="1"/>
  <c r="AN32" i="5"/>
  <c r="AO32" i="5" s="1"/>
  <c r="AN16" i="5"/>
  <c r="AO16" i="5" s="1"/>
  <c r="AN64" i="5"/>
  <c r="AO64" i="5" s="1"/>
  <c r="AN57" i="5"/>
  <c r="AO57" i="5" s="1"/>
  <c r="AN72" i="5"/>
  <c r="AO72" i="5" s="1"/>
  <c r="AN65" i="5"/>
  <c r="AO65" i="5" s="1"/>
  <c r="AN52" i="5"/>
  <c r="AO52" i="5" s="1"/>
  <c r="AN66" i="5"/>
  <c r="AO66" i="5" s="1"/>
  <c r="AN8" i="5"/>
  <c r="AO8" i="5" s="1"/>
  <c r="AN30" i="5"/>
  <c r="AO30" i="5" s="1"/>
  <c r="AN51" i="5"/>
  <c r="AO51" i="5" s="1"/>
  <c r="AN11" i="5"/>
  <c r="AO11" i="5" s="1"/>
  <c r="AN38" i="5"/>
  <c r="AO38" i="5" s="1"/>
  <c r="AN18" i="5"/>
  <c r="AO18" i="5" s="1"/>
  <c r="AN14" i="5"/>
  <c r="AO14" i="5" s="1"/>
  <c r="AN74" i="5"/>
  <c r="AO74" i="5" s="1"/>
  <c r="AN67" i="5"/>
  <c r="AO67" i="5" s="1"/>
  <c r="AN13" i="5"/>
  <c r="AO13" i="5" s="1"/>
  <c r="AN75" i="5"/>
  <c r="AO75" i="5" s="1"/>
  <c r="AJ7" i="5"/>
  <c r="AN76" i="5"/>
  <c r="AO76" i="5" s="1"/>
  <c r="AN9" i="5"/>
  <c r="AO9" i="5" s="1"/>
  <c r="AN40" i="5"/>
  <c r="AO40" i="5" s="1"/>
  <c r="AN61" i="5"/>
  <c r="AO61" i="5" s="1"/>
  <c r="AN41" i="5"/>
  <c r="AO41" i="5" s="1"/>
  <c r="AN5" i="5"/>
  <c r="AO5" i="5" s="1"/>
  <c r="AN39" i="5"/>
  <c r="AO39" i="5" s="1"/>
  <c r="AN28" i="5"/>
  <c r="AO28" i="5" s="1"/>
  <c r="AN84" i="5"/>
  <c r="AO84" i="5" s="1"/>
  <c r="AN77" i="5"/>
  <c r="AO77" i="5" s="1"/>
  <c r="AN63" i="5"/>
  <c r="AO63" i="5" s="1"/>
  <c r="AN3" i="5"/>
  <c r="AO3" i="5" s="1"/>
  <c r="AN23" i="5"/>
  <c r="AO23" i="5" s="1"/>
  <c r="AJ11" i="5"/>
  <c r="AN19" i="5"/>
  <c r="AO19" i="5" s="1"/>
  <c r="AN50" i="5"/>
  <c r="AO50" i="5" s="1"/>
  <c r="AN71" i="5"/>
  <c r="AO71" i="5" s="1"/>
  <c r="AN81" i="5"/>
  <c r="AO81" i="5" s="1"/>
  <c r="AJ19" i="5"/>
  <c r="AJ20" i="5"/>
  <c r="AN70" i="5"/>
  <c r="AO70" i="5" s="1"/>
  <c r="AN80" i="5"/>
  <c r="AO80" i="5" s="1"/>
  <c r="AJ9" i="5"/>
  <c r="AJ12" i="5"/>
  <c r="AJ18" i="5"/>
  <c r="AJ10" i="5"/>
  <c r="AN73" i="5"/>
  <c r="AO73" i="5" s="1"/>
  <c r="AJ3" i="5"/>
  <c r="AN29" i="5"/>
  <c r="AO29" i="5" s="1"/>
  <c r="AN60" i="5"/>
  <c r="AO60" i="5" s="1"/>
  <c r="AJ6" i="5"/>
  <c r="AJ16" i="5"/>
  <c r="AN15" i="5"/>
  <c r="AO15" i="5" s="1"/>
</calcChain>
</file>

<file path=xl/sharedStrings.xml><?xml version="1.0" encoding="utf-8"?>
<sst xmlns="http://schemas.openxmlformats.org/spreadsheetml/2006/main" count="651" uniqueCount="129">
  <si>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</si>
  <si>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</si>
  <si>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</si>
  <si>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</si>
  <si>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</si>
  <si>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</si>
  <si>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</si>
  <si>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</si>
  <si>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</si>
  <si>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</si>
  <si>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</si>
  <si>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</si>
  <si>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</si>
  <si>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</si>
  <si>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</si>
  <si>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</si>
  <si>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</si>
  <si>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</si>
  <si>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</si>
  <si>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</si>
  <si>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</si>
  <si>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</si>
  <si>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</si>
  <si>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</si>
  <si>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</si>
  <si>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</si>
  <si>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</si>
  <si>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</si>
  <si>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</si>
  <si>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</si>
  <si>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</si>
  <si>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</si>
  <si>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</si>
  <si>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</si>
  <si>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</si>
  <si>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</si>
  <si>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</si>
  <si>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</si>
  <si>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</si>
  <si>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</si>
  <si>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</si>
  <si>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</si>
  <si>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</si>
  <si>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</si>
  <si>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</si>
  <si>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</si>
  <si>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</si>
  <si>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</si>
  <si>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</si>
  <si>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</si>
  <si>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From pin absolute sqrt(a^2+b^2)
Y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</si>
  <si>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</si>
  <si>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</si>
  <si>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</si>
  <si>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</si>
  <si>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</si>
  <si>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</si>
  <si>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</si>
  <si>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</si>
  <si>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</si>
  <si>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</si>
  <si>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</si>
  <si>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</si>
  <si>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</si>
  <si>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</si>
  <si>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</si>
  <si>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</si>
  <si>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</si>
  <si>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</si>
  <si>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</si>
  <si>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</si>
  <si>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</si>
  <si>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</si>
  <si>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</si>
  <si>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</si>
  <si>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</si>
  <si>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</si>
  <si>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</si>
  <si>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</si>
  <si>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</si>
  <si>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</si>
  <si>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</si>
  <si>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</si>
  <si>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</si>
  <si>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</si>
  <si>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</si>
  <si>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</si>
  <si>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</si>
  <si>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</si>
  <si>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</si>
  <si>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</si>
  <si>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</si>
  <si>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</si>
  <si>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</si>
  <si>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</si>
  <si>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</si>
  <si>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</si>
  <si>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</si>
  <si>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</si>
  <si>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</si>
  <si>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</si>
  <si>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</si>
  <si>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</si>
  <si>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</si>
  <si>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</si>
  <si>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</si>
  <si>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</si>
  <si>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</si>
  <si>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</si>
  <si>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</si>
  <si>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</si>
  <si>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</si>
  <si>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</si>
  <si>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</si>
  <si>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</si>
  <si>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</si>
  <si>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</si>
  <si>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</si>
  <si>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</si>
  <si>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</si>
  <si>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</si>
  <si>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</si>
  <si>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</si>
  <si>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</si>
  <si>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Abs(Side)</t>
  </si>
  <si>
    <t>Drive</t>
  </si>
  <si>
    <t>m-Wert zu Target berechnet</t>
  </si>
  <si>
    <t>liegen (fast) alle Werte auf der Geraden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</si>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</sst>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49" borderId="0" xfId="0" applyFill="1" applyAlignment="1">
      <alignment wrapText="1"/>
    </xf>
    <xf numFmtId="0" fontId="18" fillId="49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0" fillId="50" borderId="0" xfId="0" applyFill="1" applyAlignment="1">
      <alignment wrapText="1"/>
    </xf>
    <xf numFmtId="0" fontId="18" fillId="50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0" fillId="51" borderId="0" xfId="0" applyFill="1" applyAlignment="1">
      <alignment wrapText="1"/>
    </xf>
    <xf numFmtId="0" fontId="18" fillId="51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52" borderId="0" xfId="0" applyFill="1" applyAlignment="1">
      <alignment wrapText="1"/>
    </xf>
    <xf numFmtId="0" fontId="18" fillId="52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0" fillId="53" borderId="0" xfId="0" applyFill="1" applyAlignment="1">
      <alignment wrapText="1"/>
    </xf>
    <xf numFmtId="0" fontId="18" fillId="53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0" fillId="54" borderId="0" xfId="0" applyFill="1" applyAlignment="1">
      <alignment wrapText="1"/>
    </xf>
    <xf numFmtId="0" fontId="18" fillId="54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8" fillId="0" borderId="10" xfId="0" applyFont="1" applyBorder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0" fillId="57" borderId="0" xfId="0" applyFill="1" applyAlignment="1">
      <alignment wrapText="1"/>
    </xf>
    <xf numFmtId="0" fontId="18" fillId="57" borderId="0" xfId="0" applyFont="1" applyFill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33" borderId="11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point'!$O$3:$O$8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1F45-8F84-CD4FD2E78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point'!$P$3:$P$8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point'!$O$43:$O$48</c:f>
              <c:numCache>
                <c:formatCode>General</c:formatCode>
                <c:ptCount val="6"/>
                <c:pt idx="0">
                  <c:v>4.4102154142399916</c:v>
                </c:pt>
                <c:pt idx="1">
                  <c:v>1.3416407864998765</c:v>
                </c:pt>
                <c:pt idx="2">
                  <c:v>6.140032573203495</c:v>
                </c:pt>
                <c:pt idx="3">
                  <c:v>3.00832179129827</c:v>
                </c:pt>
                <c:pt idx="4">
                  <c:v>3.2557641192199456</c:v>
                </c:pt>
                <c:pt idx="5">
                  <c:v>3.6055512754639834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7-3142-9E7B-1E27D23B7B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point'!$P$43:$P$48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point'!$O$49:$O$54</c:f>
              <c:numCache>
                <c:formatCode>General</c:formatCode>
                <c:ptCount val="6"/>
                <c:pt idx="0">
                  <c:v>8.2607505712253566</c:v>
                </c:pt>
                <c:pt idx="1">
                  <c:v>3.6674241641784442</c:v>
                </c:pt>
                <c:pt idx="2">
                  <c:v>2.5961509971494339</c:v>
                </c:pt>
                <c:pt idx="3">
                  <c:v>5.5145262715848951</c:v>
                </c:pt>
                <c:pt idx="4">
                  <c:v>7.877182237323197</c:v>
                </c:pt>
                <c:pt idx="5">
                  <c:v>3.1890437438203914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2-7E46-AAB7-78CEF742FF1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point'!$P$49:$P$54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point'!$O$55:$O$60</c:f>
              <c:numCache>
                <c:formatCode>General</c:formatCode>
                <c:ptCount val="6"/>
                <c:pt idx="0">
                  <c:v>4.9030602688525047</c:v>
                </c:pt>
                <c:pt idx="1">
                  <c:v>7.4706090782479038</c:v>
                </c:pt>
                <c:pt idx="2">
                  <c:v>3.5355339059327378</c:v>
                </c:pt>
                <c:pt idx="3">
                  <c:v>2.408318915758457</c:v>
                </c:pt>
                <c:pt idx="4">
                  <c:v>3.1384709652950455</c:v>
                </c:pt>
                <c:pt idx="5">
                  <c:v>6.1351446600711874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D-B64D-95F1-B09CB5F2231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point'!$P$55:$P$60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point'!$O$61:$O$66</c:f>
              <c:numCache>
                <c:formatCode>General</c:formatCode>
                <c:ptCount val="6"/>
                <c:pt idx="0">
                  <c:v>3.0886890422961004</c:v>
                </c:pt>
                <c:pt idx="1">
                  <c:v>1.5000000000000024</c:v>
                </c:pt>
                <c:pt idx="2">
                  <c:v>3.4014702703389954</c:v>
                </c:pt>
                <c:pt idx="3">
                  <c:v>4.301162633521308</c:v>
                </c:pt>
                <c:pt idx="4">
                  <c:v>4.3046486500061798</c:v>
                </c:pt>
                <c:pt idx="5">
                  <c:v>5.3758720222862424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4-0343-AFE1-B499E5BC67B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point'!$P$61:$P$66</c:f>
              <c:numCache>
                <c:formatCode>General</c:formatCode>
                <c:ptCount val="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point'!$O$67:$O$72</c:f>
              <c:numCache>
                <c:formatCode>General</c:formatCode>
                <c:ptCount val="6"/>
                <c:pt idx="0">
                  <c:v>7.7103826104804938</c:v>
                </c:pt>
                <c:pt idx="1">
                  <c:v>5.7218878003679867</c:v>
                </c:pt>
                <c:pt idx="2">
                  <c:v>4.6010868281309323</c:v>
                </c:pt>
                <c:pt idx="3">
                  <c:v>3.5777087639996661</c:v>
                </c:pt>
                <c:pt idx="4">
                  <c:v>3.847076812334266</c:v>
                </c:pt>
                <c:pt idx="5">
                  <c:v>5.3009433122794283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D-D440-BE4A-42976900D92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point'!$P$67:$P$72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point'!$O$9:$O$13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604E-9486-7FE2E2D3A8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point'!$P$9:$P$13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0.14559553888024268</c:v>
                </c:pt>
                <c:pt idx="1">
                  <c:v>9.3448846866129989E-2</c:v>
                </c:pt>
                <c:pt idx="2">
                  <c:v>8.9512375535236541E-2</c:v>
                </c:pt>
                <c:pt idx="3">
                  <c:v>4.744146415084196E-2</c:v>
                </c:pt>
                <c:pt idx="4">
                  <c:v>0.13199932846299423</c:v>
                </c:pt>
                <c:pt idx="5">
                  <c:v>8.0036349082871314E-2</c:v>
                </c:pt>
                <c:pt idx="6">
                  <c:v>5.3863790868321736E-2</c:v>
                </c:pt>
                <c:pt idx="7">
                  <c:v>0.19411679924189751</c:v>
                </c:pt>
                <c:pt idx="8">
                  <c:v>3.4482758620689682E-2</c:v>
                </c:pt>
                <c:pt idx="9">
                  <c:v>5.4522028623592747E-2</c:v>
                </c:pt>
                <c:pt idx="10">
                  <c:v>3.1791532611354735E-2</c:v>
                </c:pt>
                <c:pt idx="11">
                  <c:v>3.9733106135606794E-2</c:v>
                </c:pt>
                <c:pt idx="12">
                  <c:v>1.8832718345390732E-2</c:v>
                </c:pt>
                <c:pt idx="13">
                  <c:v>6.1431172277074682E-2</c:v>
                </c:pt>
                <c:pt idx="14">
                  <c:v>2.0640689481791555E-2</c:v>
                </c:pt>
                <c:pt idx="15">
                  <c:v>2.5386288972988374E-2</c:v>
                </c:pt>
                <c:pt idx="16">
                  <c:v>7.7996650624565372E-2</c:v>
                </c:pt>
                <c:pt idx="17">
                  <c:v>0.20235612172603035</c:v>
                </c:pt>
                <c:pt idx="18">
                  <c:v>5.1923019942988695E-2</c:v>
                </c:pt>
                <c:pt idx="19">
                  <c:v>4.8373546489791322E-2</c:v>
                </c:pt>
                <c:pt idx="20">
                  <c:v>9.303762679690411E-2</c:v>
                </c:pt>
                <c:pt idx="21">
                  <c:v>7.6837490849194182E-2</c:v>
                </c:pt>
                <c:pt idx="22">
                  <c:v>7.720103626247514E-2</c:v>
                </c:pt>
                <c:pt idx="23">
                  <c:v>6.7430992692605385E-2</c:v>
                </c:pt>
                <c:pt idx="24">
                  <c:v>5.1507875363771188E-2</c:v>
                </c:pt>
                <c:pt idx="25">
                  <c:v>3.8332593899996471E-2</c:v>
                </c:pt>
                <c:pt idx="26">
                  <c:v>2.303502213799586E-2</c:v>
                </c:pt>
                <c:pt idx="27">
                  <c:v>9.5831484749991008E-2</c:v>
                </c:pt>
                <c:pt idx="28">
                  <c:v>9.8643865723611779E-2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point'!$O$14:$O$19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C-0A49-A9BC-5FB87A68E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point'!$P$14:$P$19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point'!$O$20:$O$25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DE4A-B108-1BF1BF10A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point'!$P$20:$P$25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point'!$O$26:$O$31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1E40-A9F3-2E18061BBA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point'!$P$26:$P$31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point'!$Y$3:$Y$16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point'!$Z$3:$Z$16</c:f>
              <c:numCache>
                <c:formatCode>General</c:formatCode>
                <c:ptCount val="14"/>
                <c:pt idx="0">
                  <c:v>0.11655203621206302</c:v>
                </c:pt>
                <c:pt idx="1">
                  <c:v>0.10287527062255616</c:v>
                </c:pt>
                <c:pt idx="2">
                  <c:v>0.17035736153843978</c:v>
                </c:pt>
                <c:pt idx="3">
                  <c:v>0.12536091815253469</c:v>
                </c:pt>
                <c:pt idx="4">
                  <c:v>0.11026289689568987</c:v>
                </c:pt>
                <c:pt idx="5">
                  <c:v>0.13415620312697601</c:v>
                </c:pt>
                <c:pt idx="6">
                  <c:v>0.15640845688213711</c:v>
                </c:pt>
                <c:pt idx="7">
                  <c:v>0.18421828128854265</c:v>
                </c:pt>
                <c:pt idx="8">
                  <c:v>0.20230712764556866</c:v>
                </c:pt>
                <c:pt idx="9">
                  <c:v>0.23632825037622271</c:v>
                </c:pt>
                <c:pt idx="10">
                  <c:v>0.25496805909147063</c:v>
                </c:pt>
                <c:pt idx="11">
                  <c:v>0.29519098903434482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point'!$Y$3:$Y$16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point'!$AF$3:$AF$16</c:f>
              <c:numCache>
                <c:formatCode>General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point'!$AR$3:$AR$16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point'!$AS$3:$AS$16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0.82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</c:v>
                </c:pt>
                <c:pt idx="7">
                  <c:v>0.85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point'!$AR$3:$AR$16</c:f>
              <c:numCache>
                <c:formatCode>General</c:formatCode>
                <c:ptCount val="14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</c:numCache>
            </c:numRef>
          </c:xVal>
          <c:yVal>
            <c:numRef>
              <c:f>'From Pin absolute penalty point'!$AX$3:$AX$16</c:f>
              <c:numCache>
                <c:formatCode>General</c:formatCode>
                <c:ptCount val="1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point'!$O$32:$O$37</c:f>
              <c:numCache>
                <c:formatCode>General</c:formatCode>
                <c:ptCount val="6"/>
                <c:pt idx="0">
                  <c:v>5.2009614495783403</c:v>
                </c:pt>
                <c:pt idx="1">
                  <c:v>7.6157731058639087</c:v>
                </c:pt>
                <c:pt idx="2">
                  <c:v>2.1095023109729003</c:v>
                </c:pt>
                <c:pt idx="3">
                  <c:v>8.2637763764516308</c:v>
                </c:pt>
                <c:pt idx="4">
                  <c:v>6.0539243470661264</c:v>
                </c:pt>
                <c:pt idx="5">
                  <c:v>1.2206555615733703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7-7C44-9C77-3D64B55C4B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point'!$P$32:$P$37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point'!$O$38:$O$42</c:f>
              <c:numCache>
                <c:formatCode>General</c:formatCode>
                <c:ptCount val="5"/>
                <c:pt idx="0">
                  <c:v>2.5632011235952579</c:v>
                </c:pt>
                <c:pt idx="1">
                  <c:v>7.6164296097318473</c:v>
                </c:pt>
                <c:pt idx="2">
                  <c:v>3.0479501308256318</c:v>
                </c:pt>
                <c:pt idx="3">
                  <c:v>2.8178005607210741</c:v>
                </c:pt>
                <c:pt idx="4">
                  <c:v>3.0805843601498708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3-B043-895C-90E338B8A4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point'!$P$38:$P$42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533572</xdr:colOff>
      <xdr:row>195</xdr:row>
      <xdr:rowOff>68921</xdr:rowOff>
    </xdr:from>
    <xdr:to>
      <xdr:col>33</xdr:col>
      <xdr:colOff>711093</xdr:colOff>
      <xdr:row>258</xdr:row>
      <xdr:rowOff>33781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97693</xdr:colOff>
      <xdr:row>130</xdr:row>
      <xdr:rowOff>105415</xdr:rowOff>
    </xdr:from>
    <xdr:to>
      <xdr:col>21</xdr:col>
      <xdr:colOff>639653</xdr:colOff>
      <xdr:row>193</xdr:row>
      <xdr:rowOff>85877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126899</xdr:colOff>
      <xdr:row>322</xdr:row>
      <xdr:rowOff>89465</xdr:rowOff>
    </xdr:from>
    <xdr:to>
      <xdr:col>21</xdr:col>
      <xdr:colOff>548605</xdr:colOff>
      <xdr:row>385</xdr:row>
      <xdr:rowOff>59698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115601</xdr:colOff>
      <xdr:row>258</xdr:row>
      <xdr:rowOff>134657</xdr:rowOff>
    </xdr:from>
    <xdr:to>
      <xdr:col>20</xdr:col>
      <xdr:colOff>781538</xdr:colOff>
      <xdr:row>321</xdr:row>
      <xdr:rowOff>111536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90049</xdr:colOff>
      <xdr:row>195</xdr:row>
      <xdr:rowOff>73184</xdr:rowOff>
    </xdr:from>
    <xdr:to>
      <xdr:col>22</xdr:col>
      <xdr:colOff>169831</xdr:colOff>
      <xdr:row>258</xdr:row>
      <xdr:rowOff>21081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695478</xdr:colOff>
      <xdr:row>85</xdr:row>
      <xdr:rowOff>175445</xdr:rowOff>
    </xdr:from>
    <xdr:to>
      <xdr:col>42</xdr:col>
      <xdr:colOff>685396</xdr:colOff>
      <xdr:row>113</xdr:row>
      <xdr:rowOff>50395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587437</xdr:colOff>
      <xdr:row>88</xdr:row>
      <xdr:rowOff>152834</xdr:rowOff>
    </xdr:from>
    <xdr:to>
      <xdr:col>66</xdr:col>
      <xdr:colOff>221746</xdr:colOff>
      <xdr:row>116</xdr:row>
      <xdr:rowOff>20158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552549</xdr:colOff>
      <xdr:row>259</xdr:row>
      <xdr:rowOff>16431</xdr:rowOff>
    </xdr:from>
    <xdr:to>
      <xdr:col>37</xdr:col>
      <xdr:colOff>423333</xdr:colOff>
      <xdr:row>322</xdr:row>
      <xdr:rowOff>10079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546301</xdr:colOff>
      <xdr:row>322</xdr:row>
      <xdr:rowOff>115107</xdr:rowOff>
    </xdr:from>
    <xdr:to>
      <xdr:col>37</xdr:col>
      <xdr:colOff>544285</xdr:colOff>
      <xdr:row>385</xdr:row>
      <xdr:rowOff>90715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122966</xdr:colOff>
      <xdr:row>386</xdr:row>
      <xdr:rowOff>195738</xdr:rowOff>
    </xdr:from>
    <xdr:to>
      <xdr:col>21</xdr:col>
      <xdr:colOff>534207</xdr:colOff>
      <xdr:row>440</xdr:row>
      <xdr:rowOff>60476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133046</xdr:colOff>
      <xdr:row>441</xdr:row>
      <xdr:rowOff>105026</xdr:rowOff>
    </xdr:from>
    <xdr:to>
      <xdr:col>21</xdr:col>
      <xdr:colOff>574523</xdr:colOff>
      <xdr:row>493</xdr:row>
      <xdr:rowOff>30238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143129</xdr:colOff>
      <xdr:row>494</xdr:row>
      <xdr:rowOff>185663</xdr:rowOff>
    </xdr:from>
    <xdr:to>
      <xdr:col>21</xdr:col>
      <xdr:colOff>554364</xdr:colOff>
      <xdr:row>524</xdr:row>
      <xdr:rowOff>30238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181428</xdr:colOff>
      <xdr:row>525</xdr:row>
      <xdr:rowOff>44554</xdr:rowOff>
    </xdr:from>
    <xdr:to>
      <xdr:col>21</xdr:col>
      <xdr:colOff>604761</xdr:colOff>
      <xdr:row>561</xdr:row>
      <xdr:rowOff>20158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163285</xdr:colOff>
      <xdr:row>562</xdr:row>
      <xdr:rowOff>125184</xdr:rowOff>
    </xdr:from>
    <xdr:to>
      <xdr:col>21</xdr:col>
      <xdr:colOff>655159</xdr:colOff>
      <xdr:row>585</xdr:row>
      <xdr:rowOff>100792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Q84"/>
  <sheetViews>
    <sheetView showGridLines="0" tabSelected="1" topLeftCell="R69" zoomScale="126" zoomScaleNormal="100" workbookViewId="0">
      <selection activeCell="BQ21" sqref="BQ21:BQ25"/>
    </sheetView>
  </sheetViews>
  <sheetFormatPr baseColWidth="10" defaultRowHeight="16" x14ac:dyDescent="0.2"/>
  <cols>
    <col min="1" max="1" width="6.1640625" bestFit="1" customWidth="1"/>
    <col min="2" max="2" width="5.33203125" bestFit="1" customWidth="1"/>
    <col min="3" max="12" width="7.83203125" customWidth="1"/>
    <col min="15" max="15" width="20.33203125" customWidth="1"/>
    <col min="16" max="16" width="17.83203125" customWidth="1"/>
    <col min="40" max="40" width="12" bestFit="1" customWidth="1"/>
    <col min="41" max="41" width="12" customWidth="1"/>
    <col min="58" max="58" width="12" bestFit="1" customWidth="1"/>
  </cols>
  <sheetData>
    <row r="1" spans="1:69" x14ac:dyDescent="0.2">
      <c r="A1" s="41" t="s">
        <v>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Y1" s="42" t="s">
        <v>56</v>
      </c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R1" s="43" t="s">
        <v>64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</row>
    <row r="2" spans="1:69" ht="121" thickBot="1" x14ac:dyDescent="0.25">
      <c r="A2" s="2" t="s">
        <v>51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66</v>
      </c>
      <c r="N2" s="1"/>
      <c r="O2" s="2" t="s">
        <v>50</v>
      </c>
      <c r="P2" s="2" t="s">
        <v>58</v>
      </c>
      <c r="Q2" s="2" t="s">
        <v>67</v>
      </c>
      <c r="R2" s="1" t="s">
        <v>60</v>
      </c>
      <c r="S2" t="s">
        <v>47</v>
      </c>
      <c r="T2" t="s">
        <v>48</v>
      </c>
      <c r="U2" s="1" t="s">
        <v>59</v>
      </c>
      <c r="V2" s="1" t="s">
        <v>57</v>
      </c>
      <c r="Y2" t="s">
        <v>24</v>
      </c>
      <c r="Z2" s="1" t="s">
        <v>126</v>
      </c>
      <c r="AA2" s="38" t="s">
        <v>127</v>
      </c>
      <c r="AB2" s="1" t="s">
        <v>52</v>
      </c>
      <c r="AC2" t="s">
        <v>47</v>
      </c>
      <c r="AD2" t="s">
        <v>48</v>
      </c>
      <c r="AE2" t="s">
        <v>53</v>
      </c>
      <c r="AF2" s="1" t="s">
        <v>71</v>
      </c>
      <c r="AI2" s="1" t="s">
        <v>62</v>
      </c>
      <c r="AJ2" s="1" t="s">
        <v>63</v>
      </c>
      <c r="AM2" s="1" t="s">
        <v>24</v>
      </c>
      <c r="AN2" s="1" t="s">
        <v>61</v>
      </c>
      <c r="AO2" s="1" t="s">
        <v>54</v>
      </c>
      <c r="AR2" s="1" t="s">
        <v>66</v>
      </c>
      <c r="AS2" s="1" t="s">
        <v>65</v>
      </c>
      <c r="AT2" s="1" t="s">
        <v>68</v>
      </c>
      <c r="AU2" t="s">
        <v>47</v>
      </c>
      <c r="AV2" t="s">
        <v>48</v>
      </c>
      <c r="AW2" t="s">
        <v>69</v>
      </c>
      <c r="AX2" s="1" t="s">
        <v>70</v>
      </c>
      <c r="BA2" s="1" t="s">
        <v>62</v>
      </c>
      <c r="BB2" s="1" t="s">
        <v>63</v>
      </c>
      <c r="BE2" s="1" t="s">
        <v>66</v>
      </c>
      <c r="BF2" s="1" t="s">
        <v>72</v>
      </c>
      <c r="BG2" s="1" t="s">
        <v>73</v>
      </c>
      <c r="BJ2" s="1" t="s">
        <v>74</v>
      </c>
      <c r="BK2" s="1" t="s">
        <v>13</v>
      </c>
      <c r="BL2" s="1" t="s">
        <v>49</v>
      </c>
      <c r="BM2" s="1" t="s">
        <v>75</v>
      </c>
      <c r="BN2" s="1" t="s">
        <v>76</v>
      </c>
      <c r="BO2" s="38" t="s">
        <v>78</v>
      </c>
      <c r="BP2" s="38" t="s">
        <v>77</v>
      </c>
      <c r="BQ2" s="37" t="s">
        <v>79</v>
      </c>
    </row>
    <row r="3" spans="1:69" s="3" customFormat="1" ht="17" thickBot="1" x14ac:dyDescent="0.25">
      <c r="A3" s="16">
        <f>100-B3</f>
        <v>43</v>
      </c>
      <c r="B3" s="16">
        <v>57</v>
      </c>
      <c r="C3" s="16">
        <v>40.700000000000003</v>
      </c>
      <c r="D3" s="16">
        <v>43.6</v>
      </c>
      <c r="E3" s="16">
        <v>5680</v>
      </c>
      <c r="F3" s="16">
        <v>-8.3000000000000007</v>
      </c>
      <c r="G3" s="16">
        <v>32.5</v>
      </c>
      <c r="H3" s="16">
        <v>39.6</v>
      </c>
      <c r="I3" s="16" t="s">
        <v>14</v>
      </c>
      <c r="J3" s="16">
        <v>5.5</v>
      </c>
      <c r="K3" s="16">
        <f>_xlfn.NUMBERVALUE( LEFT(I3,LEN(I3)-1))</f>
        <v>0.6</v>
      </c>
      <c r="L3" s="16">
        <f>IF( RIGHT(I3,1) = "L",-K3,K3)</f>
        <v>-0.6</v>
      </c>
      <c r="M3" s="17">
        <v>38</v>
      </c>
      <c r="N3" s="17">
        <f>M3-G3</f>
        <v>5.5</v>
      </c>
      <c r="O3" s="18">
        <f>SQRT(N3*N3+L3*L3)</f>
        <v>5.5326304774492217</v>
      </c>
      <c r="P3" s="18">
        <v>0.6</v>
      </c>
      <c r="Q3" s="18">
        <f>M3*0.0145</f>
        <v>0.55100000000000005</v>
      </c>
      <c r="V3" s="30">
        <f>O3-($U$6*A3)</f>
        <v>0.52089292033051215</v>
      </c>
      <c r="Y3" s="18">
        <f>$M$6</f>
        <v>38</v>
      </c>
      <c r="Z3" s="3">
        <f>$U$6</f>
        <v>0.11655203621206302</v>
      </c>
      <c r="AA3" s="118" t="s">
        <v>128</v>
      </c>
      <c r="AF3" s="3">
        <v>0.03</v>
      </c>
      <c r="AI3" s="3">
        <v>10</v>
      </c>
      <c r="AJ3" s="3">
        <f>$AE$10*AI3+$AF$10</f>
        <v>4.848884609821319E-2</v>
      </c>
      <c r="AM3" s="17">
        <f>$M3</f>
        <v>38</v>
      </c>
      <c r="AN3" s="17">
        <f>$AE$10*AM3+$AF$10</f>
        <v>0.10025761517321014</v>
      </c>
      <c r="AO3" s="17">
        <f>AN3-U3</f>
        <v>0.10025761517321014</v>
      </c>
      <c r="AR3" s="18">
        <f>$M$6</f>
        <v>38</v>
      </c>
      <c r="AS3" s="3">
        <f>$P$6</f>
        <v>0.6</v>
      </c>
      <c r="AX3" s="3">
        <v>0.15</v>
      </c>
      <c r="BA3" s="3">
        <v>10</v>
      </c>
      <c r="BB3" s="3">
        <f>$AW$5*BA3+$AX$5</f>
        <v>0.23205128205128203</v>
      </c>
      <c r="BE3" s="17">
        <f>$M3</f>
        <v>38</v>
      </c>
      <c r="BF3" s="17">
        <f>$AW$5*BE3+$AX$5</f>
        <v>0.46179487179487178</v>
      </c>
      <c r="BG3" s="17">
        <f t="shared" ref="BG3:BG5" si="0">BF3-P3</f>
        <v>-0.1382051282051282</v>
      </c>
      <c r="BJ3" s="17">
        <f>$M3</f>
        <v>38</v>
      </c>
      <c r="BK3" s="3">
        <f>$AE$10*BJ3+$AF$10</f>
        <v>0.10025761517321014</v>
      </c>
      <c r="BL3" s="3">
        <f>$AW$5*BJ3+$AX$5</f>
        <v>0.46179487179487178</v>
      </c>
      <c r="BM3" s="3">
        <f>O3</f>
        <v>5.5326304774492217</v>
      </c>
      <c r="BN3" s="3">
        <f>(BM3-BL3)/BK3</f>
        <v>50.578059301467697</v>
      </c>
      <c r="BO3" s="35">
        <f>ROUND(BN3,0)</f>
        <v>51</v>
      </c>
      <c r="BP3" s="35">
        <f>A3</f>
        <v>43</v>
      </c>
      <c r="BQ3" s="117">
        <f>BP3-BO3</f>
        <v>-8</v>
      </c>
    </row>
    <row r="4" spans="1:69" s="3" customFormat="1" ht="17" thickBot="1" x14ac:dyDescent="0.25">
      <c r="A4" s="29">
        <f>100-B4</f>
        <v>26</v>
      </c>
      <c r="B4" s="16">
        <v>74</v>
      </c>
      <c r="C4" s="16">
        <v>42.4</v>
      </c>
      <c r="D4" s="16">
        <v>48.4</v>
      </c>
      <c r="E4" s="16">
        <v>5430</v>
      </c>
      <c r="F4" s="16">
        <v>-2.9</v>
      </c>
      <c r="G4" s="16">
        <v>39.9</v>
      </c>
      <c r="H4" s="16">
        <v>47.4</v>
      </c>
      <c r="I4" s="16" t="s">
        <v>15</v>
      </c>
      <c r="J4" s="16">
        <v>3.5</v>
      </c>
      <c r="K4" s="16">
        <f t="shared" ref="K4:K13" si="1">_xlfn.NUMBERVALUE( LEFT(I4,LEN(I4)-1))</f>
        <v>3</v>
      </c>
      <c r="L4" s="16">
        <f t="shared" ref="L4:L13" si="2">IF( RIGHT(I4,1) = "L",-K4,K4)</f>
        <v>-3</v>
      </c>
      <c r="M4" s="17">
        <v>38</v>
      </c>
      <c r="N4" s="17">
        <f t="shared" ref="N4:N31" si="3">M4-G4</f>
        <v>-1.8999999999999986</v>
      </c>
      <c r="O4" s="30">
        <f t="shared" ref="O4:O31" si="4">SQRT(N4*N4+L4*L4)</f>
        <v>3.5510561809129397</v>
      </c>
      <c r="P4" s="18">
        <v>0.6</v>
      </c>
      <c r="Q4" s="18">
        <f>M4*0.0145</f>
        <v>0.55100000000000005</v>
      </c>
      <c r="R4" s="3" t="s">
        <v>46</v>
      </c>
      <c r="V4" s="30">
        <f>O4-($U$6*A4)</f>
        <v>0.52070323939930141</v>
      </c>
      <c r="Y4" s="11">
        <f>$M$11</f>
        <v>29</v>
      </c>
      <c r="Z4" s="3">
        <f>$U$11</f>
        <v>0.10287527062255616</v>
      </c>
      <c r="AA4" s="118"/>
      <c r="AF4" s="3">
        <v>0.03</v>
      </c>
      <c r="AI4" s="3">
        <v>20</v>
      </c>
      <c r="AJ4" s="3">
        <f>$AE$10*AI4+$AF$10</f>
        <v>6.697769219642638E-2</v>
      </c>
      <c r="AM4" s="17">
        <f t="shared" ref="AM4:AM8" si="5">$M4</f>
        <v>38</v>
      </c>
      <c r="AN4" s="17">
        <f>$AE$10*AM4+$AF$10</f>
        <v>0.10025761517321014</v>
      </c>
      <c r="AO4" s="17">
        <f t="shared" ref="AO4:AO31" si="6">AN4-U4</f>
        <v>0.10025761517321014</v>
      </c>
      <c r="AR4" s="11">
        <f>$M$11</f>
        <v>29</v>
      </c>
      <c r="AS4" s="3">
        <f>$P$11</f>
        <v>0.5</v>
      </c>
      <c r="AT4" s="3" t="s">
        <v>46</v>
      </c>
      <c r="AX4" s="3">
        <v>0.15</v>
      </c>
      <c r="BA4" s="3">
        <v>20</v>
      </c>
      <c r="BB4" s="3">
        <f t="shared" ref="BB4:BB20" si="7">$AW$5*BA4+$AX$5</f>
        <v>0.3141025641025641</v>
      </c>
      <c r="BE4" s="17">
        <f t="shared" ref="BE4:BE8" si="8">$M4</f>
        <v>38</v>
      </c>
      <c r="BF4" s="17">
        <f t="shared" ref="BF4:BF67" si="9">$AW$5*BE4+$AX$5</f>
        <v>0.46179487179487178</v>
      </c>
      <c r="BG4" s="17">
        <f t="shared" si="0"/>
        <v>-0.1382051282051282</v>
      </c>
      <c r="BJ4" s="17">
        <f t="shared" ref="BJ4:BJ8" si="10">$M4</f>
        <v>38</v>
      </c>
      <c r="BK4" s="3">
        <f t="shared" ref="BK4:BK67" si="11">$AE$10*BJ4+$AF$10</f>
        <v>0.10025761517321014</v>
      </c>
      <c r="BL4" s="3">
        <f t="shared" ref="BL4:BL67" si="12">$AW$5*BJ4+$AX$5</f>
        <v>0.46179487179487178</v>
      </c>
      <c r="BM4" s="3">
        <f>O4</f>
        <v>3.5510561809129397</v>
      </c>
      <c r="BN4" s="3">
        <f t="shared" ref="BN4:BN59" si="13">(BM4-BL4)/BK4</f>
        <v>30.813233526260362</v>
      </c>
      <c r="BO4" s="35">
        <f t="shared" ref="BO4:BO31" si="14">ROUND(BN4,0)</f>
        <v>31</v>
      </c>
      <c r="BP4" s="35">
        <f>A4</f>
        <v>26</v>
      </c>
      <c r="BQ4" s="117">
        <f t="shared" ref="BQ4:BQ31" si="15">BP4-BO4</f>
        <v>-5</v>
      </c>
    </row>
    <row r="5" spans="1:69" s="3" customFormat="1" ht="17" thickBot="1" x14ac:dyDescent="0.25">
      <c r="A5" s="16">
        <f>100-B5</f>
        <v>25</v>
      </c>
      <c r="B5" s="16">
        <v>75</v>
      </c>
      <c r="C5" s="16">
        <v>41.3</v>
      </c>
      <c r="D5" s="16">
        <v>44.6</v>
      </c>
      <c r="E5" s="16">
        <v>5080</v>
      </c>
      <c r="F5" s="16">
        <v>-1.3</v>
      </c>
      <c r="G5" s="16">
        <v>34.6</v>
      </c>
      <c r="H5" s="16">
        <v>42.1</v>
      </c>
      <c r="I5" s="16" t="s">
        <v>16</v>
      </c>
      <c r="J5" s="16">
        <v>3.4</v>
      </c>
      <c r="K5" s="16">
        <f t="shared" si="1"/>
        <v>0.1</v>
      </c>
      <c r="L5" s="16">
        <f t="shared" si="2"/>
        <v>-0.1</v>
      </c>
      <c r="M5" s="17">
        <v>38</v>
      </c>
      <c r="N5" s="17">
        <f t="shared" si="3"/>
        <v>3.3999999999999986</v>
      </c>
      <c r="O5" s="18">
        <f t="shared" si="4"/>
        <v>3.4014702703389883</v>
      </c>
      <c r="P5" s="18">
        <v>0.6</v>
      </c>
      <c r="Q5" s="18">
        <f>M5*0.0145</f>
        <v>0.55100000000000005</v>
      </c>
      <c r="V5" s="30">
        <f>O5-($U$6*A5)</f>
        <v>0.48766936503741265</v>
      </c>
      <c r="Y5" s="20">
        <f>$M$19</f>
        <v>68</v>
      </c>
      <c r="Z5" s="3">
        <f>$U$19</f>
        <v>0.17035736153843978</v>
      </c>
      <c r="AA5" s="118"/>
      <c r="AF5" s="3">
        <v>0.03</v>
      </c>
      <c r="AI5" s="3">
        <v>29</v>
      </c>
      <c r="AJ5" s="3">
        <f>$AE$10*AI5+$AF$10</f>
        <v>8.3617653684818258E-2</v>
      </c>
      <c r="AM5" s="17">
        <f t="shared" si="5"/>
        <v>38</v>
      </c>
      <c r="AN5" s="17">
        <f>$AE$10*AM5+$AF$10</f>
        <v>0.10025761517321014</v>
      </c>
      <c r="AO5" s="17">
        <f t="shared" si="6"/>
        <v>0.10025761517321014</v>
      </c>
      <c r="AR5" s="20">
        <f>$M$19</f>
        <v>68</v>
      </c>
      <c r="AS5" s="3">
        <f>$P$19</f>
        <v>0.82</v>
      </c>
      <c r="AT5" s="3" t="s">
        <v>46</v>
      </c>
      <c r="AU5" s="3">
        <f>AR5-AR4</f>
        <v>39</v>
      </c>
      <c r="AV5" s="3">
        <f>AS5-AS4</f>
        <v>0.31999999999999995</v>
      </c>
      <c r="AW5" s="35">
        <f>AV5/AU5</f>
        <v>8.2051282051282034E-3</v>
      </c>
      <c r="AX5" s="3">
        <v>0.15</v>
      </c>
      <c r="BA5" s="3">
        <v>29</v>
      </c>
      <c r="BB5" s="3">
        <f t="shared" si="7"/>
        <v>0.38794871794871788</v>
      </c>
      <c r="BE5" s="17">
        <f t="shared" si="8"/>
        <v>38</v>
      </c>
      <c r="BF5" s="17">
        <f t="shared" si="9"/>
        <v>0.46179487179487178</v>
      </c>
      <c r="BG5" s="17">
        <f t="shared" si="0"/>
        <v>-0.1382051282051282</v>
      </c>
      <c r="BJ5" s="17">
        <f t="shared" si="10"/>
        <v>38</v>
      </c>
      <c r="BK5" s="3">
        <f t="shared" si="11"/>
        <v>0.10025761517321014</v>
      </c>
      <c r="BL5" s="3">
        <f t="shared" si="12"/>
        <v>0.46179487179487178</v>
      </c>
      <c r="BM5" s="3">
        <f>O5</f>
        <v>3.4014702703389883</v>
      </c>
      <c r="BN5" s="3">
        <f t="shared" si="13"/>
        <v>29.321218078700401</v>
      </c>
      <c r="BO5" s="35">
        <f t="shared" si="14"/>
        <v>29</v>
      </c>
      <c r="BP5" s="35">
        <f>A5</f>
        <v>25</v>
      </c>
      <c r="BQ5" s="117">
        <f t="shared" si="15"/>
        <v>-4</v>
      </c>
    </row>
    <row r="6" spans="1:69" s="3" customFormat="1" ht="17" thickBot="1" x14ac:dyDescent="0.25">
      <c r="A6" s="29">
        <f>100-B6</f>
        <v>11</v>
      </c>
      <c r="B6" s="16">
        <v>89</v>
      </c>
      <c r="C6" s="16">
        <v>42.4</v>
      </c>
      <c r="D6" s="16">
        <v>45.9</v>
      </c>
      <c r="E6" s="16">
        <v>5420</v>
      </c>
      <c r="F6" s="16">
        <v>-2.5</v>
      </c>
      <c r="G6" s="16">
        <v>36.5</v>
      </c>
      <c r="H6" s="16">
        <v>43.6</v>
      </c>
      <c r="I6" s="16" t="s">
        <v>17</v>
      </c>
      <c r="J6" s="16">
        <v>1.8</v>
      </c>
      <c r="K6" s="16">
        <f t="shared" si="1"/>
        <v>1</v>
      </c>
      <c r="L6" s="16">
        <f t="shared" si="2"/>
        <v>-1</v>
      </c>
      <c r="M6" s="17">
        <v>38</v>
      </c>
      <c r="N6" s="17">
        <f t="shared" si="3"/>
        <v>1.5</v>
      </c>
      <c r="O6" s="30">
        <f t="shared" si="4"/>
        <v>1.8027756377319946</v>
      </c>
      <c r="P6" s="18">
        <v>0.6</v>
      </c>
      <c r="Q6" s="18">
        <f>M6*0.0145</f>
        <v>0.55100000000000005</v>
      </c>
      <c r="R6" s="3" t="s">
        <v>46</v>
      </c>
      <c r="S6" s="3">
        <f>A4-A6</f>
        <v>15</v>
      </c>
      <c r="T6" s="3">
        <f>O4-O6</f>
        <v>1.7482805431809452</v>
      </c>
      <c r="U6" s="30">
        <f>T6/S6</f>
        <v>0.11655203621206302</v>
      </c>
      <c r="V6" s="30">
        <f>O6-($U$6*A6)</f>
        <v>0.52070323939930141</v>
      </c>
      <c r="Y6" s="23">
        <f>$M$21</f>
        <v>50</v>
      </c>
      <c r="Z6" s="3">
        <f>$U$21</f>
        <v>0.12536091815253469</v>
      </c>
      <c r="AA6" s="118"/>
      <c r="AF6" s="3">
        <v>0.03</v>
      </c>
      <c r="AI6" s="3">
        <v>30</v>
      </c>
      <c r="AJ6" s="3">
        <f>$AE$10*AI6+$AF$10</f>
        <v>8.5466538294639571E-2</v>
      </c>
      <c r="AM6" s="17">
        <f t="shared" si="5"/>
        <v>38</v>
      </c>
      <c r="AN6" s="17">
        <f>$AE$10*AM6+$AF$10</f>
        <v>0.10025761517321014</v>
      </c>
      <c r="AO6" s="17">
        <f t="shared" si="6"/>
        <v>-1.6294421038852883E-2</v>
      </c>
      <c r="AR6" s="23">
        <f>$M$21</f>
        <v>50</v>
      </c>
      <c r="AS6" s="3">
        <f>$P$21</f>
        <v>0.63</v>
      </c>
      <c r="AX6" s="3">
        <v>0.15</v>
      </c>
      <c r="BA6" s="3">
        <v>30</v>
      </c>
      <c r="BB6" s="3">
        <f t="shared" si="7"/>
        <v>0.39615384615384608</v>
      </c>
      <c r="BE6" s="17">
        <f t="shared" si="8"/>
        <v>38</v>
      </c>
      <c r="BF6" s="17">
        <f t="shared" si="9"/>
        <v>0.46179487179487178</v>
      </c>
      <c r="BG6" s="17">
        <f>BF6-P6</f>
        <v>-0.1382051282051282</v>
      </c>
      <c r="BJ6" s="17">
        <f t="shared" si="10"/>
        <v>38</v>
      </c>
      <c r="BK6" s="3">
        <f t="shared" si="11"/>
        <v>0.10025761517321014</v>
      </c>
      <c r="BL6" s="3">
        <f t="shared" si="12"/>
        <v>0.46179487179487178</v>
      </c>
      <c r="BM6" s="3">
        <f>O6</f>
        <v>1.8027756377319946</v>
      </c>
      <c r="BN6" s="3">
        <f t="shared" si="13"/>
        <v>13.375350726429872</v>
      </c>
      <c r="BO6" s="35">
        <f t="shared" si="14"/>
        <v>13</v>
      </c>
      <c r="BP6" s="35">
        <f>A6</f>
        <v>11</v>
      </c>
      <c r="BQ6" s="117">
        <f t="shared" si="15"/>
        <v>-2</v>
      </c>
    </row>
    <row r="7" spans="1:69" s="3" customFormat="1" ht="17" thickBot="1" x14ac:dyDescent="0.25">
      <c r="A7" s="16">
        <f>100-B7</f>
        <v>39</v>
      </c>
      <c r="B7" s="16">
        <v>61</v>
      </c>
      <c r="C7" s="16">
        <v>41.8</v>
      </c>
      <c r="D7" s="16">
        <v>43.7</v>
      </c>
      <c r="E7" s="16">
        <v>5330</v>
      </c>
      <c r="F7" s="16">
        <v>-3.3</v>
      </c>
      <c r="G7" s="16">
        <v>33</v>
      </c>
      <c r="H7" s="16">
        <v>40.299999999999997</v>
      </c>
      <c r="I7" s="16" t="s">
        <v>18</v>
      </c>
      <c r="J7" s="16">
        <v>5</v>
      </c>
      <c r="K7" s="16">
        <f t="shared" si="1"/>
        <v>0.4</v>
      </c>
      <c r="L7" s="16">
        <f t="shared" si="2"/>
        <v>0.4</v>
      </c>
      <c r="M7" s="17">
        <v>38</v>
      </c>
      <c r="N7" s="17">
        <f t="shared" si="3"/>
        <v>5</v>
      </c>
      <c r="O7" s="18">
        <f t="shared" si="4"/>
        <v>5.0159744815937808</v>
      </c>
      <c r="P7" s="18">
        <v>0.6</v>
      </c>
      <c r="Q7" s="18">
        <f>M7*0.0145</f>
        <v>0.55100000000000005</v>
      </c>
      <c r="V7" s="30">
        <f>O7-($U$6*A7)</f>
        <v>0.47044506932332286</v>
      </c>
      <c r="Y7" s="14">
        <f>$M$31</f>
        <v>35</v>
      </c>
      <c r="Z7" s="3">
        <f>$U$31</f>
        <v>0.11026289689568987</v>
      </c>
      <c r="AA7" s="118" t="s">
        <v>128</v>
      </c>
      <c r="AB7" s="3" t="s">
        <v>46</v>
      </c>
      <c r="AF7" s="3">
        <v>0.03</v>
      </c>
      <c r="AI7" s="3">
        <v>35</v>
      </c>
      <c r="AJ7" s="3">
        <f>$AE$10*AI7+$AF$10</f>
        <v>9.4710961343746181E-2</v>
      </c>
      <c r="AM7" s="17">
        <f t="shared" si="5"/>
        <v>38</v>
      </c>
      <c r="AN7" s="17">
        <f>$AE$10*AM7+$AF$10</f>
        <v>0.10025761517321014</v>
      </c>
      <c r="AO7" s="17">
        <f t="shared" si="6"/>
        <v>0.10025761517321014</v>
      </c>
      <c r="AR7" s="14">
        <f>$M$31</f>
        <v>35</v>
      </c>
      <c r="AS7" s="3">
        <f>$P$31</f>
        <v>0.57999999999999996</v>
      </c>
      <c r="AX7" s="3">
        <v>0.15</v>
      </c>
      <c r="BA7" s="3">
        <v>35</v>
      </c>
      <c r="BB7" s="3">
        <f t="shared" si="7"/>
        <v>0.43717948717948707</v>
      </c>
      <c r="BE7" s="17">
        <f t="shared" si="8"/>
        <v>38</v>
      </c>
      <c r="BF7" s="17">
        <f t="shared" si="9"/>
        <v>0.46179487179487178</v>
      </c>
      <c r="BG7" s="17">
        <f t="shared" ref="BG7:BG30" si="16">BF7-P7</f>
        <v>-0.1382051282051282</v>
      </c>
      <c r="BJ7" s="17">
        <f t="shared" si="10"/>
        <v>38</v>
      </c>
      <c r="BK7" s="3">
        <f t="shared" si="11"/>
        <v>0.10025761517321014</v>
      </c>
      <c r="BL7" s="3">
        <f t="shared" si="12"/>
        <v>0.46179487179487178</v>
      </c>
      <c r="BM7" s="3">
        <f>O7</f>
        <v>5.0159744815937808</v>
      </c>
      <c r="BN7" s="3">
        <f t="shared" si="13"/>
        <v>45.42477498523057</v>
      </c>
      <c r="BO7" s="35">
        <f t="shared" si="14"/>
        <v>45</v>
      </c>
      <c r="BP7" s="35">
        <f>A7</f>
        <v>39</v>
      </c>
      <c r="BQ7" s="117">
        <f t="shared" si="15"/>
        <v>-6</v>
      </c>
    </row>
    <row r="8" spans="1:69" s="3" customFormat="1" ht="17" thickBot="1" x14ac:dyDescent="0.25">
      <c r="A8" s="16">
        <f>100-B8</f>
        <v>22</v>
      </c>
      <c r="B8" s="16">
        <v>78</v>
      </c>
      <c r="C8" s="16" t="s">
        <v>19</v>
      </c>
      <c r="D8" s="16">
        <v>45.2</v>
      </c>
      <c r="E8" s="16">
        <v>5170</v>
      </c>
      <c r="F8" s="16" t="s">
        <v>19</v>
      </c>
      <c r="G8" s="16">
        <v>35</v>
      </c>
      <c r="H8" s="16">
        <v>43</v>
      </c>
      <c r="I8" s="16" t="s">
        <v>20</v>
      </c>
      <c r="J8" s="16">
        <v>3</v>
      </c>
      <c r="K8" s="16">
        <f t="shared" si="1"/>
        <v>0.5</v>
      </c>
      <c r="L8" s="16">
        <f t="shared" si="2"/>
        <v>-0.5</v>
      </c>
      <c r="M8" s="17">
        <v>38</v>
      </c>
      <c r="N8" s="17">
        <f t="shared" si="3"/>
        <v>3</v>
      </c>
      <c r="O8" s="18">
        <f t="shared" si="4"/>
        <v>3.0413812651491097</v>
      </c>
      <c r="P8" s="18">
        <v>0.6</v>
      </c>
      <c r="Q8" s="18">
        <f>M8*0.0145</f>
        <v>0.55100000000000005</v>
      </c>
      <c r="V8" s="30">
        <f>O8-($U$6*A8)</f>
        <v>0.47723646848372336</v>
      </c>
      <c r="Y8" s="18">
        <v>55</v>
      </c>
      <c r="Z8" s="3">
        <f>$U$33</f>
        <v>0.13415620312697601</v>
      </c>
      <c r="AA8" s="118"/>
      <c r="AF8" s="3">
        <v>0.03</v>
      </c>
      <c r="AI8" s="3">
        <v>38</v>
      </c>
      <c r="AJ8" s="3">
        <f>$AE$10*AI8+$AF$10</f>
        <v>0.10025761517321014</v>
      </c>
      <c r="AM8" s="17">
        <f t="shared" si="5"/>
        <v>38</v>
      </c>
      <c r="AN8" s="17">
        <f>$AE$10*AM8+$AF$10</f>
        <v>0.10025761517321014</v>
      </c>
      <c r="AO8" s="17">
        <f t="shared" si="6"/>
        <v>0.10025761517321014</v>
      </c>
      <c r="AR8" s="18">
        <v>55</v>
      </c>
      <c r="AS8" s="3">
        <f>$P$33</f>
        <v>0.66</v>
      </c>
      <c r="AX8" s="3">
        <v>0.15</v>
      </c>
      <c r="BA8" s="3">
        <v>38</v>
      </c>
      <c r="BB8" s="3">
        <f t="shared" si="7"/>
        <v>0.46179487179487178</v>
      </c>
      <c r="BE8" s="17">
        <f t="shared" si="8"/>
        <v>38</v>
      </c>
      <c r="BF8" s="17">
        <f t="shared" si="9"/>
        <v>0.46179487179487178</v>
      </c>
      <c r="BG8" s="17">
        <f t="shared" si="16"/>
        <v>-0.1382051282051282</v>
      </c>
      <c r="BJ8" s="17">
        <f t="shared" si="10"/>
        <v>38</v>
      </c>
      <c r="BK8" s="3">
        <f t="shared" si="11"/>
        <v>0.10025761517321014</v>
      </c>
      <c r="BL8" s="3">
        <f t="shared" si="12"/>
        <v>0.46179487179487178</v>
      </c>
      <c r="BM8" s="3">
        <f>O8</f>
        <v>3.0413812651491097</v>
      </c>
      <c r="BN8" s="3">
        <f t="shared" si="13"/>
        <v>25.729580629836587</v>
      </c>
      <c r="BO8" s="35">
        <f t="shared" si="14"/>
        <v>26</v>
      </c>
      <c r="BP8" s="35">
        <f>A8</f>
        <v>22</v>
      </c>
      <c r="BQ8" s="117">
        <f t="shared" si="15"/>
        <v>-4</v>
      </c>
    </row>
    <row r="9" spans="1:69" s="3" customFormat="1" ht="17" thickBot="1" x14ac:dyDescent="0.25">
      <c r="A9" s="10">
        <f>100-B9</f>
        <v>11</v>
      </c>
      <c r="B9" s="10">
        <v>89</v>
      </c>
      <c r="C9" s="10">
        <v>37.1</v>
      </c>
      <c r="D9" s="10">
        <v>39.5</v>
      </c>
      <c r="E9" s="10">
        <v>4620</v>
      </c>
      <c r="F9" s="10" t="s">
        <v>19</v>
      </c>
      <c r="G9" s="10">
        <v>27.8</v>
      </c>
      <c r="H9" s="10">
        <v>34.799999999999997</v>
      </c>
      <c r="I9" s="10" t="s">
        <v>27</v>
      </c>
      <c r="J9" s="10">
        <v>1.6</v>
      </c>
      <c r="K9" s="10">
        <f t="shared" si="1"/>
        <v>1</v>
      </c>
      <c r="L9" s="10">
        <f t="shared" si="2"/>
        <v>1</v>
      </c>
      <c r="M9" s="11">
        <v>29</v>
      </c>
      <c r="N9" s="11">
        <f t="shared" si="3"/>
        <v>1.1999999999999993</v>
      </c>
      <c r="O9" s="12">
        <f t="shared" si="4"/>
        <v>1.5620499351813304</v>
      </c>
      <c r="P9" s="12">
        <v>0.5</v>
      </c>
      <c r="Q9" s="12">
        <f>M9*0.0145</f>
        <v>0.42050000000000004</v>
      </c>
      <c r="V9" s="26">
        <f>O9-($U$11*A9)</f>
        <v>0.43042195833321251</v>
      </c>
      <c r="Y9" s="11">
        <v>65</v>
      </c>
      <c r="Z9" s="3">
        <f>$U$42</f>
        <v>0.15640845688213711</v>
      </c>
      <c r="AA9" s="118"/>
      <c r="AF9" s="3">
        <v>0.03</v>
      </c>
      <c r="AI9" s="3">
        <v>40</v>
      </c>
      <c r="AJ9" s="3">
        <f>$AE$10*AI9+$AF$10</f>
        <v>0.10395538439285278</v>
      </c>
      <c r="AM9" s="11">
        <f>$M9</f>
        <v>29</v>
      </c>
      <c r="AN9" s="11">
        <f>$AE$10*AM9+$AF$10</f>
        <v>8.3617653684818258E-2</v>
      </c>
      <c r="AO9" s="11">
        <f t="shared" si="6"/>
        <v>8.3617653684818258E-2</v>
      </c>
      <c r="AR9" s="11">
        <v>65</v>
      </c>
      <c r="AS9" s="3">
        <f>$P$42</f>
        <v>0.7</v>
      </c>
      <c r="AX9" s="3">
        <v>0.15</v>
      </c>
      <c r="BA9" s="3">
        <v>40</v>
      </c>
      <c r="BB9" s="3">
        <f t="shared" si="7"/>
        <v>0.47820512820512817</v>
      </c>
      <c r="BE9" s="11">
        <f>$M9</f>
        <v>29</v>
      </c>
      <c r="BF9" s="11">
        <f t="shared" si="9"/>
        <v>0.38794871794871788</v>
      </c>
      <c r="BG9" s="11">
        <f t="shared" si="16"/>
        <v>-0.11205128205128212</v>
      </c>
      <c r="BJ9" s="11">
        <f>$M9</f>
        <v>29</v>
      </c>
      <c r="BK9" s="3">
        <f t="shared" si="11"/>
        <v>8.3617653684818258E-2</v>
      </c>
      <c r="BL9" s="3">
        <f t="shared" si="12"/>
        <v>0.38794871794871788</v>
      </c>
      <c r="BM9" s="3">
        <f>O9</f>
        <v>1.5620499351813304</v>
      </c>
      <c r="BN9" s="3">
        <f t="shared" si="13"/>
        <v>14.041307851786616</v>
      </c>
      <c r="BO9" s="35">
        <f t="shared" si="14"/>
        <v>14</v>
      </c>
      <c r="BP9" s="35">
        <f>A9</f>
        <v>11</v>
      </c>
      <c r="BQ9" s="117">
        <f t="shared" si="15"/>
        <v>-3</v>
      </c>
    </row>
    <row r="10" spans="1:69" s="3" customFormat="1" ht="17" thickBot="1" x14ac:dyDescent="0.25">
      <c r="A10" s="25">
        <f>100-B10</f>
        <v>50</v>
      </c>
      <c r="B10" s="10">
        <v>50</v>
      </c>
      <c r="C10" s="10">
        <v>38.4</v>
      </c>
      <c r="D10" s="10">
        <v>35.4</v>
      </c>
      <c r="E10" s="10">
        <v>4740</v>
      </c>
      <c r="F10" s="10">
        <v>-2.5</v>
      </c>
      <c r="G10" s="10">
        <v>23.5</v>
      </c>
      <c r="H10" s="10">
        <v>27.7</v>
      </c>
      <c r="I10" s="10" t="s">
        <v>28</v>
      </c>
      <c r="J10" s="10">
        <v>5.7</v>
      </c>
      <c r="K10" s="10">
        <f t="shared" si="1"/>
        <v>1.2</v>
      </c>
      <c r="L10" s="10">
        <f t="shared" si="2"/>
        <v>1.2</v>
      </c>
      <c r="M10" s="11">
        <v>29</v>
      </c>
      <c r="N10" s="11">
        <f t="shared" si="3"/>
        <v>5.5</v>
      </c>
      <c r="O10" s="26">
        <f t="shared" si="4"/>
        <v>5.629387178015028</v>
      </c>
      <c r="P10" s="12">
        <v>0.5</v>
      </c>
      <c r="Q10" s="12">
        <f>M10*0.0145</f>
        <v>0.42050000000000004</v>
      </c>
      <c r="R10" s="3" t="s">
        <v>46</v>
      </c>
      <c r="V10" s="26">
        <f>O10-($U$11*A10)</f>
        <v>0.48562364688721971</v>
      </c>
      <c r="Y10" s="20">
        <v>75</v>
      </c>
      <c r="Z10" s="3">
        <f>$U$46</f>
        <v>0.18421828128854265</v>
      </c>
      <c r="AA10" s="118"/>
      <c r="AB10" s="3" t="s">
        <v>46</v>
      </c>
      <c r="AC10" s="3">
        <f>Y10-Y7</f>
        <v>40</v>
      </c>
      <c r="AD10" s="3">
        <f>Z10-Z7</f>
        <v>7.3955384392852777E-2</v>
      </c>
      <c r="AE10" s="35">
        <f>AD10/AC10</f>
        <v>1.8488846098213194E-3</v>
      </c>
      <c r="AF10" s="3">
        <v>0.03</v>
      </c>
      <c r="AI10" s="3">
        <v>50</v>
      </c>
      <c r="AJ10" s="3">
        <f>$AE$10*AI10+$AF$10</f>
        <v>0.12244423049106597</v>
      </c>
      <c r="AM10" s="11">
        <f t="shared" ref="AM10:AM13" si="17">$M10</f>
        <v>29</v>
      </c>
      <c r="AN10" s="11">
        <f>$AE$10*AM10+$AF$10</f>
        <v>8.3617653684818258E-2</v>
      </c>
      <c r="AO10" s="11">
        <f t="shared" si="6"/>
        <v>8.3617653684818258E-2</v>
      </c>
      <c r="AR10" s="20">
        <v>75</v>
      </c>
      <c r="AS10" s="3">
        <f>$P$46</f>
        <v>0.85</v>
      </c>
      <c r="AX10" s="3">
        <v>0.15</v>
      </c>
      <c r="BA10" s="3">
        <v>50</v>
      </c>
      <c r="BB10" s="3">
        <f t="shared" si="7"/>
        <v>0.56025641025641015</v>
      </c>
      <c r="BE10" s="11">
        <f t="shared" ref="BE10:BE13" si="18">$M10</f>
        <v>29</v>
      </c>
      <c r="BF10" s="11">
        <f t="shared" si="9"/>
        <v>0.38794871794871788</v>
      </c>
      <c r="BG10" s="11">
        <f t="shared" si="16"/>
        <v>-0.11205128205128212</v>
      </c>
      <c r="BJ10" s="11">
        <f t="shared" ref="BJ10:BJ13" si="19">$M10</f>
        <v>29</v>
      </c>
      <c r="BK10" s="3">
        <f t="shared" si="11"/>
        <v>8.3617653684818258E-2</v>
      </c>
      <c r="BL10" s="3">
        <f t="shared" si="12"/>
        <v>0.38794871794871788</v>
      </c>
      <c r="BM10" s="3">
        <f>O10</f>
        <v>5.629387178015028</v>
      </c>
      <c r="BN10" s="3">
        <f t="shared" si="13"/>
        <v>62.683395540168725</v>
      </c>
      <c r="BO10" s="35">
        <f t="shared" si="14"/>
        <v>63</v>
      </c>
      <c r="BP10" s="35">
        <f>A10</f>
        <v>50</v>
      </c>
      <c r="BQ10" s="117">
        <f t="shared" si="15"/>
        <v>-13</v>
      </c>
    </row>
    <row r="11" spans="1:69" s="3" customFormat="1" ht="17" thickBot="1" x14ac:dyDescent="0.25">
      <c r="A11" s="25">
        <f>100-B11</f>
        <v>5</v>
      </c>
      <c r="B11" s="10">
        <v>95</v>
      </c>
      <c r="C11" s="10">
        <v>41.2</v>
      </c>
      <c r="D11" s="10">
        <v>40.1</v>
      </c>
      <c r="E11" s="10">
        <v>4690</v>
      </c>
      <c r="F11" s="10" t="s">
        <v>19</v>
      </c>
      <c r="G11" s="10">
        <v>28.4</v>
      </c>
      <c r="H11" s="10">
        <v>35.700000000000003</v>
      </c>
      <c r="I11" s="10" t="s">
        <v>29</v>
      </c>
      <c r="J11" s="10">
        <v>1</v>
      </c>
      <c r="K11" s="10">
        <f t="shared" si="1"/>
        <v>0.8</v>
      </c>
      <c r="L11" s="10">
        <f t="shared" si="2"/>
        <v>0.8</v>
      </c>
      <c r="M11" s="11">
        <v>29</v>
      </c>
      <c r="N11" s="11">
        <f t="shared" si="3"/>
        <v>0.60000000000000142</v>
      </c>
      <c r="O11" s="26">
        <f t="shared" si="4"/>
        <v>1.0000000000000009</v>
      </c>
      <c r="P11" s="12">
        <v>0.5</v>
      </c>
      <c r="Q11" s="12">
        <f>M11*0.0145</f>
        <v>0.42050000000000004</v>
      </c>
      <c r="R11" s="3" t="s">
        <v>46</v>
      </c>
      <c r="S11" s="3">
        <f>A10-A11</f>
        <v>45</v>
      </c>
      <c r="T11" s="3">
        <f>O10-O11</f>
        <v>4.6293871780150271</v>
      </c>
      <c r="U11" s="26">
        <f>T11/S11</f>
        <v>0.10287527062255616</v>
      </c>
      <c r="V11" s="26">
        <f>O11-($U$11*A11)</f>
        <v>0.48562364688722004</v>
      </c>
      <c r="Y11" s="23">
        <v>85</v>
      </c>
      <c r="Z11" s="3">
        <f>$U$51</f>
        <v>0.20230712764556866</v>
      </c>
      <c r="AA11" s="118" t="s">
        <v>128</v>
      </c>
      <c r="AF11" s="3">
        <v>0.03</v>
      </c>
      <c r="AI11" s="3">
        <v>55</v>
      </c>
      <c r="AJ11" s="3">
        <f>$AE$10*AI11+$AF$10</f>
        <v>0.13168865354017256</v>
      </c>
      <c r="AM11" s="11">
        <f t="shared" si="17"/>
        <v>29</v>
      </c>
      <c r="AN11" s="11">
        <f>$AE$10*AM11+$AF$10</f>
        <v>8.3617653684818258E-2</v>
      </c>
      <c r="AO11" s="11">
        <f t="shared" si="6"/>
        <v>-1.9257616937737906E-2</v>
      </c>
      <c r="AR11" s="23">
        <v>85</v>
      </c>
      <c r="AS11" s="3">
        <f>$P$51</f>
        <v>1</v>
      </c>
      <c r="AX11" s="3">
        <v>0.15</v>
      </c>
      <c r="BA11" s="3">
        <v>55</v>
      </c>
      <c r="BB11" s="3">
        <f t="shared" si="7"/>
        <v>0.60128205128205114</v>
      </c>
      <c r="BE11" s="11">
        <f t="shared" si="18"/>
        <v>29</v>
      </c>
      <c r="BF11" s="11">
        <f t="shared" si="9"/>
        <v>0.38794871794871788</v>
      </c>
      <c r="BG11" s="11">
        <f t="shared" si="16"/>
        <v>-0.11205128205128212</v>
      </c>
      <c r="BJ11" s="11">
        <f t="shared" si="19"/>
        <v>29</v>
      </c>
      <c r="BK11" s="3">
        <f t="shared" si="11"/>
        <v>8.3617653684818258E-2</v>
      </c>
      <c r="BL11" s="3">
        <f t="shared" si="12"/>
        <v>0.38794871794871788</v>
      </c>
      <c r="BM11" s="3">
        <f>O11</f>
        <v>1.0000000000000009</v>
      </c>
      <c r="BN11" s="3">
        <f t="shared" si="13"/>
        <v>7.3196419066995171</v>
      </c>
      <c r="BO11" s="35">
        <f t="shared" si="14"/>
        <v>7</v>
      </c>
      <c r="BP11" s="35">
        <f>A11</f>
        <v>5</v>
      </c>
      <c r="BQ11" s="117">
        <f t="shared" si="15"/>
        <v>-2</v>
      </c>
    </row>
    <row r="12" spans="1:69" s="3" customFormat="1" ht="17" thickBot="1" x14ac:dyDescent="0.25">
      <c r="A12" s="10">
        <f>100-B12</f>
        <v>10</v>
      </c>
      <c r="B12" s="10">
        <v>90</v>
      </c>
      <c r="C12" s="10">
        <v>38.4</v>
      </c>
      <c r="D12" s="10">
        <v>39.4</v>
      </c>
      <c r="E12" s="10">
        <v>4610</v>
      </c>
      <c r="F12" s="10" t="s">
        <v>19</v>
      </c>
      <c r="G12" s="10">
        <v>27.5</v>
      </c>
      <c r="H12" s="10">
        <v>34.700000000000003</v>
      </c>
      <c r="I12" s="10" t="s">
        <v>30</v>
      </c>
      <c r="J12" s="10">
        <v>1.6</v>
      </c>
      <c r="K12" s="10">
        <f t="shared" si="1"/>
        <v>0.5</v>
      </c>
      <c r="L12" s="10">
        <f t="shared" si="2"/>
        <v>0.5</v>
      </c>
      <c r="M12" s="11">
        <v>29</v>
      </c>
      <c r="N12" s="11">
        <f t="shared" si="3"/>
        <v>1.5</v>
      </c>
      <c r="O12" s="12">
        <f t="shared" si="4"/>
        <v>1.5811388300841898</v>
      </c>
      <c r="P12" s="12">
        <v>0.5</v>
      </c>
      <c r="Q12" s="12">
        <f>M12*0.0145</f>
        <v>0.42050000000000004</v>
      </c>
      <c r="V12" s="26">
        <f>O12-($U$11*A12)</f>
        <v>0.55238612385862806</v>
      </c>
      <c r="Y12" s="14">
        <v>95</v>
      </c>
      <c r="Z12" s="3">
        <f>$U$60</f>
        <v>0.23632825037622271</v>
      </c>
      <c r="AA12" s="118" t="s">
        <v>128</v>
      </c>
      <c r="AF12" s="3">
        <v>0.03</v>
      </c>
      <c r="AI12" s="3">
        <v>65</v>
      </c>
      <c r="AJ12" s="3">
        <f>$AE$10*AI12+$AF$10</f>
        <v>0.15017749963838575</v>
      </c>
      <c r="AM12" s="11">
        <f t="shared" si="17"/>
        <v>29</v>
      </c>
      <c r="AN12" s="11">
        <f>$AE$10*AM12+$AF$10</f>
        <v>8.3617653684818258E-2</v>
      </c>
      <c r="AO12" s="11">
        <f t="shared" si="6"/>
        <v>8.3617653684818258E-2</v>
      </c>
      <c r="AR12" s="14">
        <v>95</v>
      </c>
      <c r="AS12" s="3">
        <f>$P$60</f>
        <v>1.1000000000000001</v>
      </c>
      <c r="AX12" s="3">
        <v>0.15</v>
      </c>
      <c r="BA12" s="3">
        <v>65</v>
      </c>
      <c r="BB12" s="3">
        <f t="shared" si="7"/>
        <v>0.68333333333333324</v>
      </c>
      <c r="BE12" s="11">
        <f t="shared" si="18"/>
        <v>29</v>
      </c>
      <c r="BF12" s="11">
        <f t="shared" si="9"/>
        <v>0.38794871794871788</v>
      </c>
      <c r="BG12" s="11">
        <f t="shared" si="16"/>
        <v>-0.11205128205128212</v>
      </c>
      <c r="BJ12" s="11">
        <f t="shared" si="19"/>
        <v>29</v>
      </c>
      <c r="BK12" s="3">
        <f t="shared" si="11"/>
        <v>8.3617653684818258E-2</v>
      </c>
      <c r="BL12" s="3">
        <f t="shared" si="12"/>
        <v>0.38794871794871788</v>
      </c>
      <c r="BM12" s="3">
        <f>O12</f>
        <v>1.5811388300841898</v>
      </c>
      <c r="BN12" s="3">
        <f t="shared" si="13"/>
        <v>14.269595708018644</v>
      </c>
      <c r="BO12" s="35">
        <f t="shared" si="14"/>
        <v>14</v>
      </c>
      <c r="BP12" s="35">
        <f>A12</f>
        <v>10</v>
      </c>
      <c r="BQ12" s="117">
        <f t="shared" si="15"/>
        <v>-4</v>
      </c>
    </row>
    <row r="13" spans="1:69" s="3" customFormat="1" ht="17" thickBot="1" x14ac:dyDescent="0.25">
      <c r="A13" s="10">
        <f>100-B13</f>
        <v>4</v>
      </c>
      <c r="B13" s="10">
        <v>96</v>
      </c>
      <c r="C13" s="10">
        <v>39.799999999999997</v>
      </c>
      <c r="D13" s="10">
        <v>41.4</v>
      </c>
      <c r="E13" s="10">
        <v>4820</v>
      </c>
      <c r="F13" s="10" t="s">
        <v>19</v>
      </c>
      <c r="G13" s="10">
        <v>29.9</v>
      </c>
      <c r="H13" s="10">
        <v>37.5</v>
      </c>
      <c r="I13" s="10" t="s">
        <v>31</v>
      </c>
      <c r="J13" s="10">
        <v>1</v>
      </c>
      <c r="K13" s="10">
        <f t="shared" si="1"/>
        <v>0.2</v>
      </c>
      <c r="L13" s="10">
        <f t="shared" si="2"/>
        <v>-0.2</v>
      </c>
      <c r="M13" s="11">
        <v>29</v>
      </c>
      <c r="N13" s="11">
        <f t="shared" si="3"/>
        <v>-0.89999999999999858</v>
      </c>
      <c r="O13" s="12">
        <f t="shared" si="4"/>
        <v>0.92195444572928731</v>
      </c>
      <c r="P13" s="12">
        <v>0.5</v>
      </c>
      <c r="Q13" s="12">
        <f>M13*0.0145</f>
        <v>0.42050000000000004</v>
      </c>
      <c r="V13" s="26">
        <f>O13-($U$11*A13)</f>
        <v>0.51045336323906265</v>
      </c>
      <c r="Y13" s="18">
        <v>105</v>
      </c>
      <c r="Z13" s="3">
        <f>$U$65</f>
        <v>0.25496805909147063</v>
      </c>
      <c r="AA13" s="118"/>
      <c r="AF13" s="3">
        <v>0.03</v>
      </c>
      <c r="AI13" s="3">
        <v>68</v>
      </c>
      <c r="AJ13" s="3">
        <f>$AE$10*AI13+$AF$10</f>
        <v>0.15572415346784971</v>
      </c>
      <c r="AM13" s="11">
        <f t="shared" si="17"/>
        <v>29</v>
      </c>
      <c r="AN13" s="11">
        <f>$AE$10*AM13+$AF$10</f>
        <v>8.3617653684818258E-2</v>
      </c>
      <c r="AO13" s="11">
        <f t="shared" si="6"/>
        <v>8.3617653684818258E-2</v>
      </c>
      <c r="AR13" s="18">
        <v>105</v>
      </c>
      <c r="AS13" s="3">
        <f>$P$65</f>
        <v>1.2</v>
      </c>
      <c r="AX13" s="3">
        <v>0.15</v>
      </c>
      <c r="BA13" s="3">
        <v>68</v>
      </c>
      <c r="BB13" s="3">
        <f t="shared" si="7"/>
        <v>0.70794871794871783</v>
      </c>
      <c r="BE13" s="11">
        <f t="shared" si="18"/>
        <v>29</v>
      </c>
      <c r="BF13" s="11">
        <f t="shared" si="9"/>
        <v>0.38794871794871788</v>
      </c>
      <c r="BG13" s="11">
        <f t="shared" si="16"/>
        <v>-0.11205128205128212</v>
      </c>
      <c r="BJ13" s="11">
        <f t="shared" si="19"/>
        <v>29</v>
      </c>
      <c r="BK13" s="3">
        <f t="shared" si="11"/>
        <v>8.3617653684818258E-2</v>
      </c>
      <c r="BL13" s="3">
        <f t="shared" si="12"/>
        <v>0.38794871794871788</v>
      </c>
      <c r="BM13" s="3">
        <f>O13</f>
        <v>0.92195444572928731</v>
      </c>
      <c r="BN13" s="3">
        <f t="shared" si="13"/>
        <v>6.386279741756546</v>
      </c>
      <c r="BO13" s="35">
        <f t="shared" si="14"/>
        <v>6</v>
      </c>
      <c r="BP13" s="35">
        <f>A13</f>
        <v>4</v>
      </c>
      <c r="BQ13" s="117">
        <f t="shared" si="15"/>
        <v>-2</v>
      </c>
    </row>
    <row r="14" spans="1:69" s="3" customFormat="1" ht="17" thickBot="1" x14ac:dyDescent="0.25">
      <c r="A14" s="19">
        <f>100-B14</f>
        <v>11</v>
      </c>
      <c r="B14" s="19">
        <v>89</v>
      </c>
      <c r="C14" s="19">
        <v>65.3</v>
      </c>
      <c r="D14" s="19">
        <v>68.5</v>
      </c>
      <c r="E14" s="19">
        <v>6990</v>
      </c>
      <c r="F14" s="19">
        <v>-1.1000000000000001</v>
      </c>
      <c r="G14" s="19">
        <v>70.7</v>
      </c>
      <c r="H14" s="19">
        <v>77.7</v>
      </c>
      <c r="I14" s="19" t="s">
        <v>16</v>
      </c>
      <c r="J14" s="19">
        <v>2.7</v>
      </c>
      <c r="K14" s="19">
        <f>_xlfn.NUMBERVALUE( LEFT(I14,LEN(I14)-1))</f>
        <v>0.1</v>
      </c>
      <c r="L14" s="19">
        <f>IF( RIGHT(I14,1) = "L",-K14,K14)</f>
        <v>-0.1</v>
      </c>
      <c r="M14" s="20">
        <v>68</v>
      </c>
      <c r="N14" s="20">
        <f t="shared" si="3"/>
        <v>-2.7000000000000028</v>
      </c>
      <c r="O14" s="21">
        <f t="shared" si="4"/>
        <v>2.7018512172212619</v>
      </c>
      <c r="P14" s="21">
        <v>0.82</v>
      </c>
      <c r="Q14" s="21">
        <f>M14*0.0145</f>
        <v>0.9860000000000001</v>
      </c>
      <c r="V14" s="34">
        <f>O14-($U$19*A14)</f>
        <v>0.82792024029842426</v>
      </c>
      <c r="Y14" s="11">
        <v>125</v>
      </c>
      <c r="Z14" s="3">
        <f>$U$70</f>
        <v>0.29519098903434482</v>
      </c>
      <c r="AA14" s="118"/>
      <c r="AF14" s="3">
        <v>0.03</v>
      </c>
      <c r="AI14" s="3">
        <v>75</v>
      </c>
      <c r="AJ14" s="3">
        <f>$AE$10*AI14+$AF$10</f>
        <v>0.16866634573659894</v>
      </c>
      <c r="AM14" s="20">
        <f>$M14</f>
        <v>68</v>
      </c>
      <c r="AN14" s="20">
        <f>$AE$10*AM14+$AF$10</f>
        <v>0.15572415346784971</v>
      </c>
      <c r="AO14" s="20">
        <f t="shared" si="6"/>
        <v>0.15572415346784971</v>
      </c>
      <c r="AR14" s="11">
        <v>125</v>
      </c>
      <c r="AS14" s="3">
        <f>$P$70</f>
        <v>1.5</v>
      </c>
      <c r="AX14" s="3">
        <v>0.15</v>
      </c>
      <c r="BA14" s="3">
        <v>75</v>
      </c>
      <c r="BB14" s="3">
        <f t="shared" si="7"/>
        <v>0.76538461538461533</v>
      </c>
      <c r="BE14" s="20">
        <f>$M14</f>
        <v>68</v>
      </c>
      <c r="BF14" s="20">
        <f t="shared" si="9"/>
        <v>0.70794871794871783</v>
      </c>
      <c r="BG14" s="20">
        <f t="shared" si="16"/>
        <v>-0.11205128205128212</v>
      </c>
      <c r="BJ14" s="20">
        <f>$M14</f>
        <v>68</v>
      </c>
      <c r="BK14" s="3">
        <f t="shared" si="11"/>
        <v>0.15572415346784971</v>
      </c>
      <c r="BL14" s="3">
        <f t="shared" si="12"/>
        <v>0.70794871794871783</v>
      </c>
      <c r="BM14" s="3">
        <f>O14</f>
        <v>2.7018512172212619</v>
      </c>
      <c r="BN14" s="3">
        <f t="shared" si="13"/>
        <v>12.804067030514945</v>
      </c>
      <c r="BO14" s="35">
        <f t="shared" si="14"/>
        <v>13</v>
      </c>
      <c r="BP14" s="35">
        <f>A14</f>
        <v>11</v>
      </c>
      <c r="BQ14" s="117">
        <f t="shared" si="15"/>
        <v>-2</v>
      </c>
    </row>
    <row r="15" spans="1:69" s="3" customFormat="1" ht="17" thickBot="1" x14ac:dyDescent="0.25">
      <c r="A15" s="19">
        <f>100-B15</f>
        <v>3</v>
      </c>
      <c r="B15" s="19">
        <v>97</v>
      </c>
      <c r="C15" s="19">
        <v>62.2</v>
      </c>
      <c r="D15" s="19">
        <v>66.2</v>
      </c>
      <c r="E15" s="19">
        <v>8180</v>
      </c>
      <c r="F15" s="19">
        <v>-4.7</v>
      </c>
      <c r="G15" s="19">
        <v>67</v>
      </c>
      <c r="H15" s="19">
        <v>70.7</v>
      </c>
      <c r="I15" s="19" t="s">
        <v>22</v>
      </c>
      <c r="J15" s="19">
        <v>1.3</v>
      </c>
      <c r="K15" s="19">
        <f t="shared" ref="K15:K19" si="20">_xlfn.NUMBERVALUE( LEFT(I15,LEN(I15)-1))</f>
        <v>0.8</v>
      </c>
      <c r="L15" s="19">
        <f t="shared" ref="L15:L19" si="21">IF( RIGHT(I15,1) = "L",-K15,K15)</f>
        <v>-0.8</v>
      </c>
      <c r="M15" s="20">
        <v>68</v>
      </c>
      <c r="N15" s="20">
        <f t="shared" si="3"/>
        <v>1</v>
      </c>
      <c r="O15" s="21">
        <f t="shared" si="4"/>
        <v>1.2806248474865698</v>
      </c>
      <c r="P15" s="21">
        <v>0.82</v>
      </c>
      <c r="Q15" s="21">
        <f>M15*0.0145</f>
        <v>0.9860000000000001</v>
      </c>
      <c r="V15" s="34">
        <f>O15-($U$19*A15)</f>
        <v>0.76955276287125041</v>
      </c>
      <c r="Y15" s="20">
        <v>145</v>
      </c>
      <c r="AA15" s="118"/>
      <c r="AF15" s="3">
        <v>0.03</v>
      </c>
      <c r="AI15" s="3">
        <v>85</v>
      </c>
      <c r="AJ15" s="3">
        <f>$AE$10*AI15+$AF$10</f>
        <v>0.18715519183481213</v>
      </c>
      <c r="AM15" s="20">
        <f t="shared" ref="AM15:AM19" si="22">$M15</f>
        <v>68</v>
      </c>
      <c r="AN15" s="20">
        <f>$AE$10*AM15+$AF$10</f>
        <v>0.15572415346784971</v>
      </c>
      <c r="AO15" s="20">
        <f t="shared" si="6"/>
        <v>0.15572415346784971</v>
      </c>
      <c r="AR15" s="20">
        <v>145</v>
      </c>
      <c r="AX15" s="3">
        <v>0.15</v>
      </c>
      <c r="BA15" s="3">
        <v>85</v>
      </c>
      <c r="BB15" s="3">
        <f t="shared" si="7"/>
        <v>0.84743589743589731</v>
      </c>
      <c r="BE15" s="20">
        <f t="shared" ref="BE15:BE19" si="23">$M15</f>
        <v>68</v>
      </c>
      <c r="BF15" s="20">
        <f t="shared" si="9"/>
        <v>0.70794871794871783</v>
      </c>
      <c r="BG15" s="20">
        <f t="shared" si="16"/>
        <v>-0.11205128205128212</v>
      </c>
      <c r="BJ15" s="20">
        <f t="shared" ref="BJ15:BJ19" si="24">$M15</f>
        <v>68</v>
      </c>
      <c r="BK15" s="3">
        <f t="shared" si="11"/>
        <v>0.15572415346784971</v>
      </c>
      <c r="BL15" s="3">
        <f t="shared" si="12"/>
        <v>0.70794871794871783</v>
      </c>
      <c r="BM15" s="3">
        <f>O15</f>
        <v>1.2806248474865698</v>
      </c>
      <c r="BN15" s="3">
        <f t="shared" si="13"/>
        <v>3.677503565020726</v>
      </c>
      <c r="BO15" s="35">
        <f t="shared" si="14"/>
        <v>4</v>
      </c>
      <c r="BP15" s="35">
        <f>A15</f>
        <v>3</v>
      </c>
      <c r="BQ15" s="117">
        <f t="shared" si="15"/>
        <v>-1</v>
      </c>
    </row>
    <row r="16" spans="1:69" s="3" customFormat="1" ht="17" thickBot="1" x14ac:dyDescent="0.25">
      <c r="A16" s="33">
        <f>100-B16</f>
        <v>20</v>
      </c>
      <c r="B16" s="19">
        <v>80</v>
      </c>
      <c r="C16" s="19">
        <v>63.1</v>
      </c>
      <c r="D16" s="19">
        <v>69</v>
      </c>
      <c r="E16" s="19">
        <v>7060</v>
      </c>
      <c r="F16" s="19" t="s">
        <v>19</v>
      </c>
      <c r="G16" s="19">
        <v>72.099999999999994</v>
      </c>
      <c r="H16" s="19">
        <v>77.099999999999994</v>
      </c>
      <c r="I16" s="19" t="s">
        <v>29</v>
      </c>
      <c r="J16" s="19">
        <v>4.0999999999999996</v>
      </c>
      <c r="K16" s="19">
        <f t="shared" si="20"/>
        <v>0.8</v>
      </c>
      <c r="L16" s="19">
        <f t="shared" si="21"/>
        <v>0.8</v>
      </c>
      <c r="M16" s="20">
        <v>68</v>
      </c>
      <c r="N16" s="20">
        <f t="shared" si="3"/>
        <v>-4.0999999999999943</v>
      </c>
      <c r="O16" s="34">
        <f t="shared" si="4"/>
        <v>4.1773197148410786</v>
      </c>
      <c r="P16" s="21">
        <v>0.82</v>
      </c>
      <c r="Q16" s="21">
        <f>M16*0.0145</f>
        <v>0.9860000000000001</v>
      </c>
      <c r="R16" s="3" t="s">
        <v>46</v>
      </c>
      <c r="V16" s="34">
        <f>O16-($U$19*A16)</f>
        <v>0.77017248407228323</v>
      </c>
      <c r="Y16" s="23">
        <v>165</v>
      </c>
      <c r="AA16" s="118"/>
      <c r="AF16" s="3">
        <v>0.03</v>
      </c>
      <c r="AI16" s="3">
        <v>95</v>
      </c>
      <c r="AJ16" s="3">
        <f>$AE$10*AI16+$AF$10</f>
        <v>0.20564403793302535</v>
      </c>
      <c r="AM16" s="20">
        <f t="shared" si="22"/>
        <v>68</v>
      </c>
      <c r="AN16" s="20">
        <f>$AE$10*AM16+$AF$10</f>
        <v>0.15572415346784971</v>
      </c>
      <c r="AO16" s="20">
        <f t="shared" si="6"/>
        <v>0.15572415346784971</v>
      </c>
      <c r="AR16" s="23">
        <v>165</v>
      </c>
      <c r="AX16" s="3">
        <v>0.15</v>
      </c>
      <c r="BA16" s="3">
        <v>95</v>
      </c>
      <c r="BB16" s="3">
        <f t="shared" si="7"/>
        <v>0.92948717948717929</v>
      </c>
      <c r="BE16" s="20">
        <f t="shared" si="23"/>
        <v>68</v>
      </c>
      <c r="BF16" s="20">
        <f t="shared" si="9"/>
        <v>0.70794871794871783</v>
      </c>
      <c r="BG16" s="20">
        <f t="shared" si="16"/>
        <v>-0.11205128205128212</v>
      </c>
      <c r="BJ16" s="20">
        <f t="shared" si="24"/>
        <v>68</v>
      </c>
      <c r="BK16" s="3">
        <f t="shared" si="11"/>
        <v>0.15572415346784971</v>
      </c>
      <c r="BL16" s="3">
        <f t="shared" si="12"/>
        <v>0.70794871794871783</v>
      </c>
      <c r="BM16" s="3">
        <f>O16</f>
        <v>4.1773197148410786</v>
      </c>
      <c r="BN16" s="3">
        <f t="shared" si="13"/>
        <v>22.278952363087566</v>
      </c>
      <c r="BO16" s="35">
        <f t="shared" si="14"/>
        <v>22</v>
      </c>
      <c r="BP16" s="35">
        <f>A16</f>
        <v>20</v>
      </c>
      <c r="BQ16" s="117">
        <f t="shared" si="15"/>
        <v>-2</v>
      </c>
    </row>
    <row r="17" spans="1:69" s="3" customFormat="1" ht="17" thickBot="1" x14ac:dyDescent="0.25">
      <c r="A17" s="19">
        <f>100-B17</f>
        <v>3</v>
      </c>
      <c r="B17" s="19">
        <v>97</v>
      </c>
      <c r="C17" s="19">
        <v>62</v>
      </c>
      <c r="D17" s="19">
        <v>65.5</v>
      </c>
      <c r="E17" s="19">
        <v>6820</v>
      </c>
      <c r="F17" s="19" t="s">
        <v>19</v>
      </c>
      <c r="G17" s="19">
        <v>66.599999999999994</v>
      </c>
      <c r="H17" s="19">
        <v>72.3</v>
      </c>
      <c r="I17" s="19" t="s">
        <v>33</v>
      </c>
      <c r="J17" s="19">
        <v>1.4</v>
      </c>
      <c r="K17" s="19">
        <f t="shared" si="20"/>
        <v>0.1</v>
      </c>
      <c r="L17" s="19">
        <f t="shared" si="21"/>
        <v>0.1</v>
      </c>
      <c r="M17" s="20">
        <v>68</v>
      </c>
      <c r="N17" s="20">
        <f t="shared" si="3"/>
        <v>1.4000000000000057</v>
      </c>
      <c r="O17" s="21">
        <f t="shared" si="4"/>
        <v>1.4035668847618257</v>
      </c>
      <c r="P17" s="21">
        <v>0.82</v>
      </c>
      <c r="Q17" s="21">
        <f>M17*0.0145</f>
        <v>0.9860000000000001</v>
      </c>
      <c r="V17" s="34">
        <f>O17-($U$19*A17)</f>
        <v>0.89249480014650628</v>
      </c>
      <c r="AA17" s="118"/>
      <c r="AI17" s="3">
        <v>105</v>
      </c>
      <c r="AJ17" s="3">
        <f>$AE$10*AI17+$AF$10</f>
        <v>0.22413288403123854</v>
      </c>
      <c r="AM17" s="20">
        <f t="shared" si="22"/>
        <v>68</v>
      </c>
      <c r="AN17" s="20">
        <f>$AE$10*AM17+$AF$10</f>
        <v>0.15572415346784971</v>
      </c>
      <c r="AO17" s="20">
        <f t="shared" si="6"/>
        <v>0.15572415346784971</v>
      </c>
      <c r="BA17" s="3">
        <v>105</v>
      </c>
      <c r="BB17" s="3">
        <f t="shared" si="7"/>
        <v>1.0115384615384613</v>
      </c>
      <c r="BE17" s="20">
        <f t="shared" si="23"/>
        <v>68</v>
      </c>
      <c r="BF17" s="20">
        <f t="shared" si="9"/>
        <v>0.70794871794871783</v>
      </c>
      <c r="BG17" s="20">
        <f t="shared" si="16"/>
        <v>-0.11205128205128212</v>
      </c>
      <c r="BJ17" s="20">
        <f t="shared" si="24"/>
        <v>68</v>
      </c>
      <c r="BK17" s="3">
        <f t="shared" si="11"/>
        <v>0.15572415346784971</v>
      </c>
      <c r="BL17" s="3">
        <f t="shared" si="12"/>
        <v>0.70794871794871783</v>
      </c>
      <c r="BM17" s="3">
        <f>O17</f>
        <v>1.4035668847618257</v>
      </c>
      <c r="BN17" s="3">
        <f t="shared" si="13"/>
        <v>4.4669895537863553</v>
      </c>
      <c r="BO17" s="35">
        <f t="shared" si="14"/>
        <v>4</v>
      </c>
      <c r="BP17" s="35">
        <f>A17</f>
        <v>3</v>
      </c>
      <c r="BQ17" s="117">
        <f t="shared" si="15"/>
        <v>-1</v>
      </c>
    </row>
    <row r="18" spans="1:69" s="3" customFormat="1" ht="17" thickBot="1" x14ac:dyDescent="0.25">
      <c r="A18" s="19">
        <f>100-B18</f>
        <v>6</v>
      </c>
      <c r="B18" s="19">
        <v>94</v>
      </c>
      <c r="C18" s="19">
        <v>62.8</v>
      </c>
      <c r="D18" s="19">
        <v>67.5</v>
      </c>
      <c r="E18" s="19">
        <v>6960</v>
      </c>
      <c r="F18" s="19" t="s">
        <v>19</v>
      </c>
      <c r="G18" s="19">
        <v>69.7</v>
      </c>
      <c r="H18" s="19">
        <v>74.900000000000006</v>
      </c>
      <c r="I18" s="19" t="s">
        <v>34</v>
      </c>
      <c r="J18" s="19">
        <v>1.8</v>
      </c>
      <c r="K18" s="19">
        <f t="shared" si="20"/>
        <v>0.3</v>
      </c>
      <c r="L18" s="19">
        <f t="shared" si="21"/>
        <v>0.3</v>
      </c>
      <c r="M18" s="20">
        <v>68</v>
      </c>
      <c r="N18" s="20">
        <f t="shared" si="3"/>
        <v>-1.7000000000000028</v>
      </c>
      <c r="O18" s="21">
        <f t="shared" si="4"/>
        <v>1.7262676501632095</v>
      </c>
      <c r="P18" s="21">
        <v>0.82</v>
      </c>
      <c r="Q18" s="21">
        <f>M18*0.0145</f>
        <v>0.9860000000000001</v>
      </c>
      <c r="V18" s="34">
        <f>O18-($U$19*A18)</f>
        <v>0.70412348093257071</v>
      </c>
      <c r="AA18" s="118"/>
      <c r="AI18" s="3">
        <v>125</v>
      </c>
      <c r="AJ18" s="3">
        <f>$AE$10*AI18+$AF$10</f>
        <v>0.26111057622766493</v>
      </c>
      <c r="AM18" s="20">
        <f t="shared" si="22"/>
        <v>68</v>
      </c>
      <c r="AN18" s="20">
        <f>$AE$10*AM18+$AF$10</f>
        <v>0.15572415346784971</v>
      </c>
      <c r="AO18" s="20">
        <f t="shared" si="6"/>
        <v>0.15572415346784971</v>
      </c>
      <c r="BA18" s="3">
        <v>125</v>
      </c>
      <c r="BB18" s="3">
        <f t="shared" si="7"/>
        <v>1.1756410256410252</v>
      </c>
      <c r="BE18" s="20">
        <f t="shared" si="23"/>
        <v>68</v>
      </c>
      <c r="BF18" s="20">
        <f t="shared" si="9"/>
        <v>0.70794871794871783</v>
      </c>
      <c r="BG18" s="20">
        <f t="shared" si="16"/>
        <v>-0.11205128205128212</v>
      </c>
      <c r="BJ18" s="20">
        <f t="shared" si="24"/>
        <v>68</v>
      </c>
      <c r="BK18" s="3">
        <f t="shared" si="11"/>
        <v>0.15572415346784971</v>
      </c>
      <c r="BL18" s="3">
        <f t="shared" si="12"/>
        <v>0.70794871794871783</v>
      </c>
      <c r="BM18" s="3">
        <f>O18</f>
        <v>1.7262676501632095</v>
      </c>
      <c r="BN18" s="3">
        <f t="shared" si="13"/>
        <v>6.5392484694079931</v>
      </c>
      <c r="BO18" s="35">
        <f t="shared" si="14"/>
        <v>7</v>
      </c>
      <c r="BP18" s="35">
        <f>A18</f>
        <v>6</v>
      </c>
      <c r="BQ18" s="117">
        <f t="shared" si="15"/>
        <v>-1</v>
      </c>
    </row>
    <row r="19" spans="1:69" s="3" customFormat="1" ht="17" thickBot="1" x14ac:dyDescent="0.25">
      <c r="A19" s="33">
        <f>100-B19</f>
        <v>27</v>
      </c>
      <c r="B19" s="19">
        <v>73</v>
      </c>
      <c r="C19" s="19">
        <v>60.7</v>
      </c>
      <c r="D19" s="19">
        <v>63.1</v>
      </c>
      <c r="E19" s="19">
        <v>6640</v>
      </c>
      <c r="F19" s="19" t="s">
        <v>19</v>
      </c>
      <c r="G19" s="19">
        <v>62.7</v>
      </c>
      <c r="H19" s="19">
        <v>68.8</v>
      </c>
      <c r="I19" s="19" t="s">
        <v>35</v>
      </c>
      <c r="J19" s="19">
        <v>5.3</v>
      </c>
      <c r="K19" s="19">
        <f t="shared" si="20"/>
        <v>0.2</v>
      </c>
      <c r="L19" s="19">
        <f t="shared" si="21"/>
        <v>0.2</v>
      </c>
      <c r="M19" s="20">
        <v>68</v>
      </c>
      <c r="N19" s="20">
        <f t="shared" si="3"/>
        <v>5.2999999999999972</v>
      </c>
      <c r="O19" s="34">
        <f t="shared" si="4"/>
        <v>5.303772242470445</v>
      </c>
      <c r="P19" s="21">
        <v>0.82</v>
      </c>
      <c r="Q19" s="21">
        <f>M19*0.0145</f>
        <v>0.9860000000000001</v>
      </c>
      <c r="R19" s="3" t="s">
        <v>46</v>
      </c>
      <c r="S19" s="3">
        <f>A19-A18</f>
        <v>21</v>
      </c>
      <c r="T19" s="3">
        <f>O19-O18</f>
        <v>3.5775045923072355</v>
      </c>
      <c r="U19" s="34">
        <f>T19/S19</f>
        <v>0.17035736153843978</v>
      </c>
      <c r="V19" s="34">
        <f>O19-($U$19*A19)</f>
        <v>0.70412348093257116</v>
      </c>
      <c r="Y19" s="3">
        <v>62</v>
      </c>
      <c r="AA19" s="118"/>
      <c r="AI19" s="3">
        <v>145</v>
      </c>
      <c r="AJ19" s="3">
        <f>$AE$10*AI19+$AF$10</f>
        <v>0.29808826842409131</v>
      </c>
      <c r="AM19" s="20">
        <f t="shared" si="22"/>
        <v>68</v>
      </c>
      <c r="AN19" s="20">
        <f>$AE$10*AM19+$AF$10</f>
        <v>0.15572415346784971</v>
      </c>
      <c r="AO19" s="20">
        <f t="shared" si="6"/>
        <v>-1.463320807059007E-2</v>
      </c>
      <c r="BA19" s="3">
        <v>145</v>
      </c>
      <c r="BB19" s="3">
        <f t="shared" si="7"/>
        <v>1.3397435897435894</v>
      </c>
      <c r="BE19" s="20">
        <f t="shared" si="23"/>
        <v>68</v>
      </c>
      <c r="BF19" s="20">
        <f t="shared" si="9"/>
        <v>0.70794871794871783</v>
      </c>
      <c r="BG19" s="20">
        <f t="shared" si="16"/>
        <v>-0.11205128205128212</v>
      </c>
      <c r="BJ19" s="20">
        <f t="shared" si="24"/>
        <v>68</v>
      </c>
      <c r="BK19" s="3">
        <f t="shared" si="11"/>
        <v>0.15572415346784971</v>
      </c>
      <c r="BL19" s="3">
        <f t="shared" si="12"/>
        <v>0.70794871794871783</v>
      </c>
      <c r="BM19" s="3">
        <f>O19</f>
        <v>5.303772242470445</v>
      </c>
      <c r="BN19" s="3">
        <f t="shared" si="13"/>
        <v>29.51259276211487</v>
      </c>
      <c r="BO19" s="35">
        <f t="shared" si="14"/>
        <v>30</v>
      </c>
      <c r="BP19" s="35">
        <f>A19</f>
        <v>27</v>
      </c>
      <c r="BQ19" s="117">
        <f t="shared" si="15"/>
        <v>-3</v>
      </c>
    </row>
    <row r="20" spans="1:69" s="3" customFormat="1" ht="17" thickBot="1" x14ac:dyDescent="0.25">
      <c r="A20" s="31">
        <f>100-B20</f>
        <v>76</v>
      </c>
      <c r="B20" s="22">
        <v>24</v>
      </c>
      <c r="C20" s="22">
        <v>57.3</v>
      </c>
      <c r="D20" s="22">
        <v>60.8</v>
      </c>
      <c r="E20" s="22">
        <v>5415</v>
      </c>
      <c r="F20" s="22" t="s">
        <v>19</v>
      </c>
      <c r="G20" s="22">
        <v>60.1</v>
      </c>
      <c r="H20" s="22">
        <v>66.7</v>
      </c>
      <c r="I20" s="22" t="s">
        <v>36</v>
      </c>
      <c r="J20" s="22">
        <v>10.1</v>
      </c>
      <c r="K20" s="22">
        <f>_xlfn.NUMBERVALUE( LEFT(I20,LEN(I20)-1))</f>
        <v>0.6</v>
      </c>
      <c r="L20" s="22">
        <f>IF( RIGHT(I20,1) = "L",-K20,K20)</f>
        <v>0.6</v>
      </c>
      <c r="M20" s="23">
        <v>50</v>
      </c>
      <c r="N20" s="23">
        <f t="shared" si="3"/>
        <v>-10.100000000000001</v>
      </c>
      <c r="O20" s="32">
        <f t="shared" si="4"/>
        <v>10.117806086301517</v>
      </c>
      <c r="P20" s="24">
        <v>0.63</v>
      </c>
      <c r="Q20" s="24">
        <f>M20*0.0145</f>
        <v>0.72500000000000009</v>
      </c>
      <c r="R20" s="3" t="s">
        <v>46</v>
      </c>
      <c r="V20" s="32">
        <f>O20-($U$21*A20)</f>
        <v>0.59037630670887964</v>
      </c>
      <c r="AA20" s="118"/>
      <c r="AC20" s="36"/>
      <c r="AD20" s="36"/>
      <c r="AI20" s="3">
        <v>165</v>
      </c>
      <c r="AJ20" s="3">
        <f>$AE$10*AI20+$AF$10</f>
        <v>0.33506596062051774</v>
      </c>
      <c r="AM20" s="23">
        <f>$M20</f>
        <v>50</v>
      </c>
      <c r="AN20" s="23">
        <f>$AE$10*AM20+$AF$10</f>
        <v>0.12244423049106597</v>
      </c>
      <c r="AO20" s="23">
        <f t="shared" si="6"/>
        <v>0.12244423049106597</v>
      </c>
      <c r="BA20" s="3">
        <v>165</v>
      </c>
      <c r="BB20" s="3">
        <f t="shared" si="7"/>
        <v>1.5038461538461534</v>
      </c>
      <c r="BE20" s="23">
        <f>$M20</f>
        <v>50</v>
      </c>
      <c r="BF20" s="23">
        <f t="shared" si="9"/>
        <v>0.56025641025641015</v>
      </c>
      <c r="BG20" s="23">
        <f t="shared" si="16"/>
        <v>-6.9743589743589851E-2</v>
      </c>
      <c r="BJ20" s="23">
        <f>$M20</f>
        <v>50</v>
      </c>
      <c r="BK20" s="3">
        <f t="shared" si="11"/>
        <v>0.12244423049106597</v>
      </c>
      <c r="BL20" s="3">
        <f t="shared" si="12"/>
        <v>0.56025641025641015</v>
      </c>
      <c r="BM20" s="3">
        <f>O20</f>
        <v>10.117806086301517</v>
      </c>
      <c r="BN20" s="3">
        <f t="shared" si="13"/>
        <v>78.056349717044966</v>
      </c>
      <c r="BO20" s="35">
        <f t="shared" si="14"/>
        <v>78</v>
      </c>
      <c r="BP20" s="35">
        <f>A20</f>
        <v>76</v>
      </c>
      <c r="BQ20" s="117">
        <f t="shared" si="15"/>
        <v>-2</v>
      </c>
    </row>
    <row r="21" spans="1:69" s="3" customFormat="1" ht="17" thickBot="1" x14ac:dyDescent="0.25">
      <c r="A21" s="31">
        <f>100-B21</f>
        <v>16</v>
      </c>
      <c r="B21" s="22">
        <v>84</v>
      </c>
      <c r="C21" s="22">
        <v>53.8</v>
      </c>
      <c r="D21" s="22">
        <v>54.4</v>
      </c>
      <c r="E21" s="22">
        <v>5920</v>
      </c>
      <c r="F21" s="22" t="s">
        <v>19</v>
      </c>
      <c r="G21" s="22">
        <v>49.3</v>
      </c>
      <c r="H21" s="22">
        <v>53.5</v>
      </c>
      <c r="I21" s="22" t="s">
        <v>37</v>
      </c>
      <c r="J21" s="22">
        <v>2.6</v>
      </c>
      <c r="K21" s="22">
        <f t="shared" ref="K21:K25" si="25">_xlfn.NUMBERVALUE( LEFT(I21,LEN(I21)-1))</f>
        <v>2.5</v>
      </c>
      <c r="L21" s="22">
        <f t="shared" ref="L21:L25" si="26">IF( RIGHT(I21,1) = "L",-K21,K21)</f>
        <v>2.5</v>
      </c>
      <c r="M21" s="23">
        <v>50</v>
      </c>
      <c r="N21" s="23">
        <f t="shared" si="3"/>
        <v>0.70000000000000284</v>
      </c>
      <c r="O21" s="32">
        <f t="shared" si="4"/>
        <v>2.5961509971494348</v>
      </c>
      <c r="P21" s="24">
        <v>0.63</v>
      </c>
      <c r="Q21" s="24">
        <f>M21*0.0145</f>
        <v>0.72500000000000009</v>
      </c>
      <c r="R21" s="3" t="s">
        <v>46</v>
      </c>
      <c r="S21" s="3">
        <f>A20-A21</f>
        <v>60</v>
      </c>
      <c r="T21" s="3">
        <f>O20-O21</f>
        <v>7.5216550891520821</v>
      </c>
      <c r="U21" s="32">
        <f>T21/S21</f>
        <v>0.12536091815253469</v>
      </c>
      <c r="V21" s="32">
        <f>O21-($U$21*A21)</f>
        <v>0.59037630670887964</v>
      </c>
      <c r="AA21" s="118"/>
      <c r="AC21" s="36"/>
      <c r="AD21" s="36"/>
      <c r="AM21" s="23">
        <f t="shared" ref="AM21:AM25" si="27">$M21</f>
        <v>50</v>
      </c>
      <c r="AN21" s="23">
        <f>$AE$10*AM21+$AF$10</f>
        <v>0.12244423049106597</v>
      </c>
      <c r="AO21" s="23">
        <f t="shared" si="6"/>
        <v>-2.9166876614687282E-3</v>
      </c>
      <c r="BE21" s="23">
        <f t="shared" ref="BE21:BE25" si="28">$M21</f>
        <v>50</v>
      </c>
      <c r="BF21" s="23">
        <f t="shared" si="9"/>
        <v>0.56025641025641015</v>
      </c>
      <c r="BG21" s="23">
        <f t="shared" si="16"/>
        <v>-6.9743589743589851E-2</v>
      </c>
      <c r="BJ21" s="23">
        <f t="shared" ref="BJ21:BJ25" si="29">$M21</f>
        <v>50</v>
      </c>
      <c r="BK21" s="3">
        <f t="shared" si="11"/>
        <v>0.12244423049106597</v>
      </c>
      <c r="BL21" s="3">
        <f t="shared" si="12"/>
        <v>0.56025641025641015</v>
      </c>
      <c r="BM21" s="3">
        <f>O21</f>
        <v>2.5961509971494348</v>
      </c>
      <c r="BN21" s="3">
        <f t="shared" si="13"/>
        <v>16.627117331114853</v>
      </c>
      <c r="BO21" s="35">
        <f t="shared" si="14"/>
        <v>17</v>
      </c>
      <c r="BP21" s="35">
        <f>A21</f>
        <v>16</v>
      </c>
      <c r="BQ21" s="117">
        <f t="shared" si="15"/>
        <v>-1</v>
      </c>
    </row>
    <row r="22" spans="1:69" s="3" customFormat="1" ht="17" thickBot="1" x14ac:dyDescent="0.25">
      <c r="A22" s="22">
        <f>100-B22</f>
        <v>14</v>
      </c>
      <c r="B22" s="22">
        <v>86</v>
      </c>
      <c r="C22" s="22">
        <v>55</v>
      </c>
      <c r="D22" s="22">
        <v>55.8</v>
      </c>
      <c r="E22" s="22">
        <v>6030</v>
      </c>
      <c r="F22" s="22" t="s">
        <v>19</v>
      </c>
      <c r="G22" s="22">
        <v>51.2</v>
      </c>
      <c r="H22" s="22">
        <v>54.8</v>
      </c>
      <c r="I22" s="22" t="s">
        <v>38</v>
      </c>
      <c r="J22" s="22">
        <v>2.4</v>
      </c>
      <c r="K22" s="22">
        <f t="shared" si="25"/>
        <v>2.1</v>
      </c>
      <c r="L22" s="22">
        <f t="shared" si="26"/>
        <v>2.1</v>
      </c>
      <c r="M22" s="23">
        <v>50</v>
      </c>
      <c r="N22" s="23">
        <f t="shared" si="3"/>
        <v>-1.2000000000000028</v>
      </c>
      <c r="O22" s="24">
        <f t="shared" si="4"/>
        <v>2.4186773244895661</v>
      </c>
      <c r="P22" s="24">
        <v>0.63</v>
      </c>
      <c r="Q22" s="24">
        <f>M22*0.0145</f>
        <v>0.72500000000000009</v>
      </c>
      <c r="V22" s="32">
        <f>O22-($U$21*A22)</f>
        <v>0.66362447035408034</v>
      </c>
      <c r="AA22" s="118"/>
      <c r="AM22" s="23">
        <f t="shared" si="27"/>
        <v>50</v>
      </c>
      <c r="AN22" s="23">
        <f>$AE$10*AM22+$AF$10</f>
        <v>0.12244423049106597</v>
      </c>
      <c r="AO22" s="23">
        <f t="shared" si="6"/>
        <v>0.12244423049106597</v>
      </c>
      <c r="BE22" s="23">
        <f t="shared" si="28"/>
        <v>50</v>
      </c>
      <c r="BF22" s="23">
        <f t="shared" si="9"/>
        <v>0.56025641025641015</v>
      </c>
      <c r="BG22" s="23">
        <f t="shared" si="16"/>
        <v>-6.9743589743589851E-2</v>
      </c>
      <c r="BJ22" s="23">
        <f t="shared" si="29"/>
        <v>50</v>
      </c>
      <c r="BK22" s="3">
        <f t="shared" si="11"/>
        <v>0.12244423049106597</v>
      </c>
      <c r="BL22" s="3">
        <f t="shared" si="12"/>
        <v>0.56025641025641015</v>
      </c>
      <c r="BM22" s="3">
        <f>O22</f>
        <v>2.4186773244895661</v>
      </c>
      <c r="BN22" s="3">
        <f t="shared" si="13"/>
        <v>15.177692789443061</v>
      </c>
      <c r="BO22" s="35">
        <f t="shared" si="14"/>
        <v>15</v>
      </c>
      <c r="BP22" s="35">
        <f>A22</f>
        <v>14</v>
      </c>
      <c r="BQ22" s="117">
        <f t="shared" si="15"/>
        <v>-1</v>
      </c>
    </row>
    <row r="23" spans="1:69" s="3" customFormat="1" ht="17" thickBot="1" x14ac:dyDescent="0.25">
      <c r="A23" s="22">
        <f>100-B23</f>
        <v>32</v>
      </c>
      <c r="B23" s="22">
        <v>68</v>
      </c>
      <c r="C23" s="22">
        <v>56.1</v>
      </c>
      <c r="D23" s="22">
        <v>57.4</v>
      </c>
      <c r="E23" s="22">
        <v>6180</v>
      </c>
      <c r="F23" s="22" t="s">
        <v>19</v>
      </c>
      <c r="G23" s="22">
        <v>54.2</v>
      </c>
      <c r="H23" s="22">
        <v>58.9</v>
      </c>
      <c r="I23" s="22" t="s">
        <v>39</v>
      </c>
      <c r="J23" s="22">
        <v>4.5999999999999996</v>
      </c>
      <c r="K23" s="22">
        <f t="shared" si="25"/>
        <v>2</v>
      </c>
      <c r="L23" s="22">
        <f t="shared" si="26"/>
        <v>2</v>
      </c>
      <c r="M23" s="23">
        <v>50</v>
      </c>
      <c r="N23" s="23">
        <f t="shared" si="3"/>
        <v>-4.2000000000000028</v>
      </c>
      <c r="O23" s="24">
        <f t="shared" si="4"/>
        <v>4.6518813398452057</v>
      </c>
      <c r="P23" s="24">
        <v>0.63</v>
      </c>
      <c r="Q23" s="24">
        <f>M23*0.0145</f>
        <v>0.72500000000000009</v>
      </c>
      <c r="V23" s="32">
        <f>O23-($U$21*A23)</f>
        <v>0.64033195896409545</v>
      </c>
      <c r="AA23" s="118"/>
      <c r="AM23" s="23">
        <f t="shared" si="27"/>
        <v>50</v>
      </c>
      <c r="AN23" s="23">
        <f>$AE$10*AM23+$AF$10</f>
        <v>0.12244423049106597</v>
      </c>
      <c r="AO23" s="23">
        <f t="shared" si="6"/>
        <v>0.12244423049106597</v>
      </c>
      <c r="BE23" s="23">
        <f t="shared" si="28"/>
        <v>50</v>
      </c>
      <c r="BF23" s="23">
        <f t="shared" si="9"/>
        <v>0.56025641025641015</v>
      </c>
      <c r="BG23" s="23">
        <f t="shared" si="16"/>
        <v>-6.9743589743589851E-2</v>
      </c>
      <c r="BJ23" s="23">
        <f t="shared" si="29"/>
        <v>50</v>
      </c>
      <c r="BK23" s="3">
        <f t="shared" si="11"/>
        <v>0.12244423049106597</v>
      </c>
      <c r="BL23" s="3">
        <f t="shared" si="12"/>
        <v>0.56025641025641015</v>
      </c>
      <c r="BM23" s="3">
        <f>O23</f>
        <v>4.6518813398452057</v>
      </c>
      <c r="BN23" s="3">
        <f t="shared" si="13"/>
        <v>33.416232950946082</v>
      </c>
      <c r="BO23" s="35">
        <f t="shared" si="14"/>
        <v>33</v>
      </c>
      <c r="BP23" s="35">
        <f>A23</f>
        <v>32</v>
      </c>
      <c r="BQ23" s="117">
        <f t="shared" si="15"/>
        <v>-1</v>
      </c>
    </row>
    <row r="24" spans="1:69" s="3" customFormat="1" ht="17" thickBot="1" x14ac:dyDescent="0.25">
      <c r="A24" s="22">
        <f>100-B24</f>
        <v>26</v>
      </c>
      <c r="B24" s="22">
        <v>74</v>
      </c>
      <c r="C24" s="22">
        <v>57.1</v>
      </c>
      <c r="D24" s="22">
        <v>53.2</v>
      </c>
      <c r="E24" s="22">
        <v>7200</v>
      </c>
      <c r="F24" s="22">
        <v>-2.7</v>
      </c>
      <c r="G24" s="22">
        <v>47</v>
      </c>
      <c r="H24" s="22">
        <v>49.3</v>
      </c>
      <c r="I24" s="22" t="s">
        <v>40</v>
      </c>
      <c r="J24" s="22">
        <v>3.9</v>
      </c>
      <c r="K24" s="22">
        <f t="shared" si="25"/>
        <v>2.4</v>
      </c>
      <c r="L24" s="22">
        <f t="shared" si="26"/>
        <v>2.4</v>
      </c>
      <c r="M24" s="23">
        <v>50</v>
      </c>
      <c r="N24" s="23">
        <f t="shared" si="3"/>
        <v>3</v>
      </c>
      <c r="O24" s="24">
        <f t="shared" si="4"/>
        <v>3.8418745424597094</v>
      </c>
      <c r="P24" s="24">
        <v>0.63</v>
      </c>
      <c r="Q24" s="24">
        <f>M24*0.0145</f>
        <v>0.72500000000000009</v>
      </c>
      <c r="V24" s="32">
        <f>O24-($U$21*A24)</f>
        <v>0.58249067049380754</v>
      </c>
      <c r="AA24" s="118"/>
      <c r="AM24" s="23">
        <f t="shared" si="27"/>
        <v>50</v>
      </c>
      <c r="AN24" s="23">
        <f>$AE$10*AM24+$AF$10</f>
        <v>0.12244423049106597</v>
      </c>
      <c r="AO24" s="23">
        <f t="shared" si="6"/>
        <v>0.12244423049106597</v>
      </c>
      <c r="BE24" s="23">
        <f t="shared" si="28"/>
        <v>50</v>
      </c>
      <c r="BF24" s="23">
        <f t="shared" si="9"/>
        <v>0.56025641025641015</v>
      </c>
      <c r="BG24" s="23">
        <f t="shared" si="16"/>
        <v>-6.9743589743589851E-2</v>
      </c>
      <c r="BJ24" s="23">
        <f t="shared" si="29"/>
        <v>50</v>
      </c>
      <c r="BK24" s="3">
        <f t="shared" si="11"/>
        <v>0.12244423049106597</v>
      </c>
      <c r="BL24" s="3">
        <f t="shared" si="12"/>
        <v>0.56025641025641015</v>
      </c>
      <c r="BM24" s="3">
        <f>O24</f>
        <v>3.8418745424597094</v>
      </c>
      <c r="BN24" s="3">
        <f t="shared" si="13"/>
        <v>26.800920868564237</v>
      </c>
      <c r="BO24" s="35">
        <f t="shared" si="14"/>
        <v>27</v>
      </c>
      <c r="BP24" s="35">
        <f>A24</f>
        <v>26</v>
      </c>
      <c r="BQ24" s="117">
        <f t="shared" si="15"/>
        <v>-1</v>
      </c>
    </row>
    <row r="25" spans="1:69" s="3" customFormat="1" ht="17" thickBot="1" x14ac:dyDescent="0.25">
      <c r="A25" s="22">
        <f>100-B25</f>
        <v>26</v>
      </c>
      <c r="B25" s="22">
        <v>74</v>
      </c>
      <c r="C25" s="22">
        <v>56.3</v>
      </c>
      <c r="D25" s="22">
        <v>54.7</v>
      </c>
      <c r="E25" s="22">
        <v>6730</v>
      </c>
      <c r="F25" s="22">
        <v>-2.7</v>
      </c>
      <c r="G25" s="22">
        <v>48.9</v>
      </c>
      <c r="H25" s="22">
        <v>51.3</v>
      </c>
      <c r="I25" s="22" t="s">
        <v>41</v>
      </c>
      <c r="J25" s="22">
        <v>3.9</v>
      </c>
      <c r="K25" s="22">
        <f t="shared" si="25"/>
        <v>3.7</v>
      </c>
      <c r="L25" s="22">
        <f t="shared" si="26"/>
        <v>3.7</v>
      </c>
      <c r="M25" s="23">
        <v>50</v>
      </c>
      <c r="N25" s="23">
        <f t="shared" si="3"/>
        <v>1.1000000000000014</v>
      </c>
      <c r="O25" s="24">
        <f t="shared" si="4"/>
        <v>3.8600518131237571</v>
      </c>
      <c r="P25" s="24">
        <v>0.63</v>
      </c>
      <c r="Q25" s="24">
        <f>M25*0.0145</f>
        <v>0.72500000000000009</v>
      </c>
      <c r="V25" s="32">
        <f>O25-($U$21*A25)</f>
        <v>0.60066794115785527</v>
      </c>
      <c r="AA25" s="118"/>
      <c r="AM25" s="23">
        <f t="shared" si="27"/>
        <v>50</v>
      </c>
      <c r="AN25" s="23">
        <f>$AE$10*AM25+$AF$10</f>
        <v>0.12244423049106597</v>
      </c>
      <c r="AO25" s="23">
        <f t="shared" si="6"/>
        <v>0.12244423049106597</v>
      </c>
      <c r="BE25" s="23">
        <f t="shared" si="28"/>
        <v>50</v>
      </c>
      <c r="BF25" s="23">
        <f t="shared" si="9"/>
        <v>0.56025641025641015</v>
      </c>
      <c r="BG25" s="23">
        <f t="shared" si="16"/>
        <v>-6.9743589743589851E-2</v>
      </c>
      <c r="BJ25" s="23">
        <f t="shared" si="29"/>
        <v>50</v>
      </c>
      <c r="BK25" s="3">
        <f t="shared" si="11"/>
        <v>0.12244423049106597</v>
      </c>
      <c r="BL25" s="3">
        <f t="shared" si="12"/>
        <v>0.56025641025641015</v>
      </c>
      <c r="BM25" s="3">
        <f>O25</f>
        <v>3.8600518131237571</v>
      </c>
      <c r="BN25" s="3">
        <f t="shared" si="13"/>
        <v>26.949374336654543</v>
      </c>
      <c r="BO25" s="35">
        <f t="shared" si="14"/>
        <v>27</v>
      </c>
      <c r="BP25" s="35">
        <f>A25</f>
        <v>26</v>
      </c>
      <c r="BQ25" s="117">
        <f t="shared" si="15"/>
        <v>-1</v>
      </c>
    </row>
    <row r="26" spans="1:69" s="3" customFormat="1" ht="17" thickBot="1" x14ac:dyDescent="0.25">
      <c r="A26" s="13">
        <f>100-B26</f>
        <v>16</v>
      </c>
      <c r="B26" s="13">
        <v>84</v>
      </c>
      <c r="C26" s="13">
        <v>44.9</v>
      </c>
      <c r="D26" s="13">
        <v>45.3</v>
      </c>
      <c r="E26" s="13">
        <v>5160</v>
      </c>
      <c r="F26" s="13" t="s">
        <v>19</v>
      </c>
      <c r="G26" s="13">
        <v>36.4</v>
      </c>
      <c r="H26" s="13">
        <v>41.8</v>
      </c>
      <c r="I26" s="13" t="s">
        <v>43</v>
      </c>
      <c r="J26" s="13">
        <v>2.2999999999999998</v>
      </c>
      <c r="K26" s="13">
        <f>_xlfn.NUMBERVALUE( LEFT(I26,LEN(I26)-1))</f>
        <v>1.9</v>
      </c>
      <c r="L26" s="13">
        <f>IF( RIGHT(I26,1) = "L",-K26,K26)</f>
        <v>1.9</v>
      </c>
      <c r="M26" s="14">
        <v>35</v>
      </c>
      <c r="N26" s="14">
        <f t="shared" si="3"/>
        <v>-1.3999999999999986</v>
      </c>
      <c r="O26" s="15">
        <f t="shared" si="4"/>
        <v>2.3600847442411883</v>
      </c>
      <c r="P26" s="15">
        <v>0.57999999999999996</v>
      </c>
      <c r="Q26" s="15">
        <f>M26*0.0145</f>
        <v>0.50750000000000006</v>
      </c>
      <c r="V26" s="28">
        <f>O26-($U$31*A26)</f>
        <v>0.59587839391015041</v>
      </c>
      <c r="AA26" s="118"/>
      <c r="AM26" s="14">
        <f>$M26</f>
        <v>35</v>
      </c>
      <c r="AN26" s="14">
        <f>$AE$10*AM26+$AF$10</f>
        <v>9.4710961343746181E-2</v>
      </c>
      <c r="AO26" s="14">
        <f t="shared" si="6"/>
        <v>9.4710961343746181E-2</v>
      </c>
      <c r="BE26" s="14">
        <f>$M26</f>
        <v>35</v>
      </c>
      <c r="BF26" s="14">
        <f t="shared" si="9"/>
        <v>0.43717948717948707</v>
      </c>
      <c r="BG26" s="14">
        <f t="shared" si="16"/>
        <v>-0.14282051282051289</v>
      </c>
      <c r="BJ26" s="14">
        <f>$M26</f>
        <v>35</v>
      </c>
      <c r="BK26" s="3">
        <f t="shared" si="11"/>
        <v>9.4710961343746181E-2</v>
      </c>
      <c r="BL26" s="3">
        <f t="shared" si="12"/>
        <v>0.43717948717948707</v>
      </c>
      <c r="BM26" s="3">
        <f>O26</f>
        <v>2.3600847442411883</v>
      </c>
      <c r="BN26" s="3">
        <f t="shared" si="13"/>
        <v>20.302879727750454</v>
      </c>
      <c r="BO26" s="35">
        <f t="shared" si="14"/>
        <v>20</v>
      </c>
      <c r="BP26" s="35">
        <f>A26</f>
        <v>16</v>
      </c>
      <c r="BQ26" s="117">
        <f t="shared" si="15"/>
        <v>-4</v>
      </c>
    </row>
    <row r="27" spans="1:69" s="3" customFormat="1" ht="17" thickBot="1" x14ac:dyDescent="0.25">
      <c r="A27" s="13">
        <f>100-B27</f>
        <v>11</v>
      </c>
      <c r="B27" s="13">
        <v>89</v>
      </c>
      <c r="C27" s="13">
        <v>46.2</v>
      </c>
      <c r="D27" s="13">
        <v>45.7</v>
      </c>
      <c r="E27" s="13">
        <v>6380</v>
      </c>
      <c r="F27" s="13">
        <v>-1.5</v>
      </c>
      <c r="G27" s="13">
        <v>36.799999999999997</v>
      </c>
      <c r="H27" s="13">
        <v>41.1</v>
      </c>
      <c r="I27" s="13" t="s">
        <v>33</v>
      </c>
      <c r="J27" s="13">
        <v>1.8</v>
      </c>
      <c r="K27" s="13">
        <f t="shared" ref="K27:K31" si="30">_xlfn.NUMBERVALUE( LEFT(I27,LEN(I27)-1))</f>
        <v>0.1</v>
      </c>
      <c r="L27" s="13">
        <f t="shared" ref="L27:L31" si="31">IF( RIGHT(I27,1) = "L",-K27,K27)</f>
        <v>0.1</v>
      </c>
      <c r="M27" s="14">
        <v>35</v>
      </c>
      <c r="N27" s="14">
        <f t="shared" si="3"/>
        <v>-1.7999999999999972</v>
      </c>
      <c r="O27" s="15">
        <f t="shared" si="4"/>
        <v>1.8027756377319917</v>
      </c>
      <c r="P27" s="15">
        <v>0.57999999999999996</v>
      </c>
      <c r="Q27" s="15">
        <f>M27*0.0145</f>
        <v>0.50750000000000006</v>
      </c>
      <c r="V27" s="28">
        <f>O27-($U$31*A27)</f>
        <v>0.58988377187940322</v>
      </c>
      <c r="AA27" s="118"/>
      <c r="AM27" s="14">
        <f t="shared" ref="AM27:AM84" si="32">$M27</f>
        <v>35</v>
      </c>
      <c r="AN27" s="14">
        <f>$AE$10*AM27+$AF$10</f>
        <v>9.4710961343746181E-2</v>
      </c>
      <c r="AO27" s="14">
        <f t="shared" si="6"/>
        <v>9.4710961343746181E-2</v>
      </c>
      <c r="BE27" s="14">
        <f t="shared" ref="BE27:BE84" si="33">$M27</f>
        <v>35</v>
      </c>
      <c r="BF27" s="14">
        <f t="shared" si="9"/>
        <v>0.43717948717948707</v>
      </c>
      <c r="BG27" s="14">
        <f t="shared" si="16"/>
        <v>-0.14282051282051289</v>
      </c>
      <c r="BJ27" s="14">
        <f t="shared" ref="BJ27:BJ84" si="34">$M27</f>
        <v>35</v>
      </c>
      <c r="BK27" s="3">
        <f t="shared" si="11"/>
        <v>9.4710961343746181E-2</v>
      </c>
      <c r="BL27" s="3">
        <f t="shared" si="12"/>
        <v>0.43717948717948707</v>
      </c>
      <c r="BM27" s="3">
        <f>O27</f>
        <v>1.8027756377319917</v>
      </c>
      <c r="BN27" s="3">
        <f t="shared" si="13"/>
        <v>14.418564981049849</v>
      </c>
      <c r="BO27" s="35">
        <f t="shared" si="14"/>
        <v>14</v>
      </c>
      <c r="BP27" s="35">
        <f>A27</f>
        <v>11</v>
      </c>
      <c r="BQ27" s="117">
        <f t="shared" si="15"/>
        <v>-3</v>
      </c>
    </row>
    <row r="28" spans="1:69" s="3" customFormat="1" ht="17" thickBot="1" x14ac:dyDescent="0.25">
      <c r="A28" s="13">
        <f>100-B28</f>
        <v>7</v>
      </c>
      <c r="B28" s="13">
        <v>93</v>
      </c>
      <c r="C28" s="13">
        <v>45.5</v>
      </c>
      <c r="D28" s="13">
        <v>45.2</v>
      </c>
      <c r="E28" s="13">
        <v>6190</v>
      </c>
      <c r="F28" s="13">
        <v>-2.1</v>
      </c>
      <c r="G28" s="13">
        <v>36.200000000000003</v>
      </c>
      <c r="H28" s="13">
        <v>40.200000000000003</v>
      </c>
      <c r="I28" s="13" t="s">
        <v>14</v>
      </c>
      <c r="J28" s="13">
        <v>1.3</v>
      </c>
      <c r="K28" s="13">
        <f t="shared" si="30"/>
        <v>0.6</v>
      </c>
      <c r="L28" s="13">
        <f t="shared" si="31"/>
        <v>-0.6</v>
      </c>
      <c r="M28" s="14">
        <v>35</v>
      </c>
      <c r="N28" s="14">
        <f t="shared" si="3"/>
        <v>-1.2000000000000028</v>
      </c>
      <c r="O28" s="15">
        <f t="shared" si="4"/>
        <v>1.3416407864998765</v>
      </c>
      <c r="P28" s="15">
        <v>0.57999999999999996</v>
      </c>
      <c r="Q28" s="15">
        <f>M28*0.0145</f>
        <v>0.50750000000000006</v>
      </c>
      <c r="V28" s="28">
        <f>O28-($U$31*A28)</f>
        <v>0.56980050823004746</v>
      </c>
      <c r="AA28" s="118"/>
      <c r="AM28" s="14">
        <f t="shared" si="32"/>
        <v>35</v>
      </c>
      <c r="AN28" s="14">
        <f>$AE$10*AM28+$AF$10</f>
        <v>9.4710961343746181E-2</v>
      </c>
      <c r="AO28" s="14">
        <f t="shared" si="6"/>
        <v>9.4710961343746181E-2</v>
      </c>
      <c r="BE28" s="14">
        <f t="shared" si="33"/>
        <v>35</v>
      </c>
      <c r="BF28" s="14">
        <f t="shared" si="9"/>
        <v>0.43717948717948707</v>
      </c>
      <c r="BG28" s="14">
        <f t="shared" si="16"/>
        <v>-0.14282051282051289</v>
      </c>
      <c r="BJ28" s="14">
        <f t="shared" si="34"/>
        <v>35</v>
      </c>
      <c r="BK28" s="3">
        <f t="shared" si="11"/>
        <v>9.4710961343746181E-2</v>
      </c>
      <c r="BL28" s="3">
        <f t="shared" si="12"/>
        <v>0.43717948717948707</v>
      </c>
      <c r="BM28" s="3">
        <f>O28</f>
        <v>1.3416407864998765</v>
      </c>
      <c r="BN28" s="3">
        <f t="shared" si="13"/>
        <v>9.5497003355051628</v>
      </c>
      <c r="BO28" s="35">
        <f t="shared" si="14"/>
        <v>10</v>
      </c>
      <c r="BP28" s="35">
        <f>A28</f>
        <v>7</v>
      </c>
      <c r="BQ28" s="117">
        <f t="shared" si="15"/>
        <v>-3</v>
      </c>
    </row>
    <row r="29" spans="1:69" s="3" customFormat="1" ht="17" thickBot="1" x14ac:dyDescent="0.25">
      <c r="A29" s="27">
        <f>100-B29</f>
        <v>2</v>
      </c>
      <c r="B29" s="13">
        <v>98</v>
      </c>
      <c r="C29" s="13">
        <v>44.4</v>
      </c>
      <c r="D29" s="13">
        <v>44.3</v>
      </c>
      <c r="E29" s="13">
        <v>5890</v>
      </c>
      <c r="F29" s="13">
        <v>-2.2999999999999998</v>
      </c>
      <c r="G29" s="13">
        <v>34.9</v>
      </c>
      <c r="H29" s="13">
        <v>39.1</v>
      </c>
      <c r="I29" s="13" t="s">
        <v>22</v>
      </c>
      <c r="J29" s="13">
        <v>0.8</v>
      </c>
      <c r="K29" s="13">
        <f t="shared" si="30"/>
        <v>0.8</v>
      </c>
      <c r="L29" s="13">
        <f t="shared" si="31"/>
        <v>-0.8</v>
      </c>
      <c r="M29" s="14">
        <v>35</v>
      </c>
      <c r="N29" s="14">
        <f t="shared" si="3"/>
        <v>0.10000000000000142</v>
      </c>
      <c r="O29" s="28">
        <f t="shared" si="4"/>
        <v>0.80622577482985514</v>
      </c>
      <c r="P29" s="15">
        <v>0.57999999999999996</v>
      </c>
      <c r="Q29" s="15">
        <f>M29*0.0145</f>
        <v>0.50750000000000006</v>
      </c>
      <c r="R29" s="3" t="s">
        <v>46</v>
      </c>
      <c r="V29" s="28">
        <f>O29-($U$31*A29)</f>
        <v>0.58569998103847543</v>
      </c>
      <c r="AA29" s="118"/>
      <c r="AM29" s="14">
        <f t="shared" si="32"/>
        <v>35</v>
      </c>
      <c r="AN29" s="14">
        <f>$AE$10*AM29+$AF$10</f>
        <v>9.4710961343746181E-2</v>
      </c>
      <c r="AO29" s="14">
        <f t="shared" si="6"/>
        <v>9.4710961343746181E-2</v>
      </c>
      <c r="BE29" s="14">
        <f t="shared" si="33"/>
        <v>35</v>
      </c>
      <c r="BF29" s="14">
        <f t="shared" si="9"/>
        <v>0.43717948717948707</v>
      </c>
      <c r="BG29" s="14">
        <f t="shared" si="16"/>
        <v>-0.14282051282051289</v>
      </c>
      <c r="BJ29" s="14">
        <f t="shared" si="34"/>
        <v>35</v>
      </c>
      <c r="BK29" s="3">
        <f t="shared" si="11"/>
        <v>9.4710961343746181E-2</v>
      </c>
      <c r="BL29" s="3">
        <f t="shared" si="12"/>
        <v>0.43717948717948707</v>
      </c>
      <c r="BM29" s="3">
        <f>O29</f>
        <v>0.80622577482985514</v>
      </c>
      <c r="BN29" s="3">
        <f t="shared" si="13"/>
        <v>3.8965530748963979</v>
      </c>
      <c r="BO29" s="35">
        <f t="shared" si="14"/>
        <v>4</v>
      </c>
      <c r="BP29" s="35">
        <f>A29</f>
        <v>2</v>
      </c>
      <c r="BQ29" s="117">
        <f t="shared" si="15"/>
        <v>-2</v>
      </c>
    </row>
    <row r="30" spans="1:69" s="3" customFormat="1" ht="17" thickBot="1" x14ac:dyDescent="0.25">
      <c r="A30" s="13">
        <f>100-B30</f>
        <v>25</v>
      </c>
      <c r="B30" s="13">
        <v>75</v>
      </c>
      <c r="C30" s="13">
        <v>42.6</v>
      </c>
      <c r="D30" s="13">
        <v>42</v>
      </c>
      <c r="E30" s="13">
        <v>5740</v>
      </c>
      <c r="F30" s="13">
        <v>-1.7</v>
      </c>
      <c r="G30" s="13">
        <v>31.7</v>
      </c>
      <c r="H30" s="13">
        <v>35.9</v>
      </c>
      <c r="I30" s="13" t="s">
        <v>14</v>
      </c>
      <c r="J30" s="13">
        <v>3.3</v>
      </c>
      <c r="K30" s="13">
        <f t="shared" si="30"/>
        <v>0.6</v>
      </c>
      <c r="L30" s="13">
        <f t="shared" si="31"/>
        <v>-0.6</v>
      </c>
      <c r="M30" s="14">
        <v>35</v>
      </c>
      <c r="N30" s="14">
        <f t="shared" si="3"/>
        <v>3.3000000000000007</v>
      </c>
      <c r="O30" s="15">
        <f t="shared" si="4"/>
        <v>3.3541019662496852</v>
      </c>
      <c r="P30" s="15">
        <v>0.57999999999999996</v>
      </c>
      <c r="Q30" s="15">
        <f>M30*0.0145</f>
        <v>0.50750000000000006</v>
      </c>
      <c r="V30" s="28">
        <f>O30-($U$31*A30)</f>
        <v>0.59752954385743839</v>
      </c>
      <c r="AA30" s="118"/>
      <c r="AM30" s="14">
        <f t="shared" si="32"/>
        <v>35</v>
      </c>
      <c r="AN30" s="14">
        <f>$AE$10*AM30+$AF$10</f>
        <v>9.4710961343746181E-2</v>
      </c>
      <c r="AO30" s="14">
        <f t="shared" si="6"/>
        <v>9.4710961343746181E-2</v>
      </c>
      <c r="BE30" s="14">
        <f t="shared" si="33"/>
        <v>35</v>
      </c>
      <c r="BF30" s="14">
        <f t="shared" si="9"/>
        <v>0.43717948717948707</v>
      </c>
      <c r="BG30" s="14">
        <f t="shared" si="16"/>
        <v>-0.14282051282051289</v>
      </c>
      <c r="BJ30" s="14">
        <f t="shared" si="34"/>
        <v>35</v>
      </c>
      <c r="BK30" s="3">
        <f t="shared" si="11"/>
        <v>9.4710961343746181E-2</v>
      </c>
      <c r="BL30" s="3">
        <f t="shared" si="12"/>
        <v>0.43717948717948707</v>
      </c>
      <c r="BM30" s="3">
        <f>O30</f>
        <v>3.3541019662496852</v>
      </c>
      <c r="BN30" s="3">
        <f t="shared" si="13"/>
        <v>30.798150897058804</v>
      </c>
      <c r="BO30" s="35">
        <f t="shared" si="14"/>
        <v>31</v>
      </c>
      <c r="BP30" s="35">
        <f>A30</f>
        <v>25</v>
      </c>
      <c r="BQ30" s="117">
        <f t="shared" si="15"/>
        <v>-6</v>
      </c>
    </row>
    <row r="31" spans="1:69" s="3" customFormat="1" ht="17" thickBot="1" x14ac:dyDescent="0.25">
      <c r="A31" s="27">
        <f>100-B31</f>
        <v>26</v>
      </c>
      <c r="B31" s="13">
        <v>74</v>
      </c>
      <c r="C31" s="13">
        <v>43</v>
      </c>
      <c r="D31" s="13">
        <v>42.2</v>
      </c>
      <c r="E31" s="13">
        <v>5670</v>
      </c>
      <c r="F31" s="13">
        <v>-1.7</v>
      </c>
      <c r="G31" s="13">
        <v>31.6</v>
      </c>
      <c r="H31" s="13">
        <v>37.299999999999997</v>
      </c>
      <c r="I31" s="13" t="s">
        <v>14</v>
      </c>
      <c r="J31" s="13">
        <v>3.4</v>
      </c>
      <c r="K31" s="13">
        <f t="shared" si="30"/>
        <v>0.6</v>
      </c>
      <c r="L31" s="13">
        <f t="shared" si="31"/>
        <v>-0.6</v>
      </c>
      <c r="M31" s="14">
        <v>35</v>
      </c>
      <c r="N31" s="14">
        <f t="shared" si="3"/>
        <v>3.3999999999999986</v>
      </c>
      <c r="O31" s="28">
        <f t="shared" si="4"/>
        <v>3.4525353003264123</v>
      </c>
      <c r="P31" s="15">
        <v>0.57999999999999996</v>
      </c>
      <c r="Q31" s="15">
        <f>M31*0.0145</f>
        <v>0.50750000000000006</v>
      </c>
      <c r="R31" s="3" t="s">
        <v>46</v>
      </c>
      <c r="S31" s="3">
        <f>A31-A29</f>
        <v>24</v>
      </c>
      <c r="T31" s="3">
        <f>O31-O29</f>
        <v>2.646309525496557</v>
      </c>
      <c r="U31" s="28">
        <f>T31/S31</f>
        <v>0.11026289689568987</v>
      </c>
      <c r="V31" s="28">
        <f>O31-($U$31*A31)</f>
        <v>0.58569998103847576</v>
      </c>
      <c r="AA31" s="118"/>
      <c r="AM31" s="14">
        <f t="shared" si="32"/>
        <v>35</v>
      </c>
      <c r="AN31" s="14">
        <f>$AE$10*AM31+$AF$10</f>
        <v>9.4710961343746181E-2</v>
      </c>
      <c r="AO31" s="14">
        <f t="shared" si="6"/>
        <v>-1.5551935551943688E-2</v>
      </c>
      <c r="BE31" s="14">
        <f t="shared" si="33"/>
        <v>35</v>
      </c>
      <c r="BF31" s="14">
        <f t="shared" si="9"/>
        <v>0.43717948717948707</v>
      </c>
      <c r="BG31" s="14">
        <f>BF31-P31</f>
        <v>-0.14282051282051289</v>
      </c>
      <c r="BJ31" s="14">
        <f t="shared" si="34"/>
        <v>35</v>
      </c>
      <c r="BK31" s="3">
        <f t="shared" si="11"/>
        <v>9.4710961343746181E-2</v>
      </c>
      <c r="BL31" s="3">
        <f t="shared" si="12"/>
        <v>0.43717948717948707</v>
      </c>
      <c r="BM31" s="3">
        <f>O31</f>
        <v>3.4525353003264123</v>
      </c>
      <c r="BN31" s="3">
        <f t="shared" si="13"/>
        <v>31.837453346111886</v>
      </c>
      <c r="BO31" s="35">
        <f t="shared" si="14"/>
        <v>32</v>
      </c>
      <c r="BP31" s="35">
        <f>A31</f>
        <v>26</v>
      </c>
      <c r="BQ31" s="117">
        <f t="shared" si="15"/>
        <v>-6</v>
      </c>
    </row>
    <row r="32" spans="1:69" ht="17" thickBot="1" x14ac:dyDescent="0.25">
      <c r="A32" s="16">
        <f t="shared" ref="A32:A84" si="35">100-B32</f>
        <v>34</v>
      </c>
      <c r="B32" s="16">
        <v>66</v>
      </c>
      <c r="C32" s="16">
        <v>66.8</v>
      </c>
      <c r="D32" s="16">
        <v>54.1</v>
      </c>
      <c r="E32" s="16">
        <v>2754</v>
      </c>
      <c r="F32" s="16">
        <v>-5.3</v>
      </c>
      <c r="G32" s="16">
        <v>49.8</v>
      </c>
      <c r="H32" s="16">
        <v>57.9</v>
      </c>
      <c r="I32" s="16" t="s">
        <v>16</v>
      </c>
      <c r="J32" s="16">
        <v>5.2</v>
      </c>
      <c r="K32" s="16">
        <f>_xlfn.NUMBERVALUE( LEFT(I32,LEN(I32)-1))</f>
        <v>0.1</v>
      </c>
      <c r="L32" s="16">
        <f>IF( RIGHT(I32,1) = "L",-K32,K32)</f>
        <v>-0.1</v>
      </c>
      <c r="M32" s="17">
        <v>55</v>
      </c>
      <c r="N32" s="18">
        <f>M32-G32</f>
        <v>5.2000000000000028</v>
      </c>
      <c r="O32" s="18">
        <f>SQRT(N32*N32+L32*L32)</f>
        <v>5.2009614495783403</v>
      </c>
      <c r="P32" s="18">
        <v>0.66</v>
      </c>
      <c r="Q32" s="18">
        <f>M32*0.0145</f>
        <v>0.79749999999999999</v>
      </c>
      <c r="R32" s="9" t="s">
        <v>46</v>
      </c>
      <c r="V32" s="30">
        <f>O32-($U$33*A32)</f>
        <v>0.63965054326115567</v>
      </c>
      <c r="AM32" s="17">
        <f t="shared" si="32"/>
        <v>55</v>
      </c>
      <c r="AN32" s="17">
        <f>$AE$10*AM32+$AF$10</f>
        <v>0.13168865354017256</v>
      </c>
      <c r="AO32" s="17">
        <f t="shared" ref="AO32:AO60" si="36">AN32-U32</f>
        <v>0.13168865354017256</v>
      </c>
      <c r="BE32" s="17">
        <f t="shared" si="33"/>
        <v>55</v>
      </c>
      <c r="BF32" s="17">
        <f t="shared" si="9"/>
        <v>0.60128205128205114</v>
      </c>
      <c r="BG32" s="17">
        <f t="shared" ref="BG32:BG59" si="37">BF32-P32</f>
        <v>-5.8717948717948887E-2</v>
      </c>
      <c r="BH32" s="3"/>
      <c r="BI32" s="3"/>
      <c r="BJ32" s="17">
        <f t="shared" si="34"/>
        <v>55</v>
      </c>
      <c r="BK32" s="3">
        <f t="shared" si="11"/>
        <v>0.13168865354017256</v>
      </c>
      <c r="BL32" s="3">
        <f t="shared" si="12"/>
        <v>0.60128205128205114</v>
      </c>
      <c r="BM32" s="3">
        <f t="shared" ref="BM32:BM59" si="38">O32</f>
        <v>5.2009614495783403</v>
      </c>
      <c r="BN32" s="3">
        <f t="shared" si="13"/>
        <v>34.928441248684528</v>
      </c>
      <c r="BO32" s="35">
        <f t="shared" ref="BO32:BO50" si="39">ROUND(BN32,0)</f>
        <v>35</v>
      </c>
      <c r="BP32" s="35">
        <f t="shared" ref="BP32:BP49" si="40">A32</f>
        <v>34</v>
      </c>
      <c r="BQ32" s="117">
        <f t="shared" ref="BQ32:BQ50" si="41">BP32-BO32</f>
        <v>-1</v>
      </c>
    </row>
    <row r="33" spans="1:69" ht="17" thickBot="1" x14ac:dyDescent="0.25">
      <c r="A33" s="16">
        <f t="shared" si="35"/>
        <v>52</v>
      </c>
      <c r="B33" s="16">
        <v>48</v>
      </c>
      <c r="C33" s="16">
        <v>61.2</v>
      </c>
      <c r="D33" s="16">
        <v>62.8</v>
      </c>
      <c r="E33" s="16">
        <v>3262</v>
      </c>
      <c r="F33" s="16">
        <v>-4.8</v>
      </c>
      <c r="G33" s="16">
        <v>62</v>
      </c>
      <c r="H33" s="16">
        <v>70.2</v>
      </c>
      <c r="I33" s="16" t="s">
        <v>15</v>
      </c>
      <c r="J33" s="16">
        <v>7.5</v>
      </c>
      <c r="K33" s="16">
        <f>_xlfn.NUMBERVALUE( LEFT(I33,LEN(I33)-1))</f>
        <v>3</v>
      </c>
      <c r="L33" s="16">
        <f>IF( RIGHT(I33,1) = "L",-K33,K33)</f>
        <v>-3</v>
      </c>
      <c r="M33" s="17">
        <v>55</v>
      </c>
      <c r="N33" s="18">
        <f>M33-G33</f>
        <v>-7</v>
      </c>
      <c r="O33" s="18">
        <f>SQRT(N33*N33+L33*L33)</f>
        <v>7.6157731058639087</v>
      </c>
      <c r="P33" s="18">
        <v>0.66</v>
      </c>
      <c r="Q33" s="18">
        <f t="shared" ref="Q33:Q84" si="42">M33*0.0145</f>
        <v>0.79749999999999999</v>
      </c>
      <c r="R33" s="116" t="s">
        <v>46</v>
      </c>
      <c r="S33" s="3">
        <f>A33-A32</f>
        <v>18</v>
      </c>
      <c r="T33" s="3">
        <f>O33-O32</f>
        <v>2.4148116562855684</v>
      </c>
      <c r="U33" s="30">
        <f>T33/S33</f>
        <v>0.13415620312697601</v>
      </c>
      <c r="V33" s="30">
        <f>O33-($U$33*A33)</f>
        <v>0.63965054326115567</v>
      </c>
      <c r="AM33" s="17">
        <f t="shared" si="32"/>
        <v>55</v>
      </c>
      <c r="AN33" s="17">
        <f>$AE$10*AM33+$AF$10</f>
        <v>0.13168865354017256</v>
      </c>
      <c r="AO33" s="17">
        <f t="shared" si="36"/>
        <v>-2.4675495868034525E-3</v>
      </c>
      <c r="BE33" s="17">
        <f t="shared" si="33"/>
        <v>55</v>
      </c>
      <c r="BF33" s="17">
        <f t="shared" si="9"/>
        <v>0.60128205128205114</v>
      </c>
      <c r="BG33" s="17">
        <f t="shared" si="37"/>
        <v>-5.8717948717948887E-2</v>
      </c>
      <c r="BH33" s="3"/>
      <c r="BI33" s="3"/>
      <c r="BJ33" s="17">
        <f t="shared" si="34"/>
        <v>55</v>
      </c>
      <c r="BK33" s="3">
        <f t="shared" si="11"/>
        <v>0.13168865354017256</v>
      </c>
      <c r="BL33" s="3">
        <f t="shared" si="12"/>
        <v>0.60128205128205114</v>
      </c>
      <c r="BM33" s="3">
        <f t="shared" si="38"/>
        <v>7.6157731058639087</v>
      </c>
      <c r="BN33" s="3">
        <f t="shared" si="13"/>
        <v>53.265720819615161</v>
      </c>
      <c r="BO33" s="35">
        <f t="shared" si="39"/>
        <v>53</v>
      </c>
      <c r="BP33" s="35">
        <f t="shared" si="40"/>
        <v>52</v>
      </c>
      <c r="BQ33" s="117">
        <f t="shared" si="41"/>
        <v>-1</v>
      </c>
    </row>
    <row r="34" spans="1:69" ht="17" thickBot="1" x14ac:dyDescent="0.25">
      <c r="A34" s="16">
        <f t="shared" si="35"/>
        <v>11</v>
      </c>
      <c r="B34" s="16">
        <v>89</v>
      </c>
      <c r="C34" s="16">
        <v>56.8</v>
      </c>
      <c r="D34" s="16">
        <v>56.5</v>
      </c>
      <c r="E34" s="16">
        <v>2997</v>
      </c>
      <c r="F34" s="16">
        <v>-5</v>
      </c>
      <c r="G34" s="16">
        <v>52.9</v>
      </c>
      <c r="H34" s="16">
        <v>61.2</v>
      </c>
      <c r="I34" s="16" t="s">
        <v>35</v>
      </c>
      <c r="J34" s="16">
        <v>2.1</v>
      </c>
      <c r="K34" s="16">
        <f>_xlfn.NUMBERVALUE( LEFT(I34,LEN(I34)-1))</f>
        <v>0.2</v>
      </c>
      <c r="L34" s="16">
        <f>IF( RIGHT(I34,1) = "L",-K34,K34)</f>
        <v>0.2</v>
      </c>
      <c r="M34" s="17">
        <v>55</v>
      </c>
      <c r="N34" s="18">
        <f>M34-G34</f>
        <v>2.1000000000000014</v>
      </c>
      <c r="O34" s="18">
        <f>SQRT(N34*N34+L34*L34)</f>
        <v>2.1095023109729003</v>
      </c>
      <c r="P34" s="18">
        <v>0.66</v>
      </c>
      <c r="Q34" s="18">
        <f t="shared" si="42"/>
        <v>0.79749999999999999</v>
      </c>
      <c r="V34" s="30">
        <f t="shared" ref="V34:V37" si="43">O34-($U$33*A34)</f>
        <v>0.6337840765761642</v>
      </c>
      <c r="AM34" s="17">
        <f t="shared" si="32"/>
        <v>55</v>
      </c>
      <c r="AN34" s="17">
        <f>$AE$10*AM34+$AF$10</f>
        <v>0.13168865354017256</v>
      </c>
      <c r="AO34" s="17">
        <f t="shared" si="36"/>
        <v>0.13168865354017256</v>
      </c>
      <c r="BE34" s="17">
        <f t="shared" si="33"/>
        <v>55</v>
      </c>
      <c r="BF34" s="17">
        <f t="shared" si="9"/>
        <v>0.60128205128205114</v>
      </c>
      <c r="BG34" s="17">
        <f t="shared" si="37"/>
        <v>-5.8717948717948887E-2</v>
      </c>
      <c r="BH34" s="3"/>
      <c r="BI34" s="3"/>
      <c r="BJ34" s="17">
        <f t="shared" si="34"/>
        <v>55</v>
      </c>
      <c r="BK34" s="3">
        <f t="shared" si="11"/>
        <v>0.13168865354017256</v>
      </c>
      <c r="BL34" s="3">
        <f t="shared" si="12"/>
        <v>0.60128205128205114</v>
      </c>
      <c r="BM34" s="3">
        <f t="shared" si="38"/>
        <v>2.1095023109729003</v>
      </c>
      <c r="BN34" s="3">
        <f t="shared" si="13"/>
        <v>11.452924903896568</v>
      </c>
      <c r="BO34" s="35">
        <f t="shared" si="39"/>
        <v>11</v>
      </c>
      <c r="BP34" s="35">
        <f t="shared" si="40"/>
        <v>11</v>
      </c>
      <c r="BQ34" s="117">
        <f t="shared" si="41"/>
        <v>0</v>
      </c>
    </row>
    <row r="35" spans="1:69" ht="17" thickBot="1" x14ac:dyDescent="0.25">
      <c r="A35" s="16">
        <f t="shared" si="35"/>
        <v>57</v>
      </c>
      <c r="B35" s="16">
        <v>43</v>
      </c>
      <c r="C35" s="16">
        <v>61.5</v>
      </c>
      <c r="D35" s="16">
        <v>62.4</v>
      </c>
      <c r="E35" s="16">
        <v>4207</v>
      </c>
      <c r="F35" s="16">
        <v>-4.8</v>
      </c>
      <c r="G35" s="16">
        <v>62.7</v>
      </c>
      <c r="H35" s="16">
        <v>70.900000000000006</v>
      </c>
      <c r="I35" s="16" t="s">
        <v>15</v>
      </c>
      <c r="J35" s="16">
        <v>8.1999999999999993</v>
      </c>
      <c r="K35" s="16">
        <f>_xlfn.NUMBERVALUE( LEFT(I35,LEN(I35)-1))</f>
        <v>3</v>
      </c>
      <c r="L35" s="16">
        <f>IF( RIGHT(I35,1) = "L",-K35,K35)</f>
        <v>-3</v>
      </c>
      <c r="M35" s="17">
        <v>55</v>
      </c>
      <c r="N35" s="18">
        <f>M35-G35</f>
        <v>-7.7000000000000028</v>
      </c>
      <c r="O35" s="18">
        <f>SQRT(N35*N35+L35*L35)</f>
        <v>8.2637763764516308</v>
      </c>
      <c r="P35" s="18">
        <v>0.66</v>
      </c>
      <c r="Q35" s="18">
        <f t="shared" si="42"/>
        <v>0.79749999999999999</v>
      </c>
      <c r="V35" s="30">
        <f t="shared" si="43"/>
        <v>0.61687279821399787</v>
      </c>
      <c r="AM35" s="17">
        <f t="shared" si="32"/>
        <v>55</v>
      </c>
      <c r="AN35" s="17">
        <f>$AE$10*AM35+$AF$10</f>
        <v>0.13168865354017256</v>
      </c>
      <c r="AO35" s="17">
        <f t="shared" si="36"/>
        <v>0.13168865354017256</v>
      </c>
      <c r="BE35" s="17">
        <f t="shared" si="33"/>
        <v>55</v>
      </c>
      <c r="BF35" s="17">
        <f t="shared" si="9"/>
        <v>0.60128205128205114</v>
      </c>
      <c r="BG35" s="17">
        <f t="shared" si="37"/>
        <v>-5.8717948717948887E-2</v>
      </c>
      <c r="BH35" s="3"/>
      <c r="BI35" s="3"/>
      <c r="BJ35" s="17">
        <f t="shared" si="34"/>
        <v>55</v>
      </c>
      <c r="BK35" s="3">
        <f t="shared" si="11"/>
        <v>0.13168865354017256</v>
      </c>
      <c r="BL35" s="3">
        <f t="shared" si="12"/>
        <v>0.60128205128205114</v>
      </c>
      <c r="BM35" s="3">
        <f t="shared" si="38"/>
        <v>8.2637763764516308</v>
      </c>
      <c r="BN35" s="3">
        <f t="shared" si="13"/>
        <v>58.18644294082695</v>
      </c>
      <c r="BO35" s="35">
        <f t="shared" si="39"/>
        <v>58</v>
      </c>
      <c r="BP35" s="35">
        <f t="shared" si="40"/>
        <v>57</v>
      </c>
      <c r="BQ35" s="117">
        <f t="shared" si="41"/>
        <v>-1</v>
      </c>
    </row>
    <row r="36" spans="1:69" ht="17" thickBot="1" x14ac:dyDescent="0.25">
      <c r="A36" s="16">
        <f t="shared" si="35"/>
        <v>40</v>
      </c>
      <c r="B36" s="16">
        <v>60</v>
      </c>
      <c r="C36" s="16">
        <v>61.2</v>
      </c>
      <c r="D36" s="16">
        <v>60.3</v>
      </c>
      <c r="E36" s="16">
        <v>4715</v>
      </c>
      <c r="F36" s="16">
        <v>-5</v>
      </c>
      <c r="G36" s="16">
        <v>60.6</v>
      </c>
      <c r="H36" s="16">
        <v>68.099999999999994</v>
      </c>
      <c r="I36" s="16" t="s">
        <v>81</v>
      </c>
      <c r="J36" s="16">
        <v>6</v>
      </c>
      <c r="K36" s="16">
        <f>_xlfn.NUMBERVALUE( LEFT(I36,LEN(I36)-1))</f>
        <v>2.2999999999999998</v>
      </c>
      <c r="L36" s="16">
        <f>IF( RIGHT(I36,1) = "L",-K36,K36)</f>
        <v>-2.2999999999999998</v>
      </c>
      <c r="M36" s="17">
        <v>55</v>
      </c>
      <c r="N36" s="18">
        <f>M36-G36</f>
        <v>-5.6000000000000014</v>
      </c>
      <c r="O36" s="18">
        <f>SQRT(N36*N36+L36*L36)</f>
        <v>6.0539243470661264</v>
      </c>
      <c r="P36" s="18">
        <v>0.66</v>
      </c>
      <c r="Q36" s="18">
        <f t="shared" si="42"/>
        <v>0.79749999999999999</v>
      </c>
      <c r="V36" s="30">
        <f t="shared" si="43"/>
        <v>0.68767622198708533</v>
      </c>
      <c r="AM36" s="17">
        <f t="shared" si="32"/>
        <v>55</v>
      </c>
      <c r="AN36" s="17">
        <f>$AE$10*AM36+$AF$10</f>
        <v>0.13168865354017256</v>
      </c>
      <c r="AO36" s="17">
        <f t="shared" si="36"/>
        <v>0.13168865354017256</v>
      </c>
      <c r="BE36" s="17">
        <f t="shared" si="33"/>
        <v>55</v>
      </c>
      <c r="BF36" s="17">
        <f t="shared" si="9"/>
        <v>0.60128205128205114</v>
      </c>
      <c r="BG36" s="17">
        <f t="shared" si="37"/>
        <v>-5.8717948717948887E-2</v>
      </c>
      <c r="BH36" s="3"/>
      <c r="BI36" s="3"/>
      <c r="BJ36" s="17">
        <f t="shared" si="34"/>
        <v>55</v>
      </c>
      <c r="BK36" s="3">
        <f t="shared" si="11"/>
        <v>0.13168865354017256</v>
      </c>
      <c r="BL36" s="3">
        <f t="shared" si="12"/>
        <v>0.60128205128205114</v>
      </c>
      <c r="BM36" s="3">
        <f t="shared" si="38"/>
        <v>6.0539243470661264</v>
      </c>
      <c r="BN36" s="3">
        <f t="shared" si="13"/>
        <v>41.405558863282842</v>
      </c>
      <c r="BO36" s="35">
        <f t="shared" si="39"/>
        <v>41</v>
      </c>
      <c r="BP36" s="35">
        <f t="shared" si="40"/>
        <v>40</v>
      </c>
      <c r="BQ36" s="117">
        <f t="shared" si="41"/>
        <v>-1</v>
      </c>
    </row>
    <row r="37" spans="1:69" ht="17" thickBot="1" x14ac:dyDescent="0.25">
      <c r="A37" s="16">
        <f t="shared" si="35"/>
        <v>4</v>
      </c>
      <c r="B37" s="16">
        <v>96</v>
      </c>
      <c r="C37" s="16">
        <v>57.3</v>
      </c>
      <c r="D37" s="16">
        <v>56.9</v>
      </c>
      <c r="E37" s="16">
        <v>3497</v>
      </c>
      <c r="F37" s="16">
        <v>-5.6</v>
      </c>
      <c r="G37" s="16">
        <v>56</v>
      </c>
      <c r="H37" s="16">
        <v>64.900000000000006</v>
      </c>
      <c r="I37" s="16" t="s">
        <v>82</v>
      </c>
      <c r="J37" s="16">
        <v>1.2</v>
      </c>
      <c r="K37" s="16">
        <f>_xlfn.NUMBERVALUE( LEFT(I37,LEN(I37)-1))</f>
        <v>0.7</v>
      </c>
      <c r="L37" s="16">
        <f>IF( RIGHT(I37,1) = "L",-K37,K37)</f>
        <v>0.7</v>
      </c>
      <c r="M37" s="17">
        <v>55</v>
      </c>
      <c r="N37" s="18">
        <f>M37-G37</f>
        <v>-1</v>
      </c>
      <c r="O37" s="18">
        <f>SQRT(N37*N37+L37*L37)</f>
        <v>1.2206555615733703</v>
      </c>
      <c r="P37" s="18">
        <v>0.66</v>
      </c>
      <c r="Q37" s="18">
        <f t="shared" si="42"/>
        <v>0.79749999999999999</v>
      </c>
      <c r="V37" s="30">
        <f t="shared" si="43"/>
        <v>0.68403074906546624</v>
      </c>
      <c r="AM37" s="17">
        <f t="shared" si="32"/>
        <v>55</v>
      </c>
      <c r="AN37" s="17">
        <f>$AE$10*AM37+$AF$10</f>
        <v>0.13168865354017256</v>
      </c>
      <c r="AO37" s="17">
        <f t="shared" si="36"/>
        <v>0.13168865354017256</v>
      </c>
      <c r="BE37" s="17">
        <f t="shared" si="33"/>
        <v>55</v>
      </c>
      <c r="BF37" s="17">
        <f t="shared" si="9"/>
        <v>0.60128205128205114</v>
      </c>
      <c r="BG37" s="17">
        <f t="shared" si="37"/>
        <v>-5.8717948717948887E-2</v>
      </c>
      <c r="BH37" s="3"/>
      <c r="BI37" s="3"/>
      <c r="BJ37" s="17">
        <f t="shared" si="34"/>
        <v>55</v>
      </c>
      <c r="BK37" s="3">
        <f t="shared" si="11"/>
        <v>0.13168865354017256</v>
      </c>
      <c r="BL37" s="3">
        <f t="shared" si="12"/>
        <v>0.60128205128205114</v>
      </c>
      <c r="BM37" s="3">
        <f t="shared" si="38"/>
        <v>1.2206555615733703</v>
      </c>
      <c r="BN37" s="3">
        <f t="shared" si="13"/>
        <v>4.7033172079808292</v>
      </c>
      <c r="BO37" s="35">
        <f t="shared" si="39"/>
        <v>5</v>
      </c>
      <c r="BP37" s="35">
        <f t="shared" si="40"/>
        <v>4</v>
      </c>
      <c r="BQ37" s="117">
        <f t="shared" si="41"/>
        <v>-1</v>
      </c>
    </row>
    <row r="38" spans="1:69" ht="17" thickBot="1" x14ac:dyDescent="0.25">
      <c r="A38" s="10">
        <f t="shared" si="35"/>
        <v>12</v>
      </c>
      <c r="B38" s="105">
        <v>88</v>
      </c>
      <c r="C38" s="105">
        <v>58.7</v>
      </c>
      <c r="D38" s="105">
        <v>63.2</v>
      </c>
      <c r="E38" s="105">
        <v>5007</v>
      </c>
      <c r="F38" s="105">
        <v>-5.4</v>
      </c>
      <c r="G38" s="105">
        <v>62.6</v>
      </c>
      <c r="H38" s="105">
        <v>71.599999999999994</v>
      </c>
      <c r="I38" s="105" t="s">
        <v>85</v>
      </c>
      <c r="J38" s="105">
        <v>2.6</v>
      </c>
      <c r="K38" s="10">
        <f>_xlfn.NUMBERVALUE( LEFT(I38,LEN(I38)-1))</f>
        <v>0.9</v>
      </c>
      <c r="L38" s="10">
        <f>IF( RIGHT(I38,1) = "L",-K38,K38)</f>
        <v>-0.9</v>
      </c>
      <c r="M38" s="11">
        <v>65</v>
      </c>
      <c r="N38" s="12">
        <f>M38-G38</f>
        <v>2.3999999999999986</v>
      </c>
      <c r="O38" s="12">
        <f>SQRT(N38*N38+L38*L38)</f>
        <v>2.5632011235952579</v>
      </c>
      <c r="P38" s="12">
        <v>0.7</v>
      </c>
      <c r="Q38" s="12">
        <f t="shared" si="42"/>
        <v>0.9425</v>
      </c>
      <c r="V38" s="26">
        <f t="shared" ref="V38:V41" si="44">O38-($U$42*A38)</f>
        <v>0.68629964100961249</v>
      </c>
      <c r="AM38" s="11">
        <f t="shared" si="32"/>
        <v>65</v>
      </c>
      <c r="AN38" s="11">
        <f>$AE$10*AM38+$AF$10</f>
        <v>0.15017749963838575</v>
      </c>
      <c r="AO38" s="11">
        <f t="shared" si="36"/>
        <v>0.15017749963838575</v>
      </c>
      <c r="BE38" s="11">
        <f t="shared" si="33"/>
        <v>65</v>
      </c>
      <c r="BF38" s="11">
        <f t="shared" si="9"/>
        <v>0.68333333333333324</v>
      </c>
      <c r="BG38" s="11">
        <f t="shared" si="37"/>
        <v>-1.6666666666666718E-2</v>
      </c>
      <c r="BH38" s="3"/>
      <c r="BI38" s="3"/>
      <c r="BJ38" s="11">
        <f t="shared" si="34"/>
        <v>65</v>
      </c>
      <c r="BK38" s="3">
        <f t="shared" si="11"/>
        <v>0.15017749963838575</v>
      </c>
      <c r="BL38" s="3">
        <f t="shared" si="12"/>
        <v>0.68333333333333324</v>
      </c>
      <c r="BM38" s="3">
        <f t="shared" si="38"/>
        <v>2.5632011235952579</v>
      </c>
      <c r="BN38" s="3">
        <f t="shared" si="13"/>
        <v>12.517639425269973</v>
      </c>
      <c r="BO38" s="35">
        <f t="shared" si="39"/>
        <v>13</v>
      </c>
      <c r="BP38" s="35">
        <f t="shared" si="40"/>
        <v>12</v>
      </c>
      <c r="BQ38" s="117">
        <f t="shared" si="41"/>
        <v>-1</v>
      </c>
    </row>
    <row r="39" spans="1:69" ht="17" thickBot="1" x14ac:dyDescent="0.25">
      <c r="A39" s="10">
        <f t="shared" si="35"/>
        <v>44</v>
      </c>
      <c r="B39" s="105">
        <v>56</v>
      </c>
      <c r="C39" s="105">
        <v>56.1</v>
      </c>
      <c r="D39" s="105">
        <v>58.3</v>
      </c>
      <c r="E39" s="105">
        <v>3889</v>
      </c>
      <c r="F39" s="105">
        <v>-5.8</v>
      </c>
      <c r="G39" s="105">
        <v>57.4</v>
      </c>
      <c r="H39" s="105">
        <v>67</v>
      </c>
      <c r="I39" s="105" t="s">
        <v>30</v>
      </c>
      <c r="J39" s="105">
        <v>7.6</v>
      </c>
      <c r="K39" s="10">
        <f>_xlfn.NUMBERVALUE( LEFT(I39,LEN(I39)-1))</f>
        <v>0.5</v>
      </c>
      <c r="L39" s="10">
        <f>IF( RIGHT(I39,1) = "L",-K39,K39)</f>
        <v>0.5</v>
      </c>
      <c r="M39" s="11">
        <v>65</v>
      </c>
      <c r="N39" s="12">
        <f>M39-G39</f>
        <v>7.6000000000000014</v>
      </c>
      <c r="O39" s="12">
        <f>SQRT(N39*N39+L39*L39)</f>
        <v>7.6164296097318473</v>
      </c>
      <c r="P39" s="12">
        <v>0.7</v>
      </c>
      <c r="Q39" s="12">
        <f t="shared" si="42"/>
        <v>0.9425</v>
      </c>
      <c r="R39" t="s">
        <v>46</v>
      </c>
      <c r="V39" s="26">
        <f t="shared" si="44"/>
        <v>0.73445750691781431</v>
      </c>
      <c r="AM39" s="11">
        <f t="shared" si="32"/>
        <v>65</v>
      </c>
      <c r="AN39" s="11">
        <f>$AE$10*AM39+$AF$10</f>
        <v>0.15017749963838575</v>
      </c>
      <c r="AO39" s="11">
        <f t="shared" si="36"/>
        <v>0.15017749963838575</v>
      </c>
      <c r="BE39" s="11">
        <f t="shared" si="33"/>
        <v>65</v>
      </c>
      <c r="BF39" s="11">
        <f t="shared" si="9"/>
        <v>0.68333333333333324</v>
      </c>
      <c r="BG39" s="11">
        <f t="shared" si="37"/>
        <v>-1.6666666666666718E-2</v>
      </c>
      <c r="BH39" s="3"/>
      <c r="BI39" s="3"/>
      <c r="BJ39" s="11">
        <f t="shared" si="34"/>
        <v>65</v>
      </c>
      <c r="BK39" s="3">
        <f t="shared" si="11"/>
        <v>0.15017749963838575</v>
      </c>
      <c r="BL39" s="3">
        <f t="shared" si="12"/>
        <v>0.68333333333333324</v>
      </c>
      <c r="BM39" s="3">
        <f t="shared" si="38"/>
        <v>7.6164296097318473</v>
      </c>
      <c r="BN39" s="3">
        <f t="shared" si="13"/>
        <v>46.16601217288077</v>
      </c>
      <c r="BO39" s="35">
        <f t="shared" si="39"/>
        <v>46</v>
      </c>
      <c r="BP39" s="35">
        <f t="shared" si="40"/>
        <v>44</v>
      </c>
      <c r="BQ39" s="117">
        <f t="shared" si="41"/>
        <v>-2</v>
      </c>
    </row>
    <row r="40" spans="1:69" ht="17" thickBot="1" x14ac:dyDescent="0.25">
      <c r="A40" s="10">
        <f t="shared" si="35"/>
        <v>15</v>
      </c>
      <c r="B40" s="105">
        <v>85</v>
      </c>
      <c r="C40" s="105">
        <v>57.1</v>
      </c>
      <c r="D40" s="105">
        <v>62.2</v>
      </c>
      <c r="E40" s="105">
        <v>4298</v>
      </c>
      <c r="F40" s="105">
        <v>-5</v>
      </c>
      <c r="G40" s="105">
        <v>62.7</v>
      </c>
      <c r="H40" s="105">
        <v>72.099999999999994</v>
      </c>
      <c r="I40" s="105" t="s">
        <v>86</v>
      </c>
      <c r="J40" s="105">
        <v>3.1</v>
      </c>
      <c r="K40" s="10">
        <f>_xlfn.NUMBERVALUE( LEFT(I40,LEN(I40)-1))</f>
        <v>2</v>
      </c>
      <c r="L40" s="10">
        <f>IF( RIGHT(I40,1) = "L",-K40,K40)</f>
        <v>-2</v>
      </c>
      <c r="M40" s="11">
        <v>65</v>
      </c>
      <c r="N40" s="12">
        <f>M40-G40</f>
        <v>2.2999999999999972</v>
      </c>
      <c r="O40" s="12">
        <f>SQRT(N40*N40+L40*L40)</f>
        <v>3.0479501308256318</v>
      </c>
      <c r="P40" s="12">
        <v>0.7</v>
      </c>
      <c r="Q40" s="12">
        <f t="shared" si="42"/>
        <v>0.9425</v>
      </c>
      <c r="V40" s="26">
        <f t="shared" si="44"/>
        <v>0.70182327759357532</v>
      </c>
      <c r="AM40" s="11">
        <f t="shared" si="32"/>
        <v>65</v>
      </c>
      <c r="AN40" s="11">
        <f>$AE$10*AM40+$AF$10</f>
        <v>0.15017749963838575</v>
      </c>
      <c r="AO40" s="11">
        <f t="shared" si="36"/>
        <v>0.15017749963838575</v>
      </c>
      <c r="BE40" s="11">
        <f t="shared" si="33"/>
        <v>65</v>
      </c>
      <c r="BF40" s="11">
        <f t="shared" si="9"/>
        <v>0.68333333333333324</v>
      </c>
      <c r="BG40" s="11">
        <f t="shared" si="37"/>
        <v>-1.6666666666666718E-2</v>
      </c>
      <c r="BH40" s="3"/>
      <c r="BI40" s="3"/>
      <c r="BJ40" s="11">
        <f t="shared" si="34"/>
        <v>65</v>
      </c>
      <c r="BK40" s="3">
        <f t="shared" si="11"/>
        <v>0.15017749963838575</v>
      </c>
      <c r="BL40" s="3">
        <f t="shared" si="12"/>
        <v>0.68333333333333324</v>
      </c>
      <c r="BM40" s="3">
        <f t="shared" si="38"/>
        <v>3.0479501308256318</v>
      </c>
      <c r="BN40" s="3">
        <f t="shared" si="13"/>
        <v>15.745479870061018</v>
      </c>
      <c r="BO40" s="35">
        <f t="shared" si="39"/>
        <v>16</v>
      </c>
      <c r="BP40" s="35">
        <f t="shared" si="40"/>
        <v>15</v>
      </c>
      <c r="BQ40" s="117">
        <f t="shared" si="41"/>
        <v>-1</v>
      </c>
    </row>
    <row r="41" spans="1:69" ht="17" thickBot="1" x14ac:dyDescent="0.25">
      <c r="A41" s="10">
        <f t="shared" si="35"/>
        <v>13</v>
      </c>
      <c r="B41" s="105">
        <v>87</v>
      </c>
      <c r="C41" s="105">
        <v>58.1</v>
      </c>
      <c r="D41" s="105">
        <v>62</v>
      </c>
      <c r="E41" s="105">
        <v>4030</v>
      </c>
      <c r="F41" s="105">
        <v>-6</v>
      </c>
      <c r="G41" s="105">
        <v>62.5</v>
      </c>
      <c r="H41" s="105">
        <v>73.099999999999994</v>
      </c>
      <c r="I41" s="105" t="s">
        <v>83</v>
      </c>
      <c r="J41" s="105">
        <v>2.8</v>
      </c>
      <c r="K41" s="10">
        <f>_xlfn.NUMBERVALUE( LEFT(I41,LEN(I41)-1))</f>
        <v>1.3</v>
      </c>
      <c r="L41" s="10">
        <f>IF( RIGHT(I41,1) = "L",-K41,K41)</f>
        <v>-1.3</v>
      </c>
      <c r="M41" s="11">
        <v>65</v>
      </c>
      <c r="N41" s="12">
        <f>M41-G41</f>
        <v>2.5</v>
      </c>
      <c r="O41" s="12">
        <f>SQRT(N41*N41+L41*L41)</f>
        <v>2.8178005607210741</v>
      </c>
      <c r="P41" s="12">
        <v>0.7</v>
      </c>
      <c r="Q41" s="12">
        <f t="shared" si="42"/>
        <v>0.9425</v>
      </c>
      <c r="V41" s="26">
        <f t="shared" si="44"/>
        <v>0.78449062125329139</v>
      </c>
      <c r="AM41" s="11">
        <f t="shared" si="32"/>
        <v>65</v>
      </c>
      <c r="AN41" s="11">
        <f>$AE$10*AM41+$AF$10</f>
        <v>0.15017749963838575</v>
      </c>
      <c r="AO41" s="11">
        <f t="shared" si="36"/>
        <v>0.15017749963838575</v>
      </c>
      <c r="BE41" s="11">
        <f t="shared" si="33"/>
        <v>65</v>
      </c>
      <c r="BF41" s="11">
        <f t="shared" si="9"/>
        <v>0.68333333333333324</v>
      </c>
      <c r="BG41" s="11">
        <f t="shared" si="37"/>
        <v>-1.6666666666666718E-2</v>
      </c>
      <c r="BH41" s="3"/>
      <c r="BI41" s="3"/>
      <c r="BJ41" s="11">
        <f t="shared" si="34"/>
        <v>65</v>
      </c>
      <c r="BK41" s="3">
        <f t="shared" si="11"/>
        <v>0.15017749963838575</v>
      </c>
      <c r="BL41" s="3">
        <f t="shared" si="12"/>
        <v>0.68333333333333324</v>
      </c>
      <c r="BM41" s="3">
        <f t="shared" si="38"/>
        <v>2.8178005607210741</v>
      </c>
      <c r="BN41" s="3">
        <f t="shared" si="13"/>
        <v>14.21296287744403</v>
      </c>
      <c r="BO41" s="35">
        <f t="shared" si="39"/>
        <v>14</v>
      </c>
      <c r="BP41" s="35">
        <f t="shared" si="40"/>
        <v>13</v>
      </c>
      <c r="BQ41" s="117">
        <f t="shared" si="41"/>
        <v>-1</v>
      </c>
    </row>
    <row r="42" spans="1:69" ht="17" thickBot="1" x14ac:dyDescent="0.25">
      <c r="A42" s="10">
        <f t="shared" si="35"/>
        <v>15</v>
      </c>
      <c r="B42" s="105">
        <v>85</v>
      </c>
      <c r="C42" s="105">
        <v>60</v>
      </c>
      <c r="D42" s="105">
        <v>65</v>
      </c>
      <c r="E42" s="105">
        <v>4063</v>
      </c>
      <c r="F42" s="105">
        <v>-5.2</v>
      </c>
      <c r="G42" s="105">
        <v>66.8</v>
      </c>
      <c r="H42" s="105">
        <v>76</v>
      </c>
      <c r="I42" s="105" t="s">
        <v>37</v>
      </c>
      <c r="J42" s="105">
        <v>3</v>
      </c>
      <c r="K42" s="10">
        <f>_xlfn.NUMBERVALUE( LEFT(I42,LEN(I42)-1))</f>
        <v>2.5</v>
      </c>
      <c r="L42" s="10">
        <f>IF( RIGHT(I42,1) = "L",-K42,K42)</f>
        <v>2.5</v>
      </c>
      <c r="M42" s="11">
        <v>65</v>
      </c>
      <c r="N42" s="12">
        <f>M42-G42</f>
        <v>-1.7999999999999972</v>
      </c>
      <c r="O42" s="12">
        <f>SQRT(N42*N42+L42*L42)</f>
        <v>3.0805843601498708</v>
      </c>
      <c r="P42" s="12">
        <v>0.7</v>
      </c>
      <c r="Q42" s="12">
        <f t="shared" si="42"/>
        <v>0.9425</v>
      </c>
      <c r="R42" t="s">
        <v>46</v>
      </c>
      <c r="S42" s="3">
        <f>A39-A42</f>
        <v>29</v>
      </c>
      <c r="T42" s="3">
        <f>O39-O42</f>
        <v>4.5358452495819765</v>
      </c>
      <c r="U42" s="26">
        <f>T42/S42</f>
        <v>0.15640845688213711</v>
      </c>
      <c r="V42" s="26">
        <f>O42-($U$42*A42)</f>
        <v>0.73445750691781431</v>
      </c>
      <c r="AM42" s="11">
        <f t="shared" si="32"/>
        <v>65</v>
      </c>
      <c r="AN42" s="11">
        <f>$AE$10*AM42+$AF$10</f>
        <v>0.15017749963838575</v>
      </c>
      <c r="AO42" s="11">
        <f t="shared" si="36"/>
        <v>-6.2309572437513616E-3</v>
      </c>
      <c r="BE42" s="11">
        <f t="shared" si="33"/>
        <v>65</v>
      </c>
      <c r="BF42" s="11">
        <f t="shared" si="9"/>
        <v>0.68333333333333324</v>
      </c>
      <c r="BG42" s="11">
        <f t="shared" si="37"/>
        <v>-1.6666666666666718E-2</v>
      </c>
      <c r="BH42" s="3"/>
      <c r="BI42" s="3"/>
      <c r="BJ42" s="11">
        <f t="shared" si="34"/>
        <v>65</v>
      </c>
      <c r="BK42" s="3">
        <f t="shared" si="11"/>
        <v>0.15017749963838575</v>
      </c>
      <c r="BL42" s="3">
        <f t="shared" si="12"/>
        <v>0.68333333333333324</v>
      </c>
      <c r="BM42" s="3">
        <f t="shared" si="38"/>
        <v>3.0805843601498708</v>
      </c>
      <c r="BN42" s="3">
        <f t="shared" si="13"/>
        <v>15.962784255889916</v>
      </c>
      <c r="BO42" s="35">
        <f t="shared" si="39"/>
        <v>16</v>
      </c>
      <c r="BP42" s="35">
        <f t="shared" si="40"/>
        <v>15</v>
      </c>
      <c r="BQ42" s="117">
        <f t="shared" si="41"/>
        <v>-1</v>
      </c>
    </row>
    <row r="43" spans="1:69" ht="17" thickBot="1" x14ac:dyDescent="0.25">
      <c r="A43" s="19">
        <f t="shared" si="35"/>
        <v>20</v>
      </c>
      <c r="B43" s="106">
        <v>80</v>
      </c>
      <c r="C43" s="106">
        <v>60.9</v>
      </c>
      <c r="D43" s="106">
        <v>68</v>
      </c>
      <c r="E43" s="106">
        <v>5537</v>
      </c>
      <c r="F43" s="106">
        <v>-4.5999999999999996</v>
      </c>
      <c r="G43" s="106">
        <v>71.3</v>
      </c>
      <c r="H43" s="106">
        <v>79.8</v>
      </c>
      <c r="I43" s="106" t="s">
        <v>88</v>
      </c>
      <c r="J43" s="106">
        <v>4.5</v>
      </c>
      <c r="K43" s="19">
        <f>_xlfn.NUMBERVALUE( LEFT(I43,LEN(I43)-1))</f>
        <v>2.4</v>
      </c>
      <c r="L43" s="19">
        <f>IF( RIGHT(I43,1) = "L",-K43,K43)</f>
        <v>-2.4</v>
      </c>
      <c r="M43" s="20">
        <v>75</v>
      </c>
      <c r="N43" s="21">
        <f>M43-G43</f>
        <v>3.7000000000000028</v>
      </c>
      <c r="O43" s="21">
        <f>SQRT(N43*N43+L43*L43)</f>
        <v>4.4102154142399916</v>
      </c>
      <c r="P43" s="21">
        <v>0.85</v>
      </c>
      <c r="Q43" s="21">
        <f t="shared" si="42"/>
        <v>1.0875000000000001</v>
      </c>
      <c r="V43" s="34">
        <f>O43-($U$46*A43)</f>
        <v>0.72584978846913861</v>
      </c>
      <c r="AM43" s="20">
        <f t="shared" si="32"/>
        <v>75</v>
      </c>
      <c r="AN43" s="20">
        <f>$AE$10*AM43+$AF$10</f>
        <v>0.16866634573659894</v>
      </c>
      <c r="AO43" s="20">
        <f t="shared" si="36"/>
        <v>0.16866634573659894</v>
      </c>
      <c r="BE43" s="20">
        <f t="shared" si="33"/>
        <v>75</v>
      </c>
      <c r="BF43" s="20">
        <f t="shared" si="9"/>
        <v>0.76538461538461533</v>
      </c>
      <c r="BG43" s="20">
        <f t="shared" si="37"/>
        <v>-8.4615384615384648E-2</v>
      </c>
      <c r="BH43" s="3"/>
      <c r="BI43" s="3"/>
      <c r="BJ43" s="20">
        <f t="shared" si="34"/>
        <v>75</v>
      </c>
      <c r="BK43" s="3">
        <f t="shared" si="11"/>
        <v>0.16866634573659894</v>
      </c>
      <c r="BL43" s="3">
        <f t="shared" si="12"/>
        <v>0.76538461538461533</v>
      </c>
      <c r="BM43" s="3">
        <f t="shared" si="38"/>
        <v>4.4102154142399916</v>
      </c>
      <c r="BN43" s="3">
        <f t="shared" si="13"/>
        <v>21.609709885737352</v>
      </c>
      <c r="BO43" s="35">
        <f t="shared" si="39"/>
        <v>22</v>
      </c>
      <c r="BP43" s="35">
        <f t="shared" si="40"/>
        <v>20</v>
      </c>
      <c r="BQ43" s="117">
        <f t="shared" si="41"/>
        <v>-2</v>
      </c>
    </row>
    <row r="44" spans="1:69" ht="17" thickBot="1" x14ac:dyDescent="0.25">
      <c r="A44" s="19">
        <f t="shared" si="35"/>
        <v>3</v>
      </c>
      <c r="B44" s="106">
        <v>97</v>
      </c>
      <c r="C44" s="106">
        <v>62.4</v>
      </c>
      <c r="D44" s="106">
        <v>68.5</v>
      </c>
      <c r="E44" s="106">
        <v>4531</v>
      </c>
      <c r="F44" s="106">
        <v>-5.2</v>
      </c>
      <c r="G44" s="106">
        <v>73.8</v>
      </c>
      <c r="H44" s="106">
        <v>83.6</v>
      </c>
      <c r="I44" s="106" t="s">
        <v>36</v>
      </c>
      <c r="J44" s="106">
        <v>1.4</v>
      </c>
      <c r="K44" s="19">
        <f>_xlfn.NUMBERVALUE( LEFT(I44,LEN(I44)-1))</f>
        <v>0.6</v>
      </c>
      <c r="L44" s="19">
        <f>IF( RIGHT(I44,1) = "L",-K44,K44)</f>
        <v>0.6</v>
      </c>
      <c r="M44" s="20">
        <v>75</v>
      </c>
      <c r="N44" s="21">
        <f>M44-G44</f>
        <v>1.2000000000000028</v>
      </c>
      <c r="O44" s="21">
        <f>SQRT(N44*N44+L44*L44)</f>
        <v>1.3416407864998765</v>
      </c>
      <c r="P44" s="21">
        <v>0.85</v>
      </c>
      <c r="Q44" s="21">
        <f t="shared" si="42"/>
        <v>1.0875000000000001</v>
      </c>
      <c r="V44" s="34">
        <f t="shared" ref="V44:V48" si="45">O44-($U$46*A44)</f>
        <v>0.78898594263424859</v>
      </c>
      <c r="AM44" s="20">
        <f t="shared" si="32"/>
        <v>75</v>
      </c>
      <c r="AN44" s="20">
        <f>$AE$10*AM44+$AF$10</f>
        <v>0.16866634573659894</v>
      </c>
      <c r="AO44" s="20">
        <f t="shared" si="36"/>
        <v>0.16866634573659894</v>
      </c>
      <c r="BE44" s="20">
        <f t="shared" si="33"/>
        <v>75</v>
      </c>
      <c r="BF44" s="20">
        <f t="shared" si="9"/>
        <v>0.76538461538461533</v>
      </c>
      <c r="BG44" s="20">
        <f t="shared" si="37"/>
        <v>-8.4615384615384648E-2</v>
      </c>
      <c r="BH44" s="3"/>
      <c r="BI44" s="3"/>
      <c r="BJ44" s="20">
        <f t="shared" si="34"/>
        <v>75</v>
      </c>
      <c r="BK44" s="3">
        <f t="shared" si="11"/>
        <v>0.16866634573659894</v>
      </c>
      <c r="BL44" s="3">
        <f t="shared" si="12"/>
        <v>0.76538461538461533</v>
      </c>
      <c r="BM44" s="3">
        <f t="shared" si="38"/>
        <v>1.3416407864998765</v>
      </c>
      <c r="BN44" s="3">
        <f t="shared" si="13"/>
        <v>3.4165450647468392</v>
      </c>
      <c r="BO44" s="35">
        <f t="shared" si="39"/>
        <v>3</v>
      </c>
      <c r="BP44" s="35">
        <f t="shared" si="40"/>
        <v>3</v>
      </c>
      <c r="BQ44" s="117">
        <f t="shared" si="41"/>
        <v>0</v>
      </c>
    </row>
    <row r="45" spans="1:69" ht="17" thickBot="1" x14ac:dyDescent="0.25">
      <c r="A45" s="19">
        <f t="shared" si="35"/>
        <v>29</v>
      </c>
      <c r="B45" s="106">
        <v>71</v>
      </c>
      <c r="C45" s="106">
        <v>61.6</v>
      </c>
      <c r="D45" s="106">
        <v>66.8</v>
      </c>
      <c r="E45" s="106">
        <v>5231</v>
      </c>
      <c r="F45" s="106">
        <v>-4</v>
      </c>
      <c r="G45" s="106">
        <v>68.900000000000006</v>
      </c>
      <c r="H45" s="106">
        <v>77.8</v>
      </c>
      <c r="I45" s="106" t="s">
        <v>82</v>
      </c>
      <c r="J45" s="106">
        <v>6.1</v>
      </c>
      <c r="K45" s="19">
        <f>_xlfn.NUMBERVALUE( LEFT(I45,LEN(I45)-1))</f>
        <v>0.7</v>
      </c>
      <c r="L45" s="19">
        <f>IF( RIGHT(I45,1) = "L",-K45,K45)</f>
        <v>0.7</v>
      </c>
      <c r="M45" s="20">
        <v>75</v>
      </c>
      <c r="N45" s="21">
        <f>M45-G45</f>
        <v>6.0999999999999943</v>
      </c>
      <c r="O45" s="21">
        <f>SQRT(N45*N45+L45*L45)</f>
        <v>6.140032573203495</v>
      </c>
      <c r="P45" s="21">
        <v>0.85</v>
      </c>
      <c r="Q45" s="21">
        <f t="shared" si="42"/>
        <v>1.0875000000000001</v>
      </c>
      <c r="R45" t="s">
        <v>46</v>
      </c>
      <c r="V45" s="34">
        <f t="shared" si="45"/>
        <v>0.79770241583575796</v>
      </c>
      <c r="AM45" s="20">
        <f t="shared" si="32"/>
        <v>75</v>
      </c>
      <c r="AN45" s="20">
        <f>$AE$10*AM45+$AF$10</f>
        <v>0.16866634573659894</v>
      </c>
      <c r="AO45" s="20">
        <f t="shared" si="36"/>
        <v>0.16866634573659894</v>
      </c>
      <c r="BE45" s="20">
        <f t="shared" si="33"/>
        <v>75</v>
      </c>
      <c r="BF45" s="20">
        <f t="shared" si="9"/>
        <v>0.76538461538461533</v>
      </c>
      <c r="BG45" s="20">
        <f t="shared" si="37"/>
        <v>-8.4615384615384648E-2</v>
      </c>
      <c r="BH45" s="3"/>
      <c r="BI45" s="3"/>
      <c r="BJ45" s="20">
        <f t="shared" si="34"/>
        <v>75</v>
      </c>
      <c r="BK45" s="3">
        <f t="shared" si="11"/>
        <v>0.16866634573659894</v>
      </c>
      <c r="BL45" s="3">
        <f t="shared" si="12"/>
        <v>0.76538461538461533</v>
      </c>
      <c r="BM45" s="3">
        <f t="shared" si="38"/>
        <v>6.140032573203495</v>
      </c>
      <c r="BN45" s="3">
        <f t="shared" si="13"/>
        <v>31.865562358316001</v>
      </c>
      <c r="BO45" s="35">
        <f t="shared" si="39"/>
        <v>32</v>
      </c>
      <c r="BP45" s="35">
        <f t="shared" si="40"/>
        <v>29</v>
      </c>
      <c r="BQ45" s="117">
        <f t="shared" si="41"/>
        <v>-3</v>
      </c>
    </row>
    <row r="46" spans="1:69" ht="17" thickBot="1" x14ac:dyDescent="0.25">
      <c r="A46" s="19">
        <f t="shared" si="35"/>
        <v>12</v>
      </c>
      <c r="B46" s="106">
        <v>88</v>
      </c>
      <c r="C46" s="106">
        <v>64.8</v>
      </c>
      <c r="D46" s="106">
        <v>70.599999999999994</v>
      </c>
      <c r="E46" s="106">
        <v>4371</v>
      </c>
      <c r="F46" s="106">
        <v>-4.8</v>
      </c>
      <c r="G46" s="106">
        <v>77.900000000000006</v>
      </c>
      <c r="H46" s="106">
        <v>87.7</v>
      </c>
      <c r="I46" s="106" t="s">
        <v>29</v>
      </c>
      <c r="J46" s="106">
        <v>3</v>
      </c>
      <c r="K46" s="19">
        <f>_xlfn.NUMBERVALUE( LEFT(I46,LEN(I46)-1))</f>
        <v>0.8</v>
      </c>
      <c r="L46" s="19">
        <f>IF( RIGHT(I46,1) = "L",-K46,K46)</f>
        <v>0.8</v>
      </c>
      <c r="M46" s="20">
        <v>75</v>
      </c>
      <c r="N46" s="21">
        <f>M46-G46</f>
        <v>-2.9000000000000057</v>
      </c>
      <c r="O46" s="21">
        <f>SQRT(N46*N46+L46*L46)</f>
        <v>3.00832179129827</v>
      </c>
      <c r="P46" s="21">
        <v>0.85</v>
      </c>
      <c r="Q46" s="21">
        <f t="shared" si="42"/>
        <v>1.0875000000000001</v>
      </c>
      <c r="R46" t="s">
        <v>46</v>
      </c>
      <c r="S46" s="3">
        <f>A45-A46</f>
        <v>17</v>
      </c>
      <c r="T46" s="3">
        <f>O45-O46</f>
        <v>3.131710781905225</v>
      </c>
      <c r="U46" s="34">
        <f>T46/S46</f>
        <v>0.18421828128854265</v>
      </c>
      <c r="V46" s="34">
        <f t="shared" si="45"/>
        <v>0.7977024158357584</v>
      </c>
      <c r="AM46" s="20">
        <f t="shared" si="32"/>
        <v>75</v>
      </c>
      <c r="AN46" s="20">
        <f>$AE$10*AM46+$AF$10</f>
        <v>0.16866634573659894</v>
      </c>
      <c r="AO46" s="20">
        <f t="shared" si="36"/>
        <v>-1.5551935551943702E-2</v>
      </c>
      <c r="BE46" s="20">
        <f t="shared" si="33"/>
        <v>75</v>
      </c>
      <c r="BF46" s="20">
        <f t="shared" si="9"/>
        <v>0.76538461538461533</v>
      </c>
      <c r="BG46" s="20">
        <f t="shared" si="37"/>
        <v>-8.4615384615384648E-2</v>
      </c>
      <c r="BH46" s="3"/>
      <c r="BI46" s="3"/>
      <c r="BJ46" s="20">
        <f t="shared" si="34"/>
        <v>75</v>
      </c>
      <c r="BK46" s="3">
        <f t="shared" si="11"/>
        <v>0.16866634573659894</v>
      </c>
      <c r="BL46" s="3">
        <f t="shared" si="12"/>
        <v>0.76538461538461533</v>
      </c>
      <c r="BM46" s="3">
        <f t="shared" si="38"/>
        <v>3.00832179129827</v>
      </c>
      <c r="BN46" s="3">
        <f t="shared" si="13"/>
        <v>13.298071800383823</v>
      </c>
      <c r="BO46" s="35">
        <f t="shared" si="39"/>
        <v>13</v>
      </c>
      <c r="BP46" s="35">
        <f t="shared" si="40"/>
        <v>12</v>
      </c>
      <c r="BQ46" s="117">
        <f t="shared" si="41"/>
        <v>-1</v>
      </c>
    </row>
    <row r="47" spans="1:69" ht="17" thickBot="1" x14ac:dyDescent="0.25">
      <c r="A47" s="19">
        <f t="shared" si="35"/>
        <v>13</v>
      </c>
      <c r="B47" s="106">
        <v>87</v>
      </c>
      <c r="C47" s="106">
        <v>61.4</v>
      </c>
      <c r="D47" s="106">
        <v>68.7</v>
      </c>
      <c r="E47" s="106">
        <v>4274</v>
      </c>
      <c r="F47" s="106">
        <v>-4.8</v>
      </c>
      <c r="G47" s="106">
        <v>72.599999999999994</v>
      </c>
      <c r="H47" s="106">
        <v>82.9</v>
      </c>
      <c r="I47" s="106" t="s">
        <v>89</v>
      </c>
      <c r="J47" s="106">
        <v>3.2</v>
      </c>
      <c r="K47" s="19">
        <f>_xlfn.NUMBERVALUE( LEFT(I47,LEN(I47)-1))</f>
        <v>2.2000000000000002</v>
      </c>
      <c r="L47" s="19">
        <f>IF( RIGHT(I47,1) = "L",-K47,K47)</f>
        <v>-2.2000000000000002</v>
      </c>
      <c r="M47" s="20">
        <v>75</v>
      </c>
      <c r="N47" s="21">
        <f>M47-G47</f>
        <v>2.4000000000000057</v>
      </c>
      <c r="O47" s="21">
        <f>SQRT(N47*N47+L47*L47)</f>
        <v>3.2557641192199456</v>
      </c>
      <c r="P47" s="21">
        <v>0.85</v>
      </c>
      <c r="Q47" s="21">
        <f t="shared" si="42"/>
        <v>1.0875000000000001</v>
      </c>
      <c r="V47" s="34">
        <f t="shared" si="45"/>
        <v>0.86092646246889126</v>
      </c>
      <c r="AM47" s="20">
        <f t="shared" si="32"/>
        <v>75</v>
      </c>
      <c r="AN47" s="20">
        <f>$AE$10*AM47+$AF$10</f>
        <v>0.16866634573659894</v>
      </c>
      <c r="AO47" s="20">
        <f t="shared" si="36"/>
        <v>0.16866634573659894</v>
      </c>
      <c r="BE47" s="20">
        <f t="shared" si="33"/>
        <v>75</v>
      </c>
      <c r="BF47" s="20">
        <f t="shared" si="9"/>
        <v>0.76538461538461533</v>
      </c>
      <c r="BG47" s="20">
        <f t="shared" si="37"/>
        <v>-8.4615384615384648E-2</v>
      </c>
      <c r="BH47" s="3"/>
      <c r="BI47" s="3"/>
      <c r="BJ47" s="20">
        <f t="shared" si="34"/>
        <v>75</v>
      </c>
      <c r="BK47" s="3">
        <f t="shared" si="11"/>
        <v>0.16866634573659894</v>
      </c>
      <c r="BL47" s="3">
        <f t="shared" si="12"/>
        <v>0.76538461538461533</v>
      </c>
      <c r="BM47" s="3">
        <f t="shared" si="38"/>
        <v>3.2557641192199456</v>
      </c>
      <c r="BN47" s="3">
        <f t="shared" si="13"/>
        <v>14.765123966843269</v>
      </c>
      <c r="BO47" s="35">
        <f t="shared" si="39"/>
        <v>15</v>
      </c>
      <c r="BP47" s="35">
        <f t="shared" si="40"/>
        <v>13</v>
      </c>
      <c r="BQ47" s="117">
        <f t="shared" si="41"/>
        <v>-2</v>
      </c>
    </row>
    <row r="48" spans="1:69" ht="17" thickBot="1" x14ac:dyDescent="0.25">
      <c r="A48" s="19">
        <f t="shared" si="35"/>
        <v>15</v>
      </c>
      <c r="B48" s="106">
        <v>85</v>
      </c>
      <c r="C48" s="106">
        <v>60.7</v>
      </c>
      <c r="D48" s="106">
        <v>67.8</v>
      </c>
      <c r="E48" s="106">
        <v>4448</v>
      </c>
      <c r="F48" s="106">
        <v>-4.8</v>
      </c>
      <c r="G48" s="106">
        <v>71.400000000000006</v>
      </c>
      <c r="H48" s="106">
        <v>81.099999999999994</v>
      </c>
      <c r="I48" s="106" t="s">
        <v>31</v>
      </c>
      <c r="J48" s="106">
        <v>3.6</v>
      </c>
      <c r="K48" s="19">
        <f>_xlfn.NUMBERVALUE( LEFT(I48,LEN(I48)-1))</f>
        <v>0.2</v>
      </c>
      <c r="L48" s="19">
        <f>IF( RIGHT(I48,1) = "L",-K48,K48)</f>
        <v>-0.2</v>
      </c>
      <c r="M48" s="20">
        <v>75</v>
      </c>
      <c r="N48" s="21">
        <f>M48-G48</f>
        <v>3.5999999999999943</v>
      </c>
      <c r="O48" s="21">
        <f>SQRT(N48*N48+L48*L48)</f>
        <v>3.6055512754639834</v>
      </c>
      <c r="P48" s="21">
        <v>0.85</v>
      </c>
      <c r="Q48" s="21">
        <f t="shared" si="42"/>
        <v>1.0875000000000001</v>
      </c>
      <c r="V48" s="34">
        <f t="shared" si="45"/>
        <v>0.84227705613584369</v>
      </c>
      <c r="AM48" s="20">
        <f t="shared" si="32"/>
        <v>75</v>
      </c>
      <c r="AN48" s="20">
        <f>$AE$10*AM48+$AF$10</f>
        <v>0.16866634573659894</v>
      </c>
      <c r="AO48" s="20">
        <f t="shared" si="36"/>
        <v>0.16866634573659894</v>
      </c>
      <c r="BE48" s="20">
        <f t="shared" si="33"/>
        <v>75</v>
      </c>
      <c r="BF48" s="20">
        <f t="shared" si="9"/>
        <v>0.76538461538461533</v>
      </c>
      <c r="BG48" s="20">
        <f t="shared" si="37"/>
        <v>-8.4615384615384648E-2</v>
      </c>
      <c r="BH48" s="3"/>
      <c r="BI48" s="3"/>
      <c r="BJ48" s="20">
        <f t="shared" si="34"/>
        <v>75</v>
      </c>
      <c r="BK48" s="3">
        <f t="shared" si="11"/>
        <v>0.16866634573659894</v>
      </c>
      <c r="BL48" s="3">
        <f t="shared" si="12"/>
        <v>0.76538461538461533</v>
      </c>
      <c r="BM48" s="3">
        <f t="shared" si="38"/>
        <v>3.6055512754639834</v>
      </c>
      <c r="BN48" s="3">
        <f t="shared" si="13"/>
        <v>16.838964807566111</v>
      </c>
      <c r="BO48" s="35">
        <f t="shared" si="39"/>
        <v>17</v>
      </c>
      <c r="BP48" s="35">
        <f t="shared" si="40"/>
        <v>15</v>
      </c>
      <c r="BQ48" s="117">
        <f t="shared" si="41"/>
        <v>-2</v>
      </c>
    </row>
    <row r="49" spans="1:69" ht="17" thickBot="1" x14ac:dyDescent="0.25">
      <c r="A49" s="22">
        <f t="shared" si="35"/>
        <v>36</v>
      </c>
      <c r="B49" s="107">
        <v>64</v>
      </c>
      <c r="C49" s="107">
        <v>76.099999999999994</v>
      </c>
      <c r="D49" s="107">
        <v>72.7</v>
      </c>
      <c r="E49" s="107">
        <v>4095</v>
      </c>
      <c r="F49" s="107">
        <v>-5.4</v>
      </c>
      <c r="G49" s="107">
        <v>76.8</v>
      </c>
      <c r="H49" s="107">
        <v>83.7</v>
      </c>
      <c r="I49" s="107" t="s">
        <v>17</v>
      </c>
      <c r="J49" s="107">
        <v>8.3000000000000007</v>
      </c>
      <c r="K49" s="22">
        <f>_xlfn.NUMBERVALUE( LEFT(I49,LEN(I49)-1))</f>
        <v>1</v>
      </c>
      <c r="L49" s="22">
        <f>IF( RIGHT(I49,1) = "L",-K49,K49)</f>
        <v>-1</v>
      </c>
      <c r="M49" s="23">
        <v>85</v>
      </c>
      <c r="N49" s="24">
        <f>M49-G49</f>
        <v>8.2000000000000028</v>
      </c>
      <c r="O49" s="24">
        <f>SQRT(N49*N49+L49*L49)</f>
        <v>8.2607505712253566</v>
      </c>
      <c r="P49" s="24">
        <v>1</v>
      </c>
      <c r="Q49" s="24">
        <f t="shared" si="42"/>
        <v>1.2325000000000002</v>
      </c>
      <c r="R49" t="s">
        <v>46</v>
      </c>
      <c r="V49" s="32">
        <f>O49-($U$31*A49)</f>
        <v>4.2912862829805212</v>
      </c>
      <c r="AM49" s="23">
        <f t="shared" si="32"/>
        <v>85</v>
      </c>
      <c r="AN49" s="23">
        <f>$AE$10*AM49+$AF$10</f>
        <v>0.18715519183481213</v>
      </c>
      <c r="AO49" s="23">
        <f t="shared" si="36"/>
        <v>0.18715519183481213</v>
      </c>
      <c r="BE49" s="23">
        <f t="shared" si="33"/>
        <v>85</v>
      </c>
      <c r="BF49" s="23">
        <f t="shared" si="9"/>
        <v>0.84743589743589731</v>
      </c>
      <c r="BG49" s="23">
        <f t="shared" si="37"/>
        <v>-0.15256410256410269</v>
      </c>
      <c r="BH49" s="3"/>
      <c r="BI49" s="3"/>
      <c r="BJ49" s="23">
        <f t="shared" si="34"/>
        <v>85</v>
      </c>
      <c r="BK49" s="3">
        <f t="shared" si="11"/>
        <v>0.18715519183481213</v>
      </c>
      <c r="BL49" s="3">
        <f t="shared" si="12"/>
        <v>0.84743589743589731</v>
      </c>
      <c r="BM49" s="3">
        <f t="shared" si="38"/>
        <v>8.2607505712253566</v>
      </c>
      <c r="BN49" s="3">
        <f t="shared" si="13"/>
        <v>39.610521092744449</v>
      </c>
      <c r="BO49" s="35">
        <f t="shared" si="39"/>
        <v>40</v>
      </c>
      <c r="BP49" s="35">
        <f t="shared" si="40"/>
        <v>36</v>
      </c>
      <c r="BQ49" s="117">
        <f t="shared" si="41"/>
        <v>-4</v>
      </c>
    </row>
    <row r="50" spans="1:69" ht="17" thickBot="1" x14ac:dyDescent="0.25">
      <c r="A50" s="22">
        <f t="shared" si="35"/>
        <v>13</v>
      </c>
      <c r="B50" s="107">
        <v>87</v>
      </c>
      <c r="C50" s="107">
        <v>78.7</v>
      </c>
      <c r="D50" s="107">
        <v>75.099999999999994</v>
      </c>
      <c r="E50" s="107">
        <v>3854</v>
      </c>
      <c r="F50" s="107">
        <v>-6.2</v>
      </c>
      <c r="G50" s="107">
        <v>81.400000000000006</v>
      </c>
      <c r="H50" s="107">
        <v>88.6</v>
      </c>
      <c r="I50" s="107" t="s">
        <v>91</v>
      </c>
      <c r="J50" s="107">
        <v>3.7</v>
      </c>
      <c r="K50" s="22">
        <f>_xlfn.NUMBERVALUE( LEFT(I50,LEN(I50)-1))</f>
        <v>0.7</v>
      </c>
      <c r="L50" s="22">
        <f>IF( RIGHT(I50,1) = "L",-K50,K50)</f>
        <v>-0.7</v>
      </c>
      <c r="M50" s="23">
        <v>85</v>
      </c>
      <c r="N50" s="24">
        <f>M50-G50</f>
        <v>3.5999999999999943</v>
      </c>
      <c r="O50" s="24">
        <f>SQRT(N50*N50+L50*L50)</f>
        <v>3.6674241641784442</v>
      </c>
      <c r="P50" s="24">
        <v>1</v>
      </c>
      <c r="Q50" s="24">
        <f t="shared" si="42"/>
        <v>1.2325000000000002</v>
      </c>
      <c r="V50" s="32">
        <f t="shared" ref="V50:V54" si="46">O50-($U$31*A50)</f>
        <v>2.2340065045344759</v>
      </c>
      <c r="AM50" s="23">
        <f t="shared" si="32"/>
        <v>85</v>
      </c>
      <c r="AN50" s="23">
        <f>$AE$10*AM50+$AF$10</f>
        <v>0.18715519183481213</v>
      </c>
      <c r="AO50" s="23">
        <f t="shared" si="36"/>
        <v>0.18715519183481213</v>
      </c>
      <c r="BE50" s="23">
        <f t="shared" si="33"/>
        <v>85</v>
      </c>
      <c r="BF50" s="23">
        <f t="shared" si="9"/>
        <v>0.84743589743589731</v>
      </c>
      <c r="BG50" s="23">
        <f t="shared" si="37"/>
        <v>-0.15256410256410269</v>
      </c>
      <c r="BH50" s="3"/>
      <c r="BI50" s="3"/>
      <c r="BJ50" s="23">
        <f t="shared" si="34"/>
        <v>85</v>
      </c>
      <c r="BK50" s="3">
        <f t="shared" si="11"/>
        <v>0.18715519183481213</v>
      </c>
      <c r="BL50" s="3">
        <f t="shared" si="12"/>
        <v>0.84743589743589731</v>
      </c>
      <c r="BM50" s="3">
        <f t="shared" si="38"/>
        <v>3.6674241641784442</v>
      </c>
      <c r="BN50" s="3">
        <f t="shared" si="13"/>
        <v>15.067646476147662</v>
      </c>
      <c r="BO50" s="35">
        <f t="shared" si="39"/>
        <v>15</v>
      </c>
      <c r="BP50" s="35">
        <f>A50</f>
        <v>13</v>
      </c>
      <c r="BQ50" s="117">
        <f t="shared" si="41"/>
        <v>-2</v>
      </c>
    </row>
    <row r="51" spans="1:69" ht="17" thickBot="1" x14ac:dyDescent="0.25">
      <c r="A51" s="22">
        <f t="shared" si="35"/>
        <v>8</v>
      </c>
      <c r="B51" s="107">
        <v>92</v>
      </c>
      <c r="C51" s="107">
        <v>80.599999999999994</v>
      </c>
      <c r="D51" s="107">
        <v>76</v>
      </c>
      <c r="E51" s="107">
        <v>3660</v>
      </c>
      <c r="F51" s="107">
        <v>-6.2</v>
      </c>
      <c r="G51" s="107">
        <v>82.5</v>
      </c>
      <c r="H51" s="107">
        <v>89.6</v>
      </c>
      <c r="I51" s="107" t="s">
        <v>91</v>
      </c>
      <c r="J51" s="107">
        <v>2.6</v>
      </c>
      <c r="K51" s="22">
        <f>_xlfn.NUMBERVALUE( LEFT(I51,LEN(I51)-1))</f>
        <v>0.7</v>
      </c>
      <c r="L51" s="22">
        <f>IF( RIGHT(I51,1) = "L",-K51,K51)</f>
        <v>-0.7</v>
      </c>
      <c r="M51" s="23">
        <v>85</v>
      </c>
      <c r="N51" s="24">
        <f>M51-G51</f>
        <v>2.5</v>
      </c>
      <c r="O51" s="24">
        <f>SQRT(N51*N51+L51*L51)</f>
        <v>2.5961509971494339</v>
      </c>
      <c r="P51" s="24">
        <v>1</v>
      </c>
      <c r="Q51" s="24">
        <f t="shared" si="42"/>
        <v>1.2325000000000002</v>
      </c>
      <c r="R51" t="s">
        <v>46</v>
      </c>
      <c r="S51" s="3">
        <f>A51-A49</f>
        <v>-28</v>
      </c>
      <c r="T51" s="3">
        <f>O51-O49</f>
        <v>-5.6645995740759227</v>
      </c>
      <c r="U51" s="32">
        <f>T51/S51</f>
        <v>0.20230712764556866</v>
      </c>
      <c r="V51" s="32">
        <f t="shared" si="46"/>
        <v>1.714047821983915</v>
      </c>
      <c r="AM51" s="23">
        <f t="shared" si="32"/>
        <v>85</v>
      </c>
      <c r="AN51" s="23">
        <f>$AE$10*AM51+$AF$10</f>
        <v>0.18715519183481213</v>
      </c>
      <c r="AO51" s="23">
        <f t="shared" si="36"/>
        <v>-1.5151935810756523E-2</v>
      </c>
      <c r="BE51" s="23">
        <f t="shared" si="33"/>
        <v>85</v>
      </c>
      <c r="BF51" s="23">
        <f t="shared" si="9"/>
        <v>0.84743589743589731</v>
      </c>
      <c r="BG51" s="23">
        <f t="shared" si="37"/>
        <v>-0.15256410256410269</v>
      </c>
      <c r="BH51" s="3"/>
      <c r="BI51" s="3"/>
      <c r="BJ51" s="23">
        <f t="shared" si="34"/>
        <v>85</v>
      </c>
      <c r="BK51" s="3">
        <f t="shared" si="11"/>
        <v>0.18715519183481213</v>
      </c>
      <c r="BL51" s="3">
        <f t="shared" si="12"/>
        <v>0.84743589743589731</v>
      </c>
      <c r="BM51" s="3">
        <f t="shared" si="38"/>
        <v>2.5961509971494339</v>
      </c>
      <c r="BN51" s="3">
        <f t="shared" si="13"/>
        <v>9.3436633126213042</v>
      </c>
      <c r="BO51" s="35">
        <f t="shared" ref="BO51:BO59" si="47">ROUND(BN51,0)</f>
        <v>9</v>
      </c>
      <c r="BP51" s="35">
        <f t="shared" ref="BP51:BP59" si="48">A51</f>
        <v>8</v>
      </c>
      <c r="BQ51" s="117">
        <f t="shared" ref="BQ51:BQ59" si="49">BP51-BO51</f>
        <v>-1</v>
      </c>
    </row>
    <row r="52" spans="1:69" ht="17" thickBot="1" x14ac:dyDescent="0.25">
      <c r="A52" s="22">
        <f t="shared" si="35"/>
        <v>22</v>
      </c>
      <c r="B52" s="107">
        <v>78</v>
      </c>
      <c r="C52" s="107">
        <v>80.400000000000006</v>
      </c>
      <c r="D52" s="107">
        <v>74.400000000000006</v>
      </c>
      <c r="E52" s="107">
        <v>4177</v>
      </c>
      <c r="F52" s="107" t="s">
        <v>19</v>
      </c>
      <c r="G52" s="107">
        <v>79.5</v>
      </c>
      <c r="H52" s="107">
        <v>85.9</v>
      </c>
      <c r="I52" s="107" t="s">
        <v>92</v>
      </c>
      <c r="J52" s="107">
        <v>5.5</v>
      </c>
      <c r="K52" s="22">
        <f>_xlfn.NUMBERVALUE( LEFT(I52,LEN(I52)-1))</f>
        <v>0.4</v>
      </c>
      <c r="L52" s="22">
        <f>IF( RIGHT(I52,1) = "L",-K52,K52)</f>
        <v>-0.4</v>
      </c>
      <c r="M52" s="23">
        <v>85</v>
      </c>
      <c r="N52" s="24">
        <f>M52-G52</f>
        <v>5.5</v>
      </c>
      <c r="O52" s="24">
        <f>SQRT(N52*N52+L52*L52)</f>
        <v>5.5145262715848951</v>
      </c>
      <c r="P52" s="24">
        <v>1</v>
      </c>
      <c r="Q52" s="24">
        <f t="shared" si="42"/>
        <v>1.2325000000000002</v>
      </c>
      <c r="V52" s="32">
        <f t="shared" si="46"/>
        <v>3.0887425398797181</v>
      </c>
      <c r="AM52" s="23">
        <f t="shared" si="32"/>
        <v>85</v>
      </c>
      <c r="AN52" s="23">
        <f>$AE$10*AM52+$AF$10</f>
        <v>0.18715519183481213</v>
      </c>
      <c r="AO52" s="23">
        <f t="shared" si="36"/>
        <v>0.18715519183481213</v>
      </c>
      <c r="BE52" s="23">
        <f t="shared" si="33"/>
        <v>85</v>
      </c>
      <c r="BF52" s="23">
        <f t="shared" si="9"/>
        <v>0.84743589743589731</v>
      </c>
      <c r="BG52" s="23">
        <f t="shared" si="37"/>
        <v>-0.15256410256410269</v>
      </c>
      <c r="BH52" s="3"/>
      <c r="BI52" s="3"/>
      <c r="BJ52" s="23">
        <f t="shared" si="34"/>
        <v>85</v>
      </c>
      <c r="BK52" s="3">
        <f t="shared" si="11"/>
        <v>0.18715519183481213</v>
      </c>
      <c r="BL52" s="3">
        <f t="shared" si="12"/>
        <v>0.84743589743589731</v>
      </c>
      <c r="BM52" s="3">
        <f t="shared" si="38"/>
        <v>5.5145262715848951</v>
      </c>
      <c r="BN52" s="3">
        <f t="shared" si="13"/>
        <v>24.937007241927272</v>
      </c>
      <c r="BO52" s="35">
        <f t="shared" si="47"/>
        <v>25</v>
      </c>
      <c r="BP52" s="35">
        <f t="shared" si="48"/>
        <v>22</v>
      </c>
      <c r="BQ52" s="117">
        <f t="shared" si="49"/>
        <v>-3</v>
      </c>
    </row>
    <row r="53" spans="1:69" ht="17" thickBot="1" x14ac:dyDescent="0.25">
      <c r="A53" s="22">
        <f t="shared" si="35"/>
        <v>34</v>
      </c>
      <c r="B53" s="107">
        <v>66</v>
      </c>
      <c r="C53" s="107">
        <v>81.599999999999994</v>
      </c>
      <c r="D53" s="107">
        <v>73.7</v>
      </c>
      <c r="E53" s="107">
        <v>4276</v>
      </c>
      <c r="F53" s="107">
        <v>-4.5999999999999996</v>
      </c>
      <c r="G53" s="107">
        <v>77.599999999999994</v>
      </c>
      <c r="H53" s="107">
        <v>83.9</v>
      </c>
      <c r="I53" s="107" t="s">
        <v>93</v>
      </c>
      <c r="J53" s="107">
        <v>8</v>
      </c>
      <c r="K53" s="22">
        <f>_xlfn.NUMBERVALUE( LEFT(I53,LEN(I53)-1))</f>
        <v>2.7</v>
      </c>
      <c r="L53" s="22">
        <f>IF( RIGHT(I53,1) = "L",-K53,K53)</f>
        <v>-2.7</v>
      </c>
      <c r="M53" s="23">
        <v>85</v>
      </c>
      <c r="N53" s="24">
        <f>M53-G53</f>
        <v>7.4000000000000057</v>
      </c>
      <c r="O53" s="24">
        <f>SQRT(N53*N53+L53*L53)</f>
        <v>7.877182237323197</v>
      </c>
      <c r="P53" s="24">
        <v>1</v>
      </c>
      <c r="Q53" s="24">
        <f t="shared" si="42"/>
        <v>1.2325000000000002</v>
      </c>
      <c r="V53" s="32">
        <f t="shared" si="46"/>
        <v>4.1282437428697421</v>
      </c>
      <c r="AM53" s="23">
        <f t="shared" si="32"/>
        <v>85</v>
      </c>
      <c r="AN53" s="23">
        <f>$AE$10*AM53+$AF$10</f>
        <v>0.18715519183481213</v>
      </c>
      <c r="AO53" s="23">
        <f t="shared" si="36"/>
        <v>0.18715519183481213</v>
      </c>
      <c r="BE53" s="23">
        <f t="shared" si="33"/>
        <v>85</v>
      </c>
      <c r="BF53" s="23">
        <f t="shared" si="9"/>
        <v>0.84743589743589731</v>
      </c>
      <c r="BG53" s="23">
        <f t="shared" si="37"/>
        <v>-0.15256410256410269</v>
      </c>
      <c r="BH53" s="3"/>
      <c r="BI53" s="3"/>
      <c r="BJ53" s="23">
        <f t="shared" si="34"/>
        <v>85</v>
      </c>
      <c r="BK53" s="3">
        <f t="shared" si="11"/>
        <v>0.18715519183481213</v>
      </c>
      <c r="BL53" s="3">
        <f t="shared" si="12"/>
        <v>0.84743589743589731</v>
      </c>
      <c r="BM53" s="3">
        <f t="shared" si="38"/>
        <v>7.877182237323197</v>
      </c>
      <c r="BN53" s="3">
        <f t="shared" si="13"/>
        <v>37.561054390048291</v>
      </c>
      <c r="BO53" s="35">
        <f t="shared" si="47"/>
        <v>38</v>
      </c>
      <c r="BP53" s="35">
        <f t="shared" si="48"/>
        <v>34</v>
      </c>
      <c r="BQ53" s="117">
        <f t="shared" si="49"/>
        <v>-4</v>
      </c>
    </row>
    <row r="54" spans="1:69" ht="17" thickBot="1" x14ac:dyDescent="0.25">
      <c r="A54" s="22">
        <f t="shared" si="35"/>
        <v>11</v>
      </c>
      <c r="B54" s="107">
        <v>89</v>
      </c>
      <c r="C54" s="107">
        <v>82.4</v>
      </c>
      <c r="D54" s="107">
        <v>76.599999999999994</v>
      </c>
      <c r="E54" s="107">
        <v>4183</v>
      </c>
      <c r="F54" s="107">
        <v>-6.2</v>
      </c>
      <c r="G54" s="107">
        <v>82.9</v>
      </c>
      <c r="H54" s="107">
        <v>89.4</v>
      </c>
      <c r="I54" s="107" t="s">
        <v>40</v>
      </c>
      <c r="J54" s="107">
        <v>3.2</v>
      </c>
      <c r="K54" s="22">
        <f>_xlfn.NUMBERVALUE( LEFT(I54,LEN(I54)-1))</f>
        <v>2.4</v>
      </c>
      <c r="L54" s="22">
        <f>IF( RIGHT(I54,1) = "L",-K54,K54)</f>
        <v>2.4</v>
      </c>
      <c r="M54" s="23">
        <v>85</v>
      </c>
      <c r="N54" s="24">
        <f>M54-G54</f>
        <v>2.0999999999999943</v>
      </c>
      <c r="O54" s="24">
        <f>SQRT(N54*N54+L54*L54)</f>
        <v>3.1890437438203914</v>
      </c>
      <c r="P54" s="24">
        <v>1</v>
      </c>
      <c r="Q54" s="24">
        <f t="shared" si="42"/>
        <v>1.2325000000000002</v>
      </c>
      <c r="V54" s="32">
        <f t="shared" si="46"/>
        <v>1.9761518779678029</v>
      </c>
      <c r="AM54" s="23">
        <f t="shared" si="32"/>
        <v>85</v>
      </c>
      <c r="AN54" s="23">
        <f>$AE$10*AM54+$AF$10</f>
        <v>0.18715519183481213</v>
      </c>
      <c r="AO54" s="23">
        <f t="shared" si="36"/>
        <v>0.18715519183481213</v>
      </c>
      <c r="BE54" s="23">
        <f t="shared" si="33"/>
        <v>85</v>
      </c>
      <c r="BF54" s="23">
        <f t="shared" si="9"/>
        <v>0.84743589743589731</v>
      </c>
      <c r="BG54" s="23">
        <f t="shared" si="37"/>
        <v>-0.15256410256410269</v>
      </c>
      <c r="BH54" s="3"/>
      <c r="BI54" s="3"/>
      <c r="BJ54" s="23">
        <f t="shared" si="34"/>
        <v>85</v>
      </c>
      <c r="BK54" s="3">
        <f t="shared" si="11"/>
        <v>0.18715519183481213</v>
      </c>
      <c r="BL54" s="3">
        <f t="shared" si="12"/>
        <v>0.84743589743589731</v>
      </c>
      <c r="BM54" s="3">
        <f t="shared" si="38"/>
        <v>3.1890437438203914</v>
      </c>
      <c r="BN54" s="3">
        <f t="shared" si="13"/>
        <v>12.511583693875057</v>
      </c>
      <c r="BO54" s="35">
        <f t="shared" si="47"/>
        <v>13</v>
      </c>
      <c r="BP54" s="35">
        <f t="shared" si="48"/>
        <v>11</v>
      </c>
      <c r="BQ54" s="117">
        <f t="shared" si="49"/>
        <v>-2</v>
      </c>
    </row>
    <row r="55" spans="1:69" ht="17" thickBot="1" x14ac:dyDescent="0.25">
      <c r="A55" s="108">
        <f t="shared" si="35"/>
        <v>17</v>
      </c>
      <c r="B55" s="109">
        <v>83</v>
      </c>
      <c r="C55" s="109">
        <v>79.099999999999994</v>
      </c>
      <c r="D55" s="109">
        <v>81.8</v>
      </c>
      <c r="E55" s="109">
        <v>4264</v>
      </c>
      <c r="F55" s="109">
        <v>-5.8</v>
      </c>
      <c r="G55" s="109">
        <v>94</v>
      </c>
      <c r="H55" s="109">
        <v>102</v>
      </c>
      <c r="I55" s="109" t="s">
        <v>95</v>
      </c>
      <c r="J55" s="109">
        <v>5</v>
      </c>
      <c r="K55" s="108">
        <f>_xlfn.NUMBERVALUE( LEFT(I55,LEN(I55)-1))</f>
        <v>4.8</v>
      </c>
      <c r="L55" s="108">
        <f>IF( RIGHT(I55,1) = "L",-K55,K55)</f>
        <v>-4.8</v>
      </c>
      <c r="M55" s="110">
        <v>95</v>
      </c>
      <c r="N55" s="111">
        <f>M55-G55</f>
        <v>1</v>
      </c>
      <c r="O55" s="111">
        <f>SQRT(N55*N55+L55*L55)</f>
        <v>4.9030602688525047</v>
      </c>
      <c r="P55" s="15">
        <v>1.1000000000000001</v>
      </c>
      <c r="Q55" s="111">
        <f t="shared" si="42"/>
        <v>1.3775000000000002</v>
      </c>
      <c r="V55" s="28">
        <f>O55-($U$42*A55)</f>
        <v>2.2441165018561735</v>
      </c>
      <c r="AM55" s="14">
        <f t="shared" si="32"/>
        <v>95</v>
      </c>
      <c r="AN55" s="14">
        <f>$AE$10*AM55+$AF$10</f>
        <v>0.20564403793302535</v>
      </c>
      <c r="AO55" s="14">
        <f t="shared" si="36"/>
        <v>0.20564403793302535</v>
      </c>
      <c r="BE55" s="14">
        <f t="shared" si="33"/>
        <v>95</v>
      </c>
      <c r="BF55" s="14">
        <f t="shared" si="9"/>
        <v>0.92948717948717929</v>
      </c>
      <c r="BG55" s="14">
        <f t="shared" si="37"/>
        <v>-0.1705128205128208</v>
      </c>
      <c r="BH55" s="3"/>
      <c r="BI55" s="3"/>
      <c r="BJ55" s="14">
        <f t="shared" si="34"/>
        <v>95</v>
      </c>
      <c r="BK55" s="3">
        <f t="shared" si="11"/>
        <v>0.20564403793302535</v>
      </c>
      <c r="BL55" s="3">
        <f t="shared" si="12"/>
        <v>0.92948717948717929</v>
      </c>
      <c r="BM55" s="3">
        <f t="shared" si="38"/>
        <v>4.9030602688525047</v>
      </c>
      <c r="BN55" s="3">
        <f t="shared" si="13"/>
        <v>19.322578613533391</v>
      </c>
      <c r="BO55" s="35">
        <f t="shared" si="47"/>
        <v>19</v>
      </c>
      <c r="BP55" s="35">
        <f t="shared" si="48"/>
        <v>17</v>
      </c>
      <c r="BQ55" s="117">
        <f t="shared" si="49"/>
        <v>-2</v>
      </c>
    </row>
    <row r="56" spans="1:69" ht="17" thickBot="1" x14ac:dyDescent="0.25">
      <c r="A56" s="108">
        <f t="shared" si="35"/>
        <v>27</v>
      </c>
      <c r="B56" s="109">
        <v>73</v>
      </c>
      <c r="C56" s="109">
        <v>81.099999999999994</v>
      </c>
      <c r="D56" s="109">
        <v>83.6</v>
      </c>
      <c r="E56" s="109">
        <v>4073</v>
      </c>
      <c r="F56" s="109">
        <v>-5</v>
      </c>
      <c r="G56" s="109">
        <v>98.5</v>
      </c>
      <c r="H56" s="109">
        <v>106.5</v>
      </c>
      <c r="I56" s="109" t="s">
        <v>96</v>
      </c>
      <c r="J56" s="109">
        <v>7.4</v>
      </c>
      <c r="K56" s="108">
        <f>_xlfn.NUMBERVALUE( LEFT(I56,LEN(I56)-1))</f>
        <v>6.6</v>
      </c>
      <c r="L56" s="108">
        <f>IF( RIGHT(I56,1) = "L",-K56,K56)</f>
        <v>-6.6</v>
      </c>
      <c r="M56" s="110">
        <v>95</v>
      </c>
      <c r="N56" s="111">
        <f>M56-G56</f>
        <v>-3.5</v>
      </c>
      <c r="O56" s="111">
        <f>SQRT(N56*N56+L56*L56)</f>
        <v>7.4706090782479038</v>
      </c>
      <c r="P56" s="15">
        <v>1.1000000000000001</v>
      </c>
      <c r="Q56" s="111">
        <f t="shared" si="42"/>
        <v>1.3775000000000002</v>
      </c>
      <c r="V56" s="28">
        <f t="shared" ref="V56:V72" si="50">O56-($U$42*A56)</f>
        <v>3.2475807424302019</v>
      </c>
      <c r="AM56" s="14">
        <f t="shared" si="32"/>
        <v>95</v>
      </c>
      <c r="AN56" s="14">
        <f>$AE$10*AM56+$AF$10</f>
        <v>0.20564403793302535</v>
      </c>
      <c r="AO56" s="14">
        <f t="shared" si="36"/>
        <v>0.20564403793302535</v>
      </c>
      <c r="BE56" s="14">
        <f t="shared" si="33"/>
        <v>95</v>
      </c>
      <c r="BF56" s="14">
        <f t="shared" si="9"/>
        <v>0.92948717948717929</v>
      </c>
      <c r="BG56" s="14">
        <f t="shared" si="37"/>
        <v>-0.1705128205128208</v>
      </c>
      <c r="BH56" s="3"/>
      <c r="BI56" s="3"/>
      <c r="BJ56" s="14">
        <f t="shared" si="34"/>
        <v>95</v>
      </c>
      <c r="BK56" s="3">
        <f t="shared" si="11"/>
        <v>0.20564403793302535</v>
      </c>
      <c r="BL56" s="3">
        <f t="shared" si="12"/>
        <v>0.92948717948717929</v>
      </c>
      <c r="BM56" s="3">
        <f t="shared" si="38"/>
        <v>7.4706090782479038</v>
      </c>
      <c r="BN56" s="3">
        <f t="shared" si="13"/>
        <v>31.807982203165324</v>
      </c>
      <c r="BO56" s="35">
        <f t="shared" si="47"/>
        <v>32</v>
      </c>
      <c r="BP56" s="35">
        <f t="shared" si="48"/>
        <v>27</v>
      </c>
      <c r="BQ56" s="117">
        <f t="shared" si="49"/>
        <v>-5</v>
      </c>
    </row>
    <row r="57" spans="1:69" ht="17" thickBot="1" x14ac:dyDescent="0.25">
      <c r="A57" s="108">
        <f t="shared" si="35"/>
        <v>11</v>
      </c>
      <c r="B57" s="109">
        <v>89</v>
      </c>
      <c r="C57" s="109">
        <v>81.099999999999994</v>
      </c>
      <c r="D57" s="109">
        <v>83.9</v>
      </c>
      <c r="E57" s="109">
        <v>4438</v>
      </c>
      <c r="F57" s="109">
        <v>-5.2</v>
      </c>
      <c r="G57" s="109">
        <v>94.5</v>
      </c>
      <c r="H57" s="109">
        <v>101.1</v>
      </c>
      <c r="I57" s="109" t="s">
        <v>97</v>
      </c>
      <c r="J57" s="109">
        <v>3.6</v>
      </c>
      <c r="K57" s="108">
        <f>_xlfn.NUMBERVALUE( LEFT(I57,LEN(I57)-1))</f>
        <v>3.5</v>
      </c>
      <c r="L57" s="108">
        <f>IF( RIGHT(I57,1) = "L",-K57,K57)</f>
        <v>-3.5</v>
      </c>
      <c r="M57" s="110">
        <v>95</v>
      </c>
      <c r="N57" s="111">
        <f>M57-G57</f>
        <v>0.5</v>
      </c>
      <c r="O57" s="111">
        <f>SQRT(N57*N57+L57*L57)</f>
        <v>3.5355339059327378</v>
      </c>
      <c r="P57" s="15">
        <v>1.1000000000000001</v>
      </c>
      <c r="Q57" s="111">
        <f t="shared" si="42"/>
        <v>1.3775000000000002</v>
      </c>
      <c r="R57" t="s">
        <v>46</v>
      </c>
      <c r="V57" s="28">
        <f t="shared" si="50"/>
        <v>1.8150408802292295</v>
      </c>
      <c r="AM57" s="14">
        <f t="shared" si="32"/>
        <v>95</v>
      </c>
      <c r="AN57" s="14">
        <f>$AE$10*AM57+$AF$10</f>
        <v>0.20564403793302535</v>
      </c>
      <c r="AO57" s="14">
        <f t="shared" si="36"/>
        <v>0.20564403793302535</v>
      </c>
      <c r="BE57" s="14">
        <f t="shared" si="33"/>
        <v>95</v>
      </c>
      <c r="BF57" s="14">
        <f t="shared" si="9"/>
        <v>0.92948717948717929</v>
      </c>
      <c r="BG57" s="14">
        <f t="shared" si="37"/>
        <v>-0.1705128205128208</v>
      </c>
      <c r="BH57" s="3"/>
      <c r="BI57" s="3"/>
      <c r="BJ57" s="14">
        <f t="shared" si="34"/>
        <v>95</v>
      </c>
      <c r="BK57" s="3">
        <f t="shared" si="11"/>
        <v>0.20564403793302535</v>
      </c>
      <c r="BL57" s="3">
        <f t="shared" si="12"/>
        <v>0.92948717948717929</v>
      </c>
      <c r="BM57" s="3">
        <f t="shared" si="38"/>
        <v>3.5355339059327378</v>
      </c>
      <c r="BN57" s="3">
        <f t="shared" si="13"/>
        <v>12.67261016968701</v>
      </c>
      <c r="BO57" s="35">
        <f t="shared" si="47"/>
        <v>13</v>
      </c>
      <c r="BP57" s="35">
        <f t="shared" si="48"/>
        <v>11</v>
      </c>
      <c r="BQ57" s="117">
        <f t="shared" si="49"/>
        <v>-2</v>
      </c>
    </row>
    <row r="58" spans="1:69" ht="17" thickBot="1" x14ac:dyDescent="0.25">
      <c r="A58" s="108">
        <f t="shared" si="35"/>
        <v>6</v>
      </c>
      <c r="B58" s="109">
        <v>94</v>
      </c>
      <c r="C58" s="109">
        <v>81.599999999999994</v>
      </c>
      <c r="D58" s="109">
        <v>81.900000000000006</v>
      </c>
      <c r="E58" s="109">
        <v>4127</v>
      </c>
      <c r="F58" s="109">
        <v>-3</v>
      </c>
      <c r="G58" s="109">
        <v>93.2</v>
      </c>
      <c r="H58" s="109">
        <v>100.5</v>
      </c>
      <c r="I58" s="109" t="s">
        <v>98</v>
      </c>
      <c r="J58" s="109">
        <v>2.4</v>
      </c>
      <c r="K58" s="108">
        <f>_xlfn.NUMBERVALUE( LEFT(I58,LEN(I58)-1))</f>
        <v>1.6</v>
      </c>
      <c r="L58" s="108">
        <f>IF( RIGHT(I58,1) = "L",-K58,K58)</f>
        <v>-1.6</v>
      </c>
      <c r="M58" s="110">
        <v>95</v>
      </c>
      <c r="N58" s="111">
        <f>M58-G58</f>
        <v>1.7999999999999972</v>
      </c>
      <c r="O58" s="111">
        <f>SQRT(N58*N58+L58*L58)</f>
        <v>2.408318915758457</v>
      </c>
      <c r="P58" s="15">
        <v>1.1000000000000001</v>
      </c>
      <c r="Q58" s="111">
        <f t="shared" si="42"/>
        <v>1.3775000000000002</v>
      </c>
      <c r="V58" s="28">
        <f t="shared" si="50"/>
        <v>1.4698681744656343</v>
      </c>
      <c r="AM58" s="14">
        <f t="shared" si="32"/>
        <v>95</v>
      </c>
      <c r="AN58" s="14">
        <f>$AE$10*AM58+$AF$10</f>
        <v>0.20564403793302535</v>
      </c>
      <c r="AO58" s="14">
        <f t="shared" si="36"/>
        <v>0.20564403793302535</v>
      </c>
      <c r="BE58" s="14">
        <f t="shared" si="33"/>
        <v>95</v>
      </c>
      <c r="BF58" s="14">
        <f t="shared" si="9"/>
        <v>0.92948717948717929</v>
      </c>
      <c r="BG58" s="14">
        <f t="shared" si="37"/>
        <v>-0.1705128205128208</v>
      </c>
      <c r="BH58" s="3"/>
      <c r="BI58" s="3"/>
      <c r="BJ58" s="14">
        <f t="shared" si="34"/>
        <v>95</v>
      </c>
      <c r="BK58" s="3">
        <f t="shared" si="11"/>
        <v>0.20564403793302535</v>
      </c>
      <c r="BL58" s="3">
        <f t="shared" si="12"/>
        <v>0.92948717948717929</v>
      </c>
      <c r="BM58" s="3">
        <f t="shared" si="38"/>
        <v>2.408318915758457</v>
      </c>
      <c r="BN58" s="3">
        <f t="shared" si="13"/>
        <v>7.1912210591435048</v>
      </c>
      <c r="BO58" s="35">
        <f t="shared" si="47"/>
        <v>7</v>
      </c>
      <c r="BP58" s="35">
        <f t="shared" si="48"/>
        <v>6</v>
      </c>
      <c r="BQ58" s="117">
        <f t="shared" si="49"/>
        <v>-1</v>
      </c>
    </row>
    <row r="59" spans="1:69" ht="17" thickBot="1" x14ac:dyDescent="0.25">
      <c r="A59" s="108">
        <f t="shared" si="35"/>
        <v>9</v>
      </c>
      <c r="B59" s="109">
        <v>91</v>
      </c>
      <c r="C59" s="109">
        <v>83.8</v>
      </c>
      <c r="D59" s="109">
        <v>84.7</v>
      </c>
      <c r="E59" s="109">
        <v>4235</v>
      </c>
      <c r="F59" s="109" t="s">
        <v>19</v>
      </c>
      <c r="G59" s="109">
        <v>97.7</v>
      </c>
      <c r="H59" s="109">
        <v>105.1</v>
      </c>
      <c r="I59" s="109" t="s">
        <v>99</v>
      </c>
      <c r="J59" s="109">
        <v>3.1</v>
      </c>
      <c r="K59" s="108">
        <f>_xlfn.NUMBERVALUE( LEFT(I59,LEN(I59)-1))</f>
        <v>1.6</v>
      </c>
      <c r="L59" s="108">
        <f>IF( RIGHT(I59,1) = "L",-K59,K59)</f>
        <v>1.6</v>
      </c>
      <c r="M59" s="110">
        <v>95</v>
      </c>
      <c r="N59" s="111">
        <f>M59-G59</f>
        <v>-2.7000000000000028</v>
      </c>
      <c r="O59" s="111">
        <f>SQRT(N59*N59+L59*L59)</f>
        <v>3.1384709652950455</v>
      </c>
      <c r="P59" s="15">
        <v>1.1000000000000001</v>
      </c>
      <c r="Q59" s="111">
        <f t="shared" si="42"/>
        <v>1.3775000000000002</v>
      </c>
      <c r="V59" s="28">
        <f t="shared" si="50"/>
        <v>1.7307948533558115</v>
      </c>
      <c r="AM59" s="14">
        <f t="shared" si="32"/>
        <v>95</v>
      </c>
      <c r="AN59" s="14">
        <f>$AE$10*AM59+$AF$10</f>
        <v>0.20564403793302535</v>
      </c>
      <c r="AO59" s="14">
        <f t="shared" si="36"/>
        <v>0.20564403793302535</v>
      </c>
      <c r="BE59" s="14">
        <f t="shared" si="33"/>
        <v>95</v>
      </c>
      <c r="BF59" s="14">
        <f t="shared" si="9"/>
        <v>0.92948717948717929</v>
      </c>
      <c r="BG59" s="14">
        <f t="shared" si="37"/>
        <v>-0.1705128205128208</v>
      </c>
      <c r="BH59" s="3"/>
      <c r="BI59" s="3"/>
      <c r="BJ59" s="14">
        <f t="shared" si="34"/>
        <v>95</v>
      </c>
      <c r="BK59" s="3">
        <f t="shared" si="11"/>
        <v>0.20564403793302535</v>
      </c>
      <c r="BL59" s="3">
        <f t="shared" si="12"/>
        <v>0.92948717948717929</v>
      </c>
      <c r="BM59" s="3">
        <f t="shared" si="38"/>
        <v>3.1384709652950455</v>
      </c>
      <c r="BN59" s="3">
        <f t="shared" si="13"/>
        <v>10.741783754155291</v>
      </c>
      <c r="BO59" s="35">
        <f t="shared" si="47"/>
        <v>11</v>
      </c>
      <c r="BP59" s="35">
        <f t="shared" si="48"/>
        <v>9</v>
      </c>
      <c r="BQ59" s="117">
        <f t="shared" si="49"/>
        <v>-2</v>
      </c>
    </row>
    <row r="60" spans="1:69" ht="17" thickBot="1" x14ac:dyDescent="0.25">
      <c r="A60" s="108">
        <f t="shared" si="35"/>
        <v>22</v>
      </c>
      <c r="B60" s="109">
        <v>78</v>
      </c>
      <c r="C60" s="109">
        <v>82.6</v>
      </c>
      <c r="D60" s="109">
        <v>83.7</v>
      </c>
      <c r="E60" s="109">
        <v>4040</v>
      </c>
      <c r="F60" s="109">
        <v>-2</v>
      </c>
      <c r="G60" s="109">
        <v>97</v>
      </c>
      <c r="H60" s="109">
        <v>104.8</v>
      </c>
      <c r="I60" s="109" t="s">
        <v>100</v>
      </c>
      <c r="J60" s="109">
        <v>6.1</v>
      </c>
      <c r="K60" s="108">
        <f>_xlfn.NUMBERVALUE( LEFT(I60,LEN(I60)-1))</f>
        <v>5.8</v>
      </c>
      <c r="L60" s="108">
        <f>IF( RIGHT(I60,1) = "L",-K60,K60)</f>
        <v>-5.8</v>
      </c>
      <c r="M60" s="110">
        <v>95</v>
      </c>
      <c r="N60" s="111">
        <f>M60-G60</f>
        <v>-2</v>
      </c>
      <c r="O60" s="111">
        <f>SQRT(N60*N60+L60*L60)</f>
        <v>6.1351446600711874</v>
      </c>
      <c r="P60" s="15">
        <v>1.1000000000000001</v>
      </c>
      <c r="Q60" s="111">
        <f t="shared" si="42"/>
        <v>1.3775000000000002</v>
      </c>
      <c r="R60" t="s">
        <v>46</v>
      </c>
      <c r="S60" s="3">
        <f>A57-A60</f>
        <v>-11</v>
      </c>
      <c r="T60" s="3">
        <f>O57-O60</f>
        <v>-2.5996107541384497</v>
      </c>
      <c r="U60" s="28">
        <f>T60/S60</f>
        <v>0.23632825037622271</v>
      </c>
      <c r="V60" s="28">
        <f t="shared" si="50"/>
        <v>2.6941586086641709</v>
      </c>
      <c r="AM60" s="14">
        <f t="shared" si="32"/>
        <v>95</v>
      </c>
      <c r="AN60" s="14">
        <f>$AE$10*AM60+$AF$10</f>
        <v>0.20564403793302535</v>
      </c>
      <c r="AO60" s="14">
        <f t="shared" si="36"/>
        <v>-3.0684212443197356E-2</v>
      </c>
      <c r="BE60" s="14">
        <f t="shared" si="33"/>
        <v>95</v>
      </c>
      <c r="BF60" s="14">
        <f t="shared" si="9"/>
        <v>0.92948717948717929</v>
      </c>
      <c r="BG60" s="14">
        <f t="shared" ref="BG60:BG84" si="51">BF60-P60</f>
        <v>-0.1705128205128208</v>
      </c>
      <c r="BH60" s="3"/>
      <c r="BI60" s="3"/>
      <c r="BJ60" s="14">
        <f t="shared" si="34"/>
        <v>95</v>
      </c>
      <c r="BK60" s="3">
        <f t="shared" si="11"/>
        <v>0.20564403793302535</v>
      </c>
      <c r="BL60" s="3">
        <f t="shared" si="12"/>
        <v>0.92948717948717929</v>
      </c>
      <c r="BM60" s="3">
        <f t="shared" ref="BM60:BM84" si="52">O60</f>
        <v>6.1351446600711874</v>
      </c>
      <c r="BN60" s="3">
        <f t="shared" ref="BN60:BN84" si="53">(BM60-BL60)/BK60</f>
        <v>25.313923675625354</v>
      </c>
      <c r="BO60" s="35">
        <f t="shared" ref="BO60:BO84" si="54">ROUND(BN60,0)</f>
        <v>25</v>
      </c>
      <c r="BP60" s="35">
        <f t="shared" ref="BP60:BP84" si="55">A60</f>
        <v>22</v>
      </c>
      <c r="BQ60" s="117">
        <f t="shared" ref="BQ60:BQ84" si="56">BP60-BO60</f>
        <v>-3</v>
      </c>
    </row>
    <row r="61" spans="1:69" ht="17" thickBot="1" x14ac:dyDescent="0.25">
      <c r="A61" s="16">
        <f t="shared" si="35"/>
        <v>7</v>
      </c>
      <c r="B61" s="112">
        <v>93</v>
      </c>
      <c r="C61" s="112">
        <v>80.8</v>
      </c>
      <c r="D61" s="112">
        <v>89.3</v>
      </c>
      <c r="E61" s="112">
        <v>5592</v>
      </c>
      <c r="F61" s="112">
        <v>-6</v>
      </c>
      <c r="G61" s="112">
        <v>103.5</v>
      </c>
      <c r="H61" s="112">
        <v>110.2</v>
      </c>
      <c r="I61" s="112" t="s">
        <v>93</v>
      </c>
      <c r="J61" s="112">
        <v>3.1</v>
      </c>
      <c r="K61" s="16">
        <f>_xlfn.NUMBERVALUE( LEFT(I61,LEN(I61)-1))</f>
        <v>2.7</v>
      </c>
      <c r="L61" s="16">
        <f>IF( RIGHT(I61,1) = "L",-K61,K61)</f>
        <v>-2.7</v>
      </c>
      <c r="M61" s="17">
        <v>105</v>
      </c>
      <c r="N61" s="18">
        <f>M61-G61</f>
        <v>1.5</v>
      </c>
      <c r="O61" s="18">
        <f>SQRT(N61*N61+L61*L61)</f>
        <v>3.0886890422961004</v>
      </c>
      <c r="P61" s="18">
        <v>1.2</v>
      </c>
      <c r="Q61" s="18">
        <f t="shared" si="42"/>
        <v>1.5225000000000002</v>
      </c>
      <c r="V61" s="30">
        <f t="shared" si="50"/>
        <v>1.9938298441211406</v>
      </c>
      <c r="AM61" s="17">
        <f t="shared" si="32"/>
        <v>105</v>
      </c>
      <c r="AN61" s="17">
        <f>$AE$10*AM61+$AF$10</f>
        <v>0.22413288403123854</v>
      </c>
      <c r="AO61" s="17">
        <f t="shared" ref="AO61:AO84" si="57">AN61-U61</f>
        <v>0.22413288403123854</v>
      </c>
      <c r="BE61" s="17">
        <f t="shared" si="33"/>
        <v>105</v>
      </c>
      <c r="BF61" s="17">
        <f t="shared" si="9"/>
        <v>1.0115384615384613</v>
      </c>
      <c r="BG61" s="17">
        <f t="shared" si="51"/>
        <v>-0.18846153846153868</v>
      </c>
      <c r="BH61" s="3"/>
      <c r="BI61" s="3"/>
      <c r="BJ61" s="14">
        <f t="shared" si="34"/>
        <v>105</v>
      </c>
      <c r="BK61" s="3">
        <f t="shared" si="11"/>
        <v>0.22413288403123854</v>
      </c>
      <c r="BL61" s="3">
        <f t="shared" si="12"/>
        <v>1.0115384615384613</v>
      </c>
      <c r="BM61" s="3">
        <f t="shared" si="52"/>
        <v>3.0886890422961004</v>
      </c>
      <c r="BN61" s="3">
        <f t="shared" si="53"/>
        <v>9.2674958863605923</v>
      </c>
      <c r="BO61" s="35">
        <f t="shared" si="54"/>
        <v>9</v>
      </c>
      <c r="BP61" s="35">
        <f t="shared" si="55"/>
        <v>7</v>
      </c>
      <c r="BQ61" s="117">
        <f t="shared" si="56"/>
        <v>-2</v>
      </c>
    </row>
    <row r="62" spans="1:69" ht="17" thickBot="1" x14ac:dyDescent="0.25">
      <c r="A62" s="16">
        <f t="shared" si="35"/>
        <v>1</v>
      </c>
      <c r="B62" s="112">
        <v>99</v>
      </c>
      <c r="C62" s="112">
        <v>81.599999999999994</v>
      </c>
      <c r="D62" s="112">
        <v>89.7</v>
      </c>
      <c r="E62" s="112">
        <v>5403</v>
      </c>
      <c r="F62" s="112">
        <v>-4.4000000000000004</v>
      </c>
      <c r="G62" s="112">
        <v>106.2</v>
      </c>
      <c r="H62" s="112">
        <v>113.6</v>
      </c>
      <c r="I62" s="112" t="s">
        <v>102</v>
      </c>
      <c r="J62" s="112">
        <v>1.5</v>
      </c>
      <c r="K62" s="16">
        <f>_xlfn.NUMBERVALUE( LEFT(I62,LEN(I62)-1))</f>
        <v>0.9</v>
      </c>
      <c r="L62" s="16">
        <f>IF( RIGHT(I62,1) = "L",-K62,K62)</f>
        <v>0.9</v>
      </c>
      <c r="M62" s="17">
        <v>105</v>
      </c>
      <c r="N62" s="18">
        <f>M62-G62</f>
        <v>-1.2000000000000028</v>
      </c>
      <c r="O62" s="18">
        <f>SQRT(N62*N62+L62*L62)</f>
        <v>1.5000000000000024</v>
      </c>
      <c r="P62" s="18">
        <v>1.2</v>
      </c>
      <c r="Q62" s="18">
        <f t="shared" si="42"/>
        <v>1.5225000000000002</v>
      </c>
      <c r="R62" t="s">
        <v>46</v>
      </c>
      <c r="V62" s="30">
        <f t="shared" si="50"/>
        <v>1.3435915431178653</v>
      </c>
      <c r="AM62" s="17">
        <f t="shared" si="32"/>
        <v>105</v>
      </c>
      <c r="AN62" s="17">
        <f>$AE$10*AM62+$AF$10</f>
        <v>0.22413288403123854</v>
      </c>
      <c r="AO62" s="17">
        <f t="shared" si="57"/>
        <v>0.22413288403123854</v>
      </c>
      <c r="BE62" s="17">
        <f t="shared" si="33"/>
        <v>105</v>
      </c>
      <c r="BF62" s="17">
        <f t="shared" si="9"/>
        <v>1.0115384615384613</v>
      </c>
      <c r="BG62" s="17">
        <f t="shared" si="51"/>
        <v>-0.18846153846153868</v>
      </c>
      <c r="BH62" s="3"/>
      <c r="BI62" s="3"/>
      <c r="BJ62" s="14">
        <f t="shared" si="34"/>
        <v>105</v>
      </c>
      <c r="BK62" s="3">
        <f t="shared" si="11"/>
        <v>0.22413288403123854</v>
      </c>
      <c r="BL62" s="3">
        <f t="shared" si="12"/>
        <v>1.0115384615384613</v>
      </c>
      <c r="BM62" s="3">
        <f t="shared" si="52"/>
        <v>1.5000000000000024</v>
      </c>
      <c r="BN62" s="3">
        <f t="shared" si="53"/>
        <v>2.1793390138747415</v>
      </c>
      <c r="BO62" s="35">
        <f t="shared" si="54"/>
        <v>2</v>
      </c>
      <c r="BP62" s="35">
        <f t="shared" si="55"/>
        <v>1</v>
      </c>
      <c r="BQ62" s="117">
        <f t="shared" si="56"/>
        <v>-1</v>
      </c>
    </row>
    <row r="63" spans="1:69" ht="17" thickBot="1" x14ac:dyDescent="0.25">
      <c r="A63" s="16">
        <f t="shared" si="35"/>
        <v>9</v>
      </c>
      <c r="B63" s="112">
        <v>91</v>
      </c>
      <c r="C63" s="112">
        <v>81.099999999999994</v>
      </c>
      <c r="D63" s="112">
        <v>86.9</v>
      </c>
      <c r="E63" s="112">
        <v>5341</v>
      </c>
      <c r="F63" s="112">
        <v>-4.4000000000000004</v>
      </c>
      <c r="G63" s="112">
        <v>101.6</v>
      </c>
      <c r="H63" s="112">
        <v>108.6</v>
      </c>
      <c r="I63" s="112" t="s">
        <v>33</v>
      </c>
      <c r="J63" s="112">
        <v>3.4</v>
      </c>
      <c r="K63" s="16">
        <f>_xlfn.NUMBERVALUE( LEFT(I63,LEN(I63)-1))</f>
        <v>0.1</v>
      </c>
      <c r="L63" s="16">
        <f>IF( RIGHT(I63,1) = "L",-K63,K63)</f>
        <v>0.1</v>
      </c>
      <c r="M63" s="17">
        <v>105</v>
      </c>
      <c r="N63" s="18">
        <f>M63-G63</f>
        <v>3.4000000000000057</v>
      </c>
      <c r="O63" s="18">
        <f>SQRT(N63*N63+L63*L63)</f>
        <v>3.4014702703389954</v>
      </c>
      <c r="P63" s="18">
        <v>1.2</v>
      </c>
      <c r="Q63" s="18">
        <f t="shared" si="42"/>
        <v>1.5225000000000002</v>
      </c>
      <c r="V63" s="30">
        <f t="shared" si="50"/>
        <v>1.9937941583997614</v>
      </c>
      <c r="AM63" s="17">
        <f t="shared" si="32"/>
        <v>105</v>
      </c>
      <c r="AN63" s="17">
        <f>$AE$10*AM63+$AF$10</f>
        <v>0.22413288403123854</v>
      </c>
      <c r="AO63" s="17">
        <f t="shared" si="57"/>
        <v>0.22413288403123854</v>
      </c>
      <c r="BE63" s="17">
        <f t="shared" si="33"/>
        <v>105</v>
      </c>
      <c r="BF63" s="17">
        <f t="shared" si="9"/>
        <v>1.0115384615384613</v>
      </c>
      <c r="BG63" s="17">
        <f t="shared" si="51"/>
        <v>-0.18846153846153868</v>
      </c>
      <c r="BH63" s="3"/>
      <c r="BI63" s="3"/>
      <c r="BJ63" s="14">
        <f t="shared" si="34"/>
        <v>105</v>
      </c>
      <c r="BK63" s="3">
        <f t="shared" si="11"/>
        <v>0.22413288403123854</v>
      </c>
      <c r="BL63" s="3">
        <f t="shared" si="12"/>
        <v>1.0115384615384613</v>
      </c>
      <c r="BM63" s="3">
        <f t="shared" si="52"/>
        <v>3.4014702703389954</v>
      </c>
      <c r="BN63" s="3">
        <f t="shared" si="53"/>
        <v>10.663012788732228</v>
      </c>
      <c r="BO63" s="35">
        <f t="shared" si="54"/>
        <v>11</v>
      </c>
      <c r="BP63" s="35">
        <f t="shared" si="55"/>
        <v>9</v>
      </c>
      <c r="BQ63" s="117">
        <f t="shared" si="56"/>
        <v>-2</v>
      </c>
    </row>
    <row r="64" spans="1:69" ht="17" thickBot="1" x14ac:dyDescent="0.25">
      <c r="A64" s="16">
        <f t="shared" si="35"/>
        <v>12</v>
      </c>
      <c r="B64" s="112">
        <v>88</v>
      </c>
      <c r="C64" s="112">
        <v>82.9</v>
      </c>
      <c r="D64" s="112">
        <v>88.2</v>
      </c>
      <c r="E64" s="112">
        <v>5430</v>
      </c>
      <c r="F64" s="112">
        <v>-2.8</v>
      </c>
      <c r="G64" s="112">
        <v>100.9</v>
      </c>
      <c r="H64" s="112">
        <v>107</v>
      </c>
      <c r="I64" s="112" t="s">
        <v>26</v>
      </c>
      <c r="J64" s="112">
        <v>4.3</v>
      </c>
      <c r="K64" s="16">
        <f>_xlfn.NUMBERVALUE( LEFT(I64,LEN(I64)-1))</f>
        <v>1.3</v>
      </c>
      <c r="L64" s="16">
        <f>IF( RIGHT(I64,1) = "L",-K64,K64)</f>
        <v>1.3</v>
      </c>
      <c r="M64" s="17">
        <v>105</v>
      </c>
      <c r="N64" s="18">
        <f>M64-G64</f>
        <v>4.0999999999999943</v>
      </c>
      <c r="O64" s="18">
        <f>SQRT(N64*N64+L64*L64)</f>
        <v>4.301162633521308</v>
      </c>
      <c r="P64" s="18">
        <v>1.2</v>
      </c>
      <c r="Q64" s="18">
        <f t="shared" si="42"/>
        <v>1.5225000000000002</v>
      </c>
      <c r="V64" s="30">
        <f t="shared" si="50"/>
        <v>2.4242611509356626</v>
      </c>
      <c r="AM64" s="17">
        <f t="shared" si="32"/>
        <v>105</v>
      </c>
      <c r="AN64" s="17">
        <f>$AE$10*AM64+$AF$10</f>
        <v>0.22413288403123854</v>
      </c>
      <c r="AO64" s="17">
        <f t="shared" si="57"/>
        <v>0.22413288403123854</v>
      </c>
      <c r="BE64" s="17">
        <f t="shared" si="33"/>
        <v>105</v>
      </c>
      <c r="BF64" s="17">
        <f t="shared" si="9"/>
        <v>1.0115384615384613</v>
      </c>
      <c r="BG64" s="17">
        <f t="shared" si="51"/>
        <v>-0.18846153846153868</v>
      </c>
      <c r="BH64" s="3"/>
      <c r="BI64" s="3"/>
      <c r="BJ64" s="14">
        <f t="shared" si="34"/>
        <v>105</v>
      </c>
      <c r="BK64" s="3">
        <f t="shared" si="11"/>
        <v>0.22413288403123854</v>
      </c>
      <c r="BL64" s="3">
        <f t="shared" si="12"/>
        <v>1.0115384615384613</v>
      </c>
      <c r="BM64" s="3">
        <f t="shared" si="52"/>
        <v>4.301162633521308</v>
      </c>
      <c r="BN64" s="3">
        <f t="shared" si="53"/>
        <v>14.677115257769827</v>
      </c>
      <c r="BO64" s="35">
        <f t="shared" si="54"/>
        <v>15</v>
      </c>
      <c r="BP64" s="35">
        <f t="shared" si="55"/>
        <v>12</v>
      </c>
      <c r="BQ64" s="117">
        <f t="shared" si="56"/>
        <v>-3</v>
      </c>
    </row>
    <row r="65" spans="1:69" ht="17" thickBot="1" x14ac:dyDescent="0.25">
      <c r="A65" s="16">
        <f t="shared" si="35"/>
        <v>12</v>
      </c>
      <c r="B65" s="112">
        <v>88</v>
      </c>
      <c r="C65" s="112">
        <v>83.3</v>
      </c>
      <c r="D65" s="112">
        <v>87.4</v>
      </c>
      <c r="E65" s="112">
        <v>5123</v>
      </c>
      <c r="F65" s="112">
        <v>-4.5999999999999996</v>
      </c>
      <c r="G65" s="112">
        <v>101.3</v>
      </c>
      <c r="H65" s="112">
        <v>108.4</v>
      </c>
      <c r="I65" s="112" t="s">
        <v>42</v>
      </c>
      <c r="J65" s="112">
        <v>4.3</v>
      </c>
      <c r="K65" s="16">
        <f>_xlfn.NUMBERVALUE( LEFT(I65,LEN(I65)-1))</f>
        <v>2.2000000000000002</v>
      </c>
      <c r="L65" s="16">
        <f>IF( RIGHT(I65,1) = "L",-K65,K65)</f>
        <v>2.2000000000000002</v>
      </c>
      <c r="M65" s="17">
        <v>105</v>
      </c>
      <c r="N65" s="18">
        <f>M65-G65</f>
        <v>3.7000000000000028</v>
      </c>
      <c r="O65" s="18">
        <f>SQRT(N65*N65+L65*L65)</f>
        <v>4.3046486500061798</v>
      </c>
      <c r="P65" s="18">
        <v>1.2</v>
      </c>
      <c r="Q65" s="18">
        <f t="shared" si="42"/>
        <v>1.5225000000000002</v>
      </c>
      <c r="R65" t="s">
        <v>46</v>
      </c>
      <c r="S65" s="3">
        <f>A62-A65</f>
        <v>-11</v>
      </c>
      <c r="T65" s="3">
        <f>O62-O65</f>
        <v>-2.8046486500061771</v>
      </c>
      <c r="U65" s="30">
        <f>T65/S65</f>
        <v>0.25496805909147063</v>
      </c>
      <c r="V65" s="30">
        <f t="shared" si="50"/>
        <v>2.4277471674205344</v>
      </c>
      <c r="AM65" s="17">
        <f t="shared" si="32"/>
        <v>105</v>
      </c>
      <c r="AN65" s="17">
        <f>$AE$10*AM65+$AF$10</f>
        <v>0.22413288403123854</v>
      </c>
      <c r="AO65" s="17">
        <f t="shared" si="57"/>
        <v>-3.083517506023209E-2</v>
      </c>
      <c r="BE65" s="17">
        <f t="shared" si="33"/>
        <v>105</v>
      </c>
      <c r="BF65" s="17">
        <f t="shared" si="9"/>
        <v>1.0115384615384613</v>
      </c>
      <c r="BG65" s="17">
        <f t="shared" si="51"/>
        <v>-0.18846153846153868</v>
      </c>
      <c r="BH65" s="3"/>
      <c r="BI65" s="3"/>
      <c r="BJ65" s="14">
        <f t="shared" si="34"/>
        <v>105</v>
      </c>
      <c r="BK65" s="3">
        <f t="shared" si="11"/>
        <v>0.22413288403123854</v>
      </c>
      <c r="BL65" s="3">
        <f t="shared" si="12"/>
        <v>1.0115384615384613</v>
      </c>
      <c r="BM65" s="3">
        <f t="shared" si="52"/>
        <v>4.3046486500061798</v>
      </c>
      <c r="BN65" s="3">
        <f t="shared" si="53"/>
        <v>14.692668604615559</v>
      </c>
      <c r="BO65" s="35">
        <f t="shared" si="54"/>
        <v>15</v>
      </c>
      <c r="BP65" s="35">
        <f t="shared" si="55"/>
        <v>12</v>
      </c>
      <c r="BQ65" s="117">
        <f t="shared" si="56"/>
        <v>-3</v>
      </c>
    </row>
    <row r="66" spans="1:69" ht="17" thickBot="1" x14ac:dyDescent="0.25">
      <c r="A66" s="16">
        <f t="shared" si="35"/>
        <v>16</v>
      </c>
      <c r="B66" s="112">
        <v>84</v>
      </c>
      <c r="C66" s="112">
        <v>82.4</v>
      </c>
      <c r="D66" s="112">
        <v>86.7</v>
      </c>
      <c r="E66" s="112">
        <v>4983</v>
      </c>
      <c r="F66" s="112">
        <v>-4.5999999999999996</v>
      </c>
      <c r="G66" s="112">
        <v>99.7</v>
      </c>
      <c r="H66" s="112">
        <v>107.3</v>
      </c>
      <c r="I66" s="112" t="s">
        <v>102</v>
      </c>
      <c r="J66" s="112">
        <v>5.4</v>
      </c>
      <c r="K66" s="16">
        <f>_xlfn.NUMBERVALUE( LEFT(I66,LEN(I66)-1))</f>
        <v>0.9</v>
      </c>
      <c r="L66" s="16">
        <f>IF( RIGHT(I66,1) = "L",-K66,K66)</f>
        <v>0.9</v>
      </c>
      <c r="M66" s="17">
        <v>105</v>
      </c>
      <c r="N66" s="18">
        <f>M66-G66</f>
        <v>5.2999999999999972</v>
      </c>
      <c r="O66" s="18">
        <f>SQRT(N66*N66+L66*L66)</f>
        <v>5.3758720222862424</v>
      </c>
      <c r="P66" s="18">
        <v>1.2</v>
      </c>
      <c r="Q66" s="18">
        <f t="shared" si="42"/>
        <v>1.5225000000000002</v>
      </c>
      <c r="V66" s="30">
        <f t="shared" si="50"/>
        <v>2.8733367121720486</v>
      </c>
      <c r="AM66" s="17">
        <f t="shared" si="32"/>
        <v>105</v>
      </c>
      <c r="AN66" s="17">
        <f>$AE$10*AM66+$AF$10</f>
        <v>0.22413288403123854</v>
      </c>
      <c r="AO66" s="17">
        <f t="shared" si="57"/>
        <v>0.22413288403123854</v>
      </c>
      <c r="BE66" s="17">
        <f t="shared" si="33"/>
        <v>105</v>
      </c>
      <c r="BF66" s="17">
        <f t="shared" si="9"/>
        <v>1.0115384615384613</v>
      </c>
      <c r="BG66" s="17">
        <f t="shared" si="51"/>
        <v>-0.18846153846153868</v>
      </c>
      <c r="BH66" s="3"/>
      <c r="BI66" s="3"/>
      <c r="BJ66" s="14">
        <f t="shared" si="34"/>
        <v>105</v>
      </c>
      <c r="BK66" s="3">
        <f t="shared" si="11"/>
        <v>0.22413288403123854</v>
      </c>
      <c r="BL66" s="3">
        <f t="shared" si="12"/>
        <v>1.0115384615384613</v>
      </c>
      <c r="BM66" s="3">
        <f t="shared" si="52"/>
        <v>5.3758720222862424</v>
      </c>
      <c r="BN66" s="3">
        <f t="shared" si="53"/>
        <v>19.472080500867072</v>
      </c>
      <c r="BO66" s="35">
        <f t="shared" si="54"/>
        <v>19</v>
      </c>
      <c r="BP66" s="35">
        <f t="shared" si="55"/>
        <v>16</v>
      </c>
      <c r="BQ66" s="117">
        <f t="shared" si="56"/>
        <v>-3</v>
      </c>
    </row>
    <row r="67" spans="1:69" ht="17" thickBot="1" x14ac:dyDescent="0.25">
      <c r="A67" s="10">
        <f t="shared" si="35"/>
        <v>21</v>
      </c>
      <c r="B67" s="113">
        <v>79</v>
      </c>
      <c r="C67" s="113">
        <v>88.4</v>
      </c>
      <c r="D67" s="113">
        <v>100.2</v>
      </c>
      <c r="E67" s="113">
        <v>4597</v>
      </c>
      <c r="F67" s="113">
        <v>-5.4</v>
      </c>
      <c r="G67" s="113">
        <v>120.7</v>
      </c>
      <c r="H67" s="113">
        <v>128.30000000000001</v>
      </c>
      <c r="I67" s="113" t="s">
        <v>104</v>
      </c>
      <c r="J67" s="113">
        <v>7.8</v>
      </c>
      <c r="K67" s="10">
        <f>_xlfn.NUMBERVALUE( LEFT(I67,LEN(I67)-1))</f>
        <v>6.4</v>
      </c>
      <c r="L67" s="10">
        <f>IF( RIGHT(I67,1) = "L",-K67,K67)</f>
        <v>-6.4</v>
      </c>
      <c r="M67" s="11">
        <v>125</v>
      </c>
      <c r="N67" s="12">
        <f>M67-G67</f>
        <v>4.2999999999999972</v>
      </c>
      <c r="O67" s="12">
        <f>SQRT(N67*N67+L67*L67)</f>
        <v>7.7103826104804938</v>
      </c>
      <c r="P67" s="12">
        <v>1.5</v>
      </c>
      <c r="Q67" s="12">
        <f t="shared" si="42"/>
        <v>1.8125</v>
      </c>
      <c r="R67" t="s">
        <v>46</v>
      </c>
      <c r="V67" s="26">
        <f t="shared" si="50"/>
        <v>4.4258050159556142</v>
      </c>
      <c r="AM67" s="11">
        <f t="shared" si="32"/>
        <v>125</v>
      </c>
      <c r="AN67" s="11">
        <f>$AE$10*AM67+$AF$10</f>
        <v>0.26111057622766493</v>
      </c>
      <c r="AO67" s="11">
        <f t="shared" si="57"/>
        <v>0.26111057622766493</v>
      </c>
      <c r="BE67" s="11">
        <f t="shared" si="33"/>
        <v>125</v>
      </c>
      <c r="BF67" s="11">
        <f t="shared" si="9"/>
        <v>1.1756410256410252</v>
      </c>
      <c r="BG67" s="11">
        <f t="shared" si="51"/>
        <v>-0.32435897435897476</v>
      </c>
      <c r="BH67" s="3"/>
      <c r="BI67" s="3"/>
      <c r="BJ67" s="14">
        <f t="shared" si="34"/>
        <v>125</v>
      </c>
      <c r="BK67" s="3">
        <f t="shared" si="11"/>
        <v>0.26111057622766493</v>
      </c>
      <c r="BL67" s="3">
        <f t="shared" si="12"/>
        <v>1.1756410256410252</v>
      </c>
      <c r="BM67" s="3">
        <f t="shared" si="52"/>
        <v>7.7103826104804938</v>
      </c>
      <c r="BN67" s="3">
        <f t="shared" si="53"/>
        <v>25.026721166368084</v>
      </c>
      <c r="BO67" s="35">
        <f t="shared" si="54"/>
        <v>25</v>
      </c>
      <c r="BP67" s="35">
        <f t="shared" si="55"/>
        <v>21</v>
      </c>
      <c r="BQ67" s="117">
        <f t="shared" si="56"/>
        <v>-4</v>
      </c>
    </row>
    <row r="68" spans="1:69" ht="17" thickBot="1" x14ac:dyDescent="0.25">
      <c r="A68" s="10">
        <f t="shared" si="35"/>
        <v>14</v>
      </c>
      <c r="B68" s="113">
        <v>86</v>
      </c>
      <c r="C68" s="113">
        <v>89.2</v>
      </c>
      <c r="D68" s="113">
        <v>101.5</v>
      </c>
      <c r="E68" s="113">
        <v>3390</v>
      </c>
      <c r="F68" s="113">
        <v>-6.2</v>
      </c>
      <c r="G68" s="113">
        <v>124.5</v>
      </c>
      <c r="H68" s="113">
        <v>133.30000000000001</v>
      </c>
      <c r="I68" s="113" t="s">
        <v>105</v>
      </c>
      <c r="J68" s="113">
        <v>5.7</v>
      </c>
      <c r="K68" s="10">
        <f>_xlfn.NUMBERVALUE( LEFT(I68,LEN(I68)-1))</f>
        <v>5.7</v>
      </c>
      <c r="L68" s="10">
        <f>IF( RIGHT(I68,1) = "L",-K68,K68)</f>
        <v>-5.7</v>
      </c>
      <c r="M68" s="11">
        <v>125</v>
      </c>
      <c r="N68" s="12">
        <f>M68-G68</f>
        <v>0.5</v>
      </c>
      <c r="O68" s="12">
        <f>SQRT(N68*N68+L68*L68)</f>
        <v>5.7218878003679867</v>
      </c>
      <c r="P68" s="12">
        <v>1.5</v>
      </c>
      <c r="Q68" s="12">
        <f t="shared" si="42"/>
        <v>1.8125</v>
      </c>
      <c r="V68" s="26">
        <f t="shared" si="50"/>
        <v>3.5321694040180671</v>
      </c>
      <c r="AM68" s="11">
        <f t="shared" si="32"/>
        <v>125</v>
      </c>
      <c r="AN68" s="11">
        <f>$AE$10*AM68+$AF$10</f>
        <v>0.26111057622766493</v>
      </c>
      <c r="AO68" s="11">
        <f t="shared" si="57"/>
        <v>0.26111057622766493</v>
      </c>
      <c r="BE68" s="11">
        <f t="shared" si="33"/>
        <v>125</v>
      </c>
      <c r="BF68" s="11">
        <f t="shared" ref="BF68:BF84" si="58">$AW$5*BE68+$AX$5</f>
        <v>1.1756410256410252</v>
      </c>
      <c r="BG68" s="11">
        <f t="shared" si="51"/>
        <v>-0.32435897435897476</v>
      </c>
      <c r="BH68" s="3"/>
      <c r="BI68" s="3"/>
      <c r="BJ68" s="14">
        <f t="shared" si="34"/>
        <v>125</v>
      </c>
      <c r="BK68" s="3">
        <f t="shared" ref="BK68:BK84" si="59">$AE$10*BJ68+$AF$10</f>
        <v>0.26111057622766493</v>
      </c>
      <c r="BL68" s="3">
        <f t="shared" ref="BL68:BL84" si="60">$AW$5*BJ68+$AX$5</f>
        <v>1.1756410256410252</v>
      </c>
      <c r="BM68" s="3">
        <f t="shared" si="52"/>
        <v>5.7218878003679867</v>
      </c>
      <c r="BN68" s="3">
        <f t="shared" si="53"/>
        <v>17.41119352730869</v>
      </c>
      <c r="BO68" s="35">
        <f t="shared" si="54"/>
        <v>17</v>
      </c>
      <c r="BP68" s="35">
        <f t="shared" si="55"/>
        <v>14</v>
      </c>
      <c r="BQ68" s="117">
        <f t="shared" si="56"/>
        <v>-3</v>
      </c>
    </row>
    <row r="69" spans="1:69" ht="17" thickBot="1" x14ac:dyDescent="0.25">
      <c r="A69" s="10">
        <f t="shared" si="35"/>
        <v>10</v>
      </c>
      <c r="B69" s="113">
        <v>90</v>
      </c>
      <c r="C69" s="113">
        <v>89.8</v>
      </c>
      <c r="D69" s="113">
        <v>101.9</v>
      </c>
      <c r="E69" s="113">
        <v>3930</v>
      </c>
      <c r="F69" s="113">
        <v>-5.8</v>
      </c>
      <c r="G69" s="113">
        <v>121.9</v>
      </c>
      <c r="H69" s="113">
        <v>129.6</v>
      </c>
      <c r="I69" s="113" t="s">
        <v>106</v>
      </c>
      <c r="J69" s="113">
        <v>4.5999999999999996</v>
      </c>
      <c r="K69" s="10">
        <f>_xlfn.NUMBERVALUE( LEFT(I69,LEN(I69)-1))</f>
        <v>3.4</v>
      </c>
      <c r="L69" s="10">
        <f>IF( RIGHT(I69,1) = "L",-K69,K69)</f>
        <v>-3.4</v>
      </c>
      <c r="M69" s="11">
        <v>125</v>
      </c>
      <c r="N69" s="12">
        <f>M69-G69</f>
        <v>3.0999999999999943</v>
      </c>
      <c r="O69" s="12">
        <f>SQRT(N69*N69+L69*L69)</f>
        <v>4.6010868281309323</v>
      </c>
      <c r="P69" s="12">
        <v>1.5</v>
      </c>
      <c r="Q69" s="12">
        <f t="shared" si="42"/>
        <v>1.8125</v>
      </c>
      <c r="V69" s="26">
        <f t="shared" si="50"/>
        <v>3.0370022593095611</v>
      </c>
      <c r="AM69" s="11">
        <f t="shared" si="32"/>
        <v>125</v>
      </c>
      <c r="AN69" s="11">
        <f>$AE$10*AM69+$AF$10</f>
        <v>0.26111057622766493</v>
      </c>
      <c r="AO69" s="11">
        <f t="shared" si="57"/>
        <v>0.26111057622766493</v>
      </c>
      <c r="BE69" s="11">
        <f t="shared" si="33"/>
        <v>125</v>
      </c>
      <c r="BF69" s="11">
        <f t="shared" si="58"/>
        <v>1.1756410256410252</v>
      </c>
      <c r="BG69" s="11">
        <f t="shared" si="51"/>
        <v>-0.32435897435897476</v>
      </c>
      <c r="BH69" s="3"/>
      <c r="BI69" s="3"/>
      <c r="BJ69" s="14">
        <f t="shared" si="34"/>
        <v>125</v>
      </c>
      <c r="BK69" s="3">
        <f t="shared" si="59"/>
        <v>0.26111057622766493</v>
      </c>
      <c r="BL69" s="3">
        <f t="shared" si="60"/>
        <v>1.1756410256410252</v>
      </c>
      <c r="BM69" s="3">
        <f t="shared" si="52"/>
        <v>4.6010868281309323</v>
      </c>
      <c r="BN69" s="3">
        <f t="shared" si="53"/>
        <v>13.118755478917203</v>
      </c>
      <c r="BO69" s="35">
        <f t="shared" si="54"/>
        <v>13</v>
      </c>
      <c r="BP69" s="35">
        <f t="shared" si="55"/>
        <v>10</v>
      </c>
      <c r="BQ69" s="117">
        <f t="shared" si="56"/>
        <v>-3</v>
      </c>
    </row>
    <row r="70" spans="1:69" ht="17" thickBot="1" x14ac:dyDescent="0.25">
      <c r="A70" s="10">
        <f t="shared" si="35"/>
        <v>7</v>
      </c>
      <c r="B70" s="113">
        <v>93</v>
      </c>
      <c r="C70" s="113">
        <v>89.2</v>
      </c>
      <c r="D70" s="113">
        <v>101.4</v>
      </c>
      <c r="E70" s="113">
        <v>5018</v>
      </c>
      <c r="F70" s="113" t="s">
        <v>19</v>
      </c>
      <c r="G70" s="113">
        <v>121.8</v>
      </c>
      <c r="H70" s="113">
        <v>128.9</v>
      </c>
      <c r="I70" s="113" t="s">
        <v>98</v>
      </c>
      <c r="J70" s="113">
        <v>3.6</v>
      </c>
      <c r="K70" s="10">
        <f>_xlfn.NUMBERVALUE( LEFT(I70,LEN(I70)-1))</f>
        <v>1.6</v>
      </c>
      <c r="L70" s="10">
        <f>IF( RIGHT(I70,1) = "L",-K70,K70)</f>
        <v>-1.6</v>
      </c>
      <c r="M70" s="11">
        <v>125</v>
      </c>
      <c r="N70" s="12">
        <f>M70-G70</f>
        <v>3.2000000000000028</v>
      </c>
      <c r="O70" s="12">
        <f>SQRT(N70*N70+L70*L70)</f>
        <v>3.5777087639996661</v>
      </c>
      <c r="P70" s="12">
        <v>1.5</v>
      </c>
      <c r="Q70" s="12">
        <f t="shared" si="42"/>
        <v>1.8125</v>
      </c>
      <c r="R70" t="s">
        <v>46</v>
      </c>
      <c r="S70" s="3">
        <f>A67-A70</f>
        <v>14</v>
      </c>
      <c r="T70" s="3">
        <f>O67-O70</f>
        <v>4.1326738464808273</v>
      </c>
      <c r="U70" s="26">
        <f>T70/S70</f>
        <v>0.29519098903434482</v>
      </c>
      <c r="V70" s="26">
        <f t="shared" si="50"/>
        <v>2.4828495658247061</v>
      </c>
      <c r="AM70" s="11">
        <f t="shared" si="32"/>
        <v>125</v>
      </c>
      <c r="AN70" s="11">
        <f>$AE$10*AM70+$AF$10</f>
        <v>0.26111057622766493</v>
      </c>
      <c r="AO70" s="11">
        <f t="shared" si="57"/>
        <v>-3.4080412806679894E-2</v>
      </c>
      <c r="BE70" s="11">
        <f t="shared" si="33"/>
        <v>125</v>
      </c>
      <c r="BF70" s="11">
        <f t="shared" si="58"/>
        <v>1.1756410256410252</v>
      </c>
      <c r="BG70" s="11">
        <f t="shared" si="51"/>
        <v>-0.32435897435897476</v>
      </c>
      <c r="BH70" s="3"/>
      <c r="BI70" s="3"/>
      <c r="BJ70" s="14">
        <f t="shared" si="34"/>
        <v>125</v>
      </c>
      <c r="BK70" s="3">
        <f t="shared" si="59"/>
        <v>0.26111057622766493</v>
      </c>
      <c r="BL70" s="3">
        <f t="shared" si="60"/>
        <v>1.1756410256410252</v>
      </c>
      <c r="BM70" s="3">
        <f t="shared" si="52"/>
        <v>3.5777087639996661</v>
      </c>
      <c r="BN70" s="3">
        <f t="shared" si="53"/>
        <v>9.1994272046041274</v>
      </c>
      <c r="BO70" s="35">
        <f t="shared" si="54"/>
        <v>9</v>
      </c>
      <c r="BP70" s="35">
        <f t="shared" si="55"/>
        <v>7</v>
      </c>
      <c r="BQ70" s="117">
        <f t="shared" si="56"/>
        <v>-2</v>
      </c>
    </row>
    <row r="71" spans="1:69" ht="17" thickBot="1" x14ac:dyDescent="0.25">
      <c r="A71" s="10">
        <f t="shared" si="35"/>
        <v>8</v>
      </c>
      <c r="B71" s="113">
        <v>92</v>
      </c>
      <c r="C71" s="113">
        <v>87.2</v>
      </c>
      <c r="D71" s="113">
        <v>99.1</v>
      </c>
      <c r="E71" s="113">
        <v>4232</v>
      </c>
      <c r="F71" s="113">
        <v>-5.2</v>
      </c>
      <c r="G71" s="113">
        <v>121.2</v>
      </c>
      <c r="H71" s="113">
        <v>129.19999999999999</v>
      </c>
      <c r="I71" s="113" t="s">
        <v>36</v>
      </c>
      <c r="J71" s="113">
        <v>3.9</v>
      </c>
      <c r="K71" s="10">
        <f>_xlfn.NUMBERVALUE( LEFT(I71,LEN(I71)-1))</f>
        <v>0.6</v>
      </c>
      <c r="L71" s="10">
        <f>IF( RIGHT(I71,1) = "L",-K71,K71)</f>
        <v>0.6</v>
      </c>
      <c r="M71" s="11">
        <v>125</v>
      </c>
      <c r="N71" s="12">
        <f>M71-G71</f>
        <v>3.7999999999999972</v>
      </c>
      <c r="O71" s="12">
        <f>SQRT(N71*N71+L71*L71)</f>
        <v>3.847076812334266</v>
      </c>
      <c r="P71" s="12">
        <v>1.5</v>
      </c>
      <c r="Q71" s="12">
        <f t="shared" si="42"/>
        <v>1.8125</v>
      </c>
      <c r="V71" s="26">
        <f t="shared" si="50"/>
        <v>2.5958091572771691</v>
      </c>
      <c r="AM71" s="11">
        <f t="shared" si="32"/>
        <v>125</v>
      </c>
      <c r="AN71" s="11">
        <f>$AE$10*AM71+$AF$10</f>
        <v>0.26111057622766493</v>
      </c>
      <c r="AO71" s="11">
        <f t="shared" si="57"/>
        <v>0.26111057622766493</v>
      </c>
      <c r="BE71" s="11">
        <f t="shared" si="33"/>
        <v>125</v>
      </c>
      <c r="BF71" s="11">
        <f t="shared" si="58"/>
        <v>1.1756410256410252</v>
      </c>
      <c r="BG71" s="11">
        <f t="shared" si="51"/>
        <v>-0.32435897435897476</v>
      </c>
      <c r="BH71" s="3"/>
      <c r="BI71" s="3"/>
      <c r="BJ71" s="14">
        <f t="shared" si="34"/>
        <v>125</v>
      </c>
      <c r="BK71" s="3">
        <f t="shared" si="59"/>
        <v>0.26111057622766493</v>
      </c>
      <c r="BL71" s="3">
        <f t="shared" si="60"/>
        <v>1.1756410256410252</v>
      </c>
      <c r="BM71" s="3">
        <f t="shared" si="52"/>
        <v>3.847076812334266</v>
      </c>
      <c r="BN71" s="3">
        <f t="shared" si="53"/>
        <v>10.231051630647046</v>
      </c>
      <c r="BO71" s="35">
        <f t="shared" si="54"/>
        <v>10</v>
      </c>
      <c r="BP71" s="35">
        <f t="shared" si="55"/>
        <v>8</v>
      </c>
      <c r="BQ71" s="117">
        <f t="shared" si="56"/>
        <v>-2</v>
      </c>
    </row>
    <row r="72" spans="1:69" ht="17" thickBot="1" x14ac:dyDescent="0.25">
      <c r="A72" s="10">
        <f t="shared" si="35"/>
        <v>13</v>
      </c>
      <c r="B72" s="113">
        <v>87</v>
      </c>
      <c r="C72" s="113">
        <v>88.5</v>
      </c>
      <c r="D72" s="113">
        <v>102.2</v>
      </c>
      <c r="E72" s="113">
        <v>4325</v>
      </c>
      <c r="F72" s="113">
        <v>-5.2</v>
      </c>
      <c r="G72" s="113">
        <v>124.9</v>
      </c>
      <c r="H72" s="113">
        <v>132.4</v>
      </c>
      <c r="I72" s="113" t="s">
        <v>107</v>
      </c>
      <c r="J72" s="113">
        <v>5.3</v>
      </c>
      <c r="K72" s="10">
        <f>_xlfn.NUMBERVALUE( LEFT(I72,LEN(I72)-1))</f>
        <v>5.3</v>
      </c>
      <c r="L72" s="10">
        <f>IF( RIGHT(I72,1) = "L",-K72,K72)</f>
        <v>-5.3</v>
      </c>
      <c r="M72" s="11">
        <v>125</v>
      </c>
      <c r="N72" s="12">
        <f>M72-G72</f>
        <v>9.9999999999994316E-2</v>
      </c>
      <c r="O72" s="12">
        <f>SQRT(N72*N72+L72*L72)</f>
        <v>5.3009433122794283</v>
      </c>
      <c r="P72" s="12">
        <v>1.5</v>
      </c>
      <c r="Q72" s="12">
        <f t="shared" si="42"/>
        <v>1.8125</v>
      </c>
      <c r="V72" s="26">
        <f t="shared" si="50"/>
        <v>3.2676333728116456</v>
      </c>
      <c r="AM72" s="11">
        <f t="shared" si="32"/>
        <v>125</v>
      </c>
      <c r="AN72" s="11">
        <f>$AE$10*AM72+$AF$10</f>
        <v>0.26111057622766493</v>
      </c>
      <c r="AO72" s="11">
        <f t="shared" si="57"/>
        <v>0.26111057622766493</v>
      </c>
      <c r="BE72" s="11">
        <f t="shared" si="33"/>
        <v>125</v>
      </c>
      <c r="BF72" s="11">
        <f t="shared" si="58"/>
        <v>1.1756410256410252</v>
      </c>
      <c r="BG72" s="11">
        <f t="shared" si="51"/>
        <v>-0.32435897435897476</v>
      </c>
      <c r="BH72" s="3"/>
      <c r="BI72" s="3"/>
      <c r="BJ72" s="14">
        <f t="shared" si="34"/>
        <v>125</v>
      </c>
      <c r="BK72" s="3">
        <f t="shared" si="59"/>
        <v>0.26111057622766493</v>
      </c>
      <c r="BL72" s="3">
        <f t="shared" si="60"/>
        <v>1.1756410256410252</v>
      </c>
      <c r="BM72" s="3">
        <f t="shared" si="52"/>
        <v>5.3009433122794283</v>
      </c>
      <c r="BN72" s="3">
        <f t="shared" si="53"/>
        <v>15.799062398152387</v>
      </c>
      <c r="BO72" s="35">
        <f t="shared" si="54"/>
        <v>16</v>
      </c>
      <c r="BP72" s="35">
        <f t="shared" si="55"/>
        <v>13</v>
      </c>
      <c r="BQ72" s="117">
        <f t="shared" si="56"/>
        <v>-3</v>
      </c>
    </row>
    <row r="73" spans="1:69" ht="17" thickBot="1" x14ac:dyDescent="0.25">
      <c r="A73" s="19">
        <f t="shared" si="35"/>
        <v>19</v>
      </c>
      <c r="B73" s="114">
        <v>81</v>
      </c>
      <c r="C73" s="114">
        <v>91.4</v>
      </c>
      <c r="D73" s="114">
        <v>118.7</v>
      </c>
      <c r="E73" s="114">
        <v>4305</v>
      </c>
      <c r="F73" s="114">
        <v>-5</v>
      </c>
      <c r="G73" s="114">
        <v>152.4</v>
      </c>
      <c r="H73" s="114">
        <v>162.80000000000001</v>
      </c>
      <c r="I73" s="114" t="s">
        <v>109</v>
      </c>
      <c r="J73" s="114">
        <v>8.3000000000000007</v>
      </c>
      <c r="K73" s="19">
        <f>_xlfn.NUMBERVALUE( LEFT(I73,LEN(I73)-1))</f>
        <v>4</v>
      </c>
      <c r="L73" s="19">
        <f>IF( RIGHT(I73,1) = "L",-K73,K73)</f>
        <v>-4</v>
      </c>
      <c r="M73" s="20">
        <v>145</v>
      </c>
      <c r="N73" s="21">
        <f>M73-G73</f>
        <v>-7.4000000000000057</v>
      </c>
      <c r="O73" s="21">
        <f>SQRT(N73*N73+L73*L73)</f>
        <v>8.4118963379252403</v>
      </c>
      <c r="P73" s="21">
        <v>0.82</v>
      </c>
      <c r="Q73" s="21">
        <f t="shared" si="42"/>
        <v>2.1025</v>
      </c>
      <c r="AM73" s="20">
        <f t="shared" si="32"/>
        <v>145</v>
      </c>
      <c r="AN73" s="20">
        <f>$AE$10*AM73+$AF$10</f>
        <v>0.29808826842409131</v>
      </c>
      <c r="AO73" s="20">
        <f t="shared" si="57"/>
        <v>0.29808826842409131</v>
      </c>
      <c r="BE73" s="20">
        <f t="shared" si="33"/>
        <v>145</v>
      </c>
      <c r="BF73" s="20">
        <f t="shared" si="58"/>
        <v>1.3397435897435894</v>
      </c>
      <c r="BG73" s="20">
        <f t="shared" si="51"/>
        <v>0.51974358974358947</v>
      </c>
      <c r="BH73" s="3"/>
      <c r="BI73" s="3"/>
      <c r="BJ73" s="14">
        <f t="shared" si="34"/>
        <v>145</v>
      </c>
      <c r="BK73" s="3">
        <f t="shared" si="59"/>
        <v>0.29808826842409131</v>
      </c>
      <c r="BL73" s="3">
        <f t="shared" si="60"/>
        <v>1.3397435897435894</v>
      </c>
      <c r="BM73" s="3">
        <f t="shared" si="52"/>
        <v>8.4118963379252403</v>
      </c>
      <c r="BN73" s="3">
        <f t="shared" si="53"/>
        <v>23.725028782817017</v>
      </c>
      <c r="BO73" s="35">
        <f t="shared" si="54"/>
        <v>24</v>
      </c>
      <c r="BP73" s="35">
        <f t="shared" si="55"/>
        <v>19</v>
      </c>
      <c r="BQ73" s="117">
        <f t="shared" si="56"/>
        <v>-5</v>
      </c>
    </row>
    <row r="74" spans="1:69" ht="17" thickBot="1" x14ac:dyDescent="0.25">
      <c r="A74" s="19">
        <f t="shared" si="35"/>
        <v>16</v>
      </c>
      <c r="B74" s="114">
        <v>84</v>
      </c>
      <c r="C74" s="114">
        <v>91.1</v>
      </c>
      <c r="D74" s="114">
        <v>116.3</v>
      </c>
      <c r="E74" s="114">
        <v>3698</v>
      </c>
      <c r="F74" s="114">
        <v>-4.8</v>
      </c>
      <c r="G74" s="114">
        <v>151.30000000000001</v>
      </c>
      <c r="H74" s="114">
        <v>162.9</v>
      </c>
      <c r="I74" s="114" t="s">
        <v>106</v>
      </c>
      <c r="J74" s="114">
        <v>7.2</v>
      </c>
      <c r="K74" s="19">
        <f>_xlfn.NUMBERVALUE( LEFT(I74,LEN(I74)-1))</f>
        <v>3.4</v>
      </c>
      <c r="L74" s="19">
        <f>IF( RIGHT(I74,1) = "L",-K74,K74)</f>
        <v>-3.4</v>
      </c>
      <c r="M74" s="20">
        <v>145</v>
      </c>
      <c r="N74" s="21">
        <f>M74-G74</f>
        <v>-6.3000000000000114</v>
      </c>
      <c r="O74" s="21">
        <f>SQRT(N74*N74+L74*L74)</f>
        <v>7.1589105316381865</v>
      </c>
      <c r="P74" s="21">
        <v>0.82</v>
      </c>
      <c r="Q74" s="21">
        <f t="shared" si="42"/>
        <v>2.1025</v>
      </c>
      <c r="AM74" s="20">
        <f t="shared" si="32"/>
        <v>145</v>
      </c>
      <c r="AN74" s="20">
        <f>$AE$10*AM74+$AF$10</f>
        <v>0.29808826842409131</v>
      </c>
      <c r="AO74" s="20">
        <f t="shared" si="57"/>
        <v>0.29808826842409131</v>
      </c>
      <c r="BE74" s="20">
        <f t="shared" si="33"/>
        <v>145</v>
      </c>
      <c r="BF74" s="20">
        <f t="shared" si="58"/>
        <v>1.3397435897435894</v>
      </c>
      <c r="BG74" s="20">
        <f t="shared" si="51"/>
        <v>0.51974358974358947</v>
      </c>
      <c r="BH74" s="3"/>
      <c r="BI74" s="3"/>
      <c r="BJ74" s="14">
        <f t="shared" si="34"/>
        <v>145</v>
      </c>
      <c r="BK74" s="3">
        <f t="shared" si="59"/>
        <v>0.29808826842409131</v>
      </c>
      <c r="BL74" s="3">
        <f t="shared" si="60"/>
        <v>1.3397435897435894</v>
      </c>
      <c r="BM74" s="3">
        <f t="shared" si="52"/>
        <v>7.1589105316381865</v>
      </c>
      <c r="BN74" s="3">
        <f t="shared" si="53"/>
        <v>19.521623486421969</v>
      </c>
      <c r="BO74" s="35">
        <f t="shared" si="54"/>
        <v>20</v>
      </c>
      <c r="BP74" s="35">
        <f t="shared" si="55"/>
        <v>16</v>
      </c>
      <c r="BQ74" s="117">
        <f t="shared" si="56"/>
        <v>-4</v>
      </c>
    </row>
    <row r="75" spans="1:69" ht="17" thickBot="1" x14ac:dyDescent="0.25">
      <c r="A75" s="19">
        <f t="shared" si="35"/>
        <v>15</v>
      </c>
      <c r="B75" s="114">
        <v>85</v>
      </c>
      <c r="C75" s="114">
        <v>90.7</v>
      </c>
      <c r="D75" s="114">
        <v>115.4</v>
      </c>
      <c r="E75" s="114">
        <v>4112</v>
      </c>
      <c r="F75" s="114">
        <v>-4.8</v>
      </c>
      <c r="G75" s="114">
        <v>149.6</v>
      </c>
      <c r="H75" s="114">
        <v>160.30000000000001</v>
      </c>
      <c r="I75" s="114" t="s">
        <v>110</v>
      </c>
      <c r="J75" s="114">
        <v>7.1</v>
      </c>
      <c r="K75" s="19">
        <f>_xlfn.NUMBERVALUE( LEFT(I75,LEN(I75)-1))</f>
        <v>5.4</v>
      </c>
      <c r="L75" s="19">
        <f>IF( RIGHT(I75,1) = "L",-K75,K75)</f>
        <v>-5.4</v>
      </c>
      <c r="M75" s="20">
        <v>145</v>
      </c>
      <c r="N75" s="21">
        <f>M75-G75</f>
        <v>-4.5999999999999943</v>
      </c>
      <c r="O75" s="21">
        <f>SQRT(N75*N75+L75*L75)</f>
        <v>7.0936591403872766</v>
      </c>
      <c r="P75" s="21">
        <v>0.82</v>
      </c>
      <c r="Q75" s="21">
        <f t="shared" si="42"/>
        <v>2.1025</v>
      </c>
      <c r="AM75" s="20">
        <f t="shared" si="32"/>
        <v>145</v>
      </c>
      <c r="AN75" s="20">
        <f>$AE$10*AM75+$AF$10</f>
        <v>0.29808826842409131</v>
      </c>
      <c r="AO75" s="20">
        <f t="shared" si="57"/>
        <v>0.29808826842409131</v>
      </c>
      <c r="BE75" s="20">
        <f t="shared" si="33"/>
        <v>145</v>
      </c>
      <c r="BF75" s="20">
        <f t="shared" si="58"/>
        <v>1.3397435897435894</v>
      </c>
      <c r="BG75" s="20">
        <f t="shared" si="51"/>
        <v>0.51974358974358947</v>
      </c>
      <c r="BH75" s="3"/>
      <c r="BI75" s="3"/>
      <c r="BJ75" s="14">
        <f t="shared" si="34"/>
        <v>145</v>
      </c>
      <c r="BK75" s="3">
        <f t="shared" si="59"/>
        <v>0.29808826842409131</v>
      </c>
      <c r="BL75" s="3">
        <f t="shared" si="60"/>
        <v>1.3397435897435894</v>
      </c>
      <c r="BM75" s="3">
        <f t="shared" si="52"/>
        <v>7.0936591403872766</v>
      </c>
      <c r="BN75" s="3">
        <f t="shared" si="53"/>
        <v>19.302723924906598</v>
      </c>
      <c r="BO75" s="35">
        <f t="shared" si="54"/>
        <v>19</v>
      </c>
      <c r="BP75" s="35">
        <f t="shared" si="55"/>
        <v>15</v>
      </c>
      <c r="BQ75" s="117">
        <f t="shared" si="56"/>
        <v>-4</v>
      </c>
    </row>
    <row r="76" spans="1:69" ht="17" thickBot="1" x14ac:dyDescent="0.25">
      <c r="A76" s="19">
        <f t="shared" si="35"/>
        <v>0</v>
      </c>
      <c r="B76" s="114">
        <v>100</v>
      </c>
      <c r="C76" s="114">
        <v>90.5</v>
      </c>
      <c r="D76" s="114">
        <v>115.9</v>
      </c>
      <c r="E76" s="114">
        <v>4169</v>
      </c>
      <c r="F76" s="114">
        <v>-4.8</v>
      </c>
      <c r="G76" s="114">
        <v>145.1</v>
      </c>
      <c r="H76" s="114">
        <v>154.69999999999999</v>
      </c>
      <c r="I76" s="114" t="s">
        <v>33</v>
      </c>
      <c r="J76" s="114">
        <v>0.2</v>
      </c>
      <c r="K76" s="19">
        <f>_xlfn.NUMBERVALUE( LEFT(I76,LEN(I76)-1))</f>
        <v>0.1</v>
      </c>
      <c r="L76" s="19">
        <f>IF( RIGHT(I76,1) = "L",-K76,K76)</f>
        <v>0.1</v>
      </c>
      <c r="M76" s="20">
        <v>145</v>
      </c>
      <c r="N76" s="21">
        <f>M76-G76</f>
        <v>-9.9999999999994316E-2</v>
      </c>
      <c r="O76" s="21">
        <f>SQRT(N76*N76+L76*L76)</f>
        <v>0.14142135623730551</v>
      </c>
      <c r="P76" s="21">
        <v>0.82</v>
      </c>
      <c r="Q76" s="21">
        <f t="shared" si="42"/>
        <v>2.1025</v>
      </c>
      <c r="AM76" s="20">
        <f t="shared" si="32"/>
        <v>145</v>
      </c>
      <c r="AN76" s="20">
        <f>$AE$10*AM76+$AF$10</f>
        <v>0.29808826842409131</v>
      </c>
      <c r="AO76" s="20">
        <f t="shared" si="57"/>
        <v>0.29808826842409131</v>
      </c>
      <c r="BE76" s="20">
        <f t="shared" si="33"/>
        <v>145</v>
      </c>
      <c r="BF76" s="20">
        <f t="shared" si="58"/>
        <v>1.3397435897435894</v>
      </c>
      <c r="BG76" s="20">
        <f t="shared" si="51"/>
        <v>0.51974358974358947</v>
      </c>
      <c r="BH76" s="3"/>
      <c r="BI76" s="3"/>
      <c r="BJ76" s="14">
        <f t="shared" si="34"/>
        <v>145</v>
      </c>
      <c r="BK76" s="3">
        <f t="shared" si="59"/>
        <v>0.29808826842409131</v>
      </c>
      <c r="BL76" s="3">
        <f t="shared" si="60"/>
        <v>1.3397435897435894</v>
      </c>
      <c r="BM76" s="3">
        <f t="shared" si="52"/>
        <v>0.14142135623730551</v>
      </c>
      <c r="BN76" s="3">
        <f t="shared" si="53"/>
        <v>-4.0200248062141997</v>
      </c>
      <c r="BO76" s="35">
        <f t="shared" si="54"/>
        <v>-4</v>
      </c>
      <c r="BP76" s="35">
        <f t="shared" si="55"/>
        <v>0</v>
      </c>
      <c r="BQ76" s="117">
        <f t="shared" si="56"/>
        <v>4</v>
      </c>
    </row>
    <row r="77" spans="1:69" ht="17" thickBot="1" x14ac:dyDescent="0.25">
      <c r="A77" s="19">
        <f t="shared" si="35"/>
        <v>4</v>
      </c>
      <c r="B77" s="114">
        <v>96</v>
      </c>
      <c r="C77" s="114">
        <v>90.9</v>
      </c>
      <c r="D77" s="114">
        <v>118</v>
      </c>
      <c r="E77" s="114">
        <v>4714</v>
      </c>
      <c r="F77" s="114">
        <v>-4.4000000000000004</v>
      </c>
      <c r="G77" s="114">
        <v>147</v>
      </c>
      <c r="H77" s="114">
        <v>155.9</v>
      </c>
      <c r="I77" s="114" t="s">
        <v>40</v>
      </c>
      <c r="J77" s="114">
        <v>3.1</v>
      </c>
      <c r="K77" s="19">
        <f>_xlfn.NUMBERVALUE( LEFT(I77,LEN(I77)-1))</f>
        <v>2.4</v>
      </c>
      <c r="L77" s="19">
        <f>IF( RIGHT(I77,1) = "L",-K77,K77)</f>
        <v>2.4</v>
      </c>
      <c r="M77" s="20">
        <v>145</v>
      </c>
      <c r="N77" s="21">
        <f>M77-G77</f>
        <v>-2</v>
      </c>
      <c r="O77" s="21">
        <f>SQRT(N77*N77+L77*L77)</f>
        <v>3.1240998703626617</v>
      </c>
      <c r="P77" s="21">
        <v>0.82</v>
      </c>
      <c r="Q77" s="21">
        <f t="shared" si="42"/>
        <v>2.1025</v>
      </c>
      <c r="AM77" s="20">
        <f t="shared" si="32"/>
        <v>145</v>
      </c>
      <c r="AN77" s="20">
        <f>$AE$10*AM77+$AF$10</f>
        <v>0.29808826842409131</v>
      </c>
      <c r="AO77" s="20">
        <f t="shared" si="57"/>
        <v>0.29808826842409131</v>
      </c>
      <c r="BE77" s="20">
        <f t="shared" si="33"/>
        <v>145</v>
      </c>
      <c r="BF77" s="20">
        <f t="shared" si="58"/>
        <v>1.3397435897435894</v>
      </c>
      <c r="BG77" s="20">
        <f t="shared" si="51"/>
        <v>0.51974358974358947</v>
      </c>
      <c r="BH77" s="3"/>
      <c r="BI77" s="3"/>
      <c r="BJ77" s="14">
        <f t="shared" si="34"/>
        <v>145</v>
      </c>
      <c r="BK77" s="3">
        <f t="shared" si="59"/>
        <v>0.29808826842409131</v>
      </c>
      <c r="BL77" s="3">
        <f t="shared" si="60"/>
        <v>1.3397435897435894</v>
      </c>
      <c r="BM77" s="3">
        <f t="shared" si="52"/>
        <v>3.1240998703626617</v>
      </c>
      <c r="BN77" s="3">
        <f t="shared" si="53"/>
        <v>5.9859996840951215</v>
      </c>
      <c r="BO77" s="35">
        <f t="shared" si="54"/>
        <v>6</v>
      </c>
      <c r="BP77" s="35">
        <f t="shared" si="55"/>
        <v>4</v>
      </c>
      <c r="BQ77" s="117">
        <f t="shared" si="56"/>
        <v>-2</v>
      </c>
    </row>
    <row r="78" spans="1:69" ht="17" thickBot="1" x14ac:dyDescent="0.25">
      <c r="A78" s="19">
        <f t="shared" si="35"/>
        <v>26</v>
      </c>
      <c r="B78" s="114">
        <v>74</v>
      </c>
      <c r="C78" s="114">
        <v>90.5</v>
      </c>
      <c r="D78" s="114">
        <v>118.3</v>
      </c>
      <c r="E78" s="114">
        <v>6191</v>
      </c>
      <c r="F78" s="114">
        <v>-5.2</v>
      </c>
      <c r="G78" s="114">
        <v>151.1</v>
      </c>
      <c r="H78" s="114">
        <v>160.1</v>
      </c>
      <c r="I78" s="114" t="s">
        <v>111</v>
      </c>
      <c r="J78" s="114">
        <v>10.7</v>
      </c>
      <c r="K78" s="19">
        <f>_xlfn.NUMBERVALUE( LEFT(I78,LEN(I78)-1))</f>
        <v>9</v>
      </c>
      <c r="L78" s="19">
        <f>IF( RIGHT(I78,1) = "L",-K78,K78)</f>
        <v>-9</v>
      </c>
      <c r="M78" s="20">
        <v>145</v>
      </c>
      <c r="N78" s="21">
        <f>M78-G78</f>
        <v>-6.0999999999999943</v>
      </c>
      <c r="O78" s="21">
        <f>SQRT(N78*N78+L78*L78)</f>
        <v>10.872442227944921</v>
      </c>
      <c r="P78" s="21">
        <v>0.82</v>
      </c>
      <c r="Q78" s="21">
        <f t="shared" si="42"/>
        <v>2.1025</v>
      </c>
      <c r="AM78" s="20">
        <f t="shared" si="32"/>
        <v>145</v>
      </c>
      <c r="AN78" s="20">
        <f>$AE$10*AM78+$AF$10</f>
        <v>0.29808826842409131</v>
      </c>
      <c r="AO78" s="20">
        <f t="shared" si="57"/>
        <v>0.29808826842409131</v>
      </c>
      <c r="BE78" s="20">
        <f t="shared" si="33"/>
        <v>145</v>
      </c>
      <c r="BF78" s="20">
        <f t="shared" si="58"/>
        <v>1.3397435897435894</v>
      </c>
      <c r="BG78" s="20">
        <f t="shared" si="51"/>
        <v>0.51974358974358947</v>
      </c>
      <c r="BH78" s="3"/>
      <c r="BI78" s="3"/>
      <c r="BJ78" s="14">
        <f t="shared" si="34"/>
        <v>145</v>
      </c>
      <c r="BK78" s="3">
        <f t="shared" si="59"/>
        <v>0.29808826842409131</v>
      </c>
      <c r="BL78" s="3">
        <f t="shared" si="60"/>
        <v>1.3397435897435894</v>
      </c>
      <c r="BM78" s="3">
        <f t="shared" si="52"/>
        <v>10.872442227944921</v>
      </c>
      <c r="BN78" s="3">
        <f t="shared" si="53"/>
        <v>31.979449203412209</v>
      </c>
      <c r="BO78" s="35">
        <f t="shared" si="54"/>
        <v>32</v>
      </c>
      <c r="BP78" s="35">
        <f t="shared" si="55"/>
        <v>26</v>
      </c>
      <c r="BQ78" s="117">
        <f t="shared" si="56"/>
        <v>-6</v>
      </c>
    </row>
    <row r="79" spans="1:69" ht="17" thickBot="1" x14ac:dyDescent="0.25">
      <c r="A79" s="22">
        <f t="shared" si="35"/>
        <v>4</v>
      </c>
      <c r="B79" s="115">
        <v>96</v>
      </c>
      <c r="C79" s="115">
        <v>93.9</v>
      </c>
      <c r="D79" s="115">
        <v>127.8</v>
      </c>
      <c r="E79" s="115">
        <v>4693</v>
      </c>
      <c r="F79" s="115">
        <v>-4.4000000000000004</v>
      </c>
      <c r="G79" s="115">
        <v>165.9</v>
      </c>
      <c r="H79" s="115">
        <v>178.5</v>
      </c>
      <c r="I79" s="115" t="s">
        <v>113</v>
      </c>
      <c r="J79" s="115">
        <v>3.4</v>
      </c>
      <c r="K79" s="22">
        <f>_xlfn.NUMBERVALUE( LEFT(I79,LEN(I79)-1))</f>
        <v>3.3</v>
      </c>
      <c r="L79" s="22">
        <f>IF( RIGHT(I79,1) = "L",-K79,K79)</f>
        <v>-3.3</v>
      </c>
      <c r="M79" s="23">
        <v>165</v>
      </c>
      <c r="N79" s="24">
        <f>M79-G79</f>
        <v>-0.90000000000000568</v>
      </c>
      <c r="O79" s="24">
        <f>SQRT(N79*N79+L79*L79)</f>
        <v>3.4205262752974153</v>
      </c>
      <c r="P79" s="24">
        <v>0.63</v>
      </c>
      <c r="Q79" s="24">
        <f t="shared" si="42"/>
        <v>2.3925000000000001</v>
      </c>
      <c r="AM79" s="23">
        <f t="shared" si="32"/>
        <v>165</v>
      </c>
      <c r="AN79" s="23">
        <f>$AE$10*AM79+$AF$10</f>
        <v>0.33506596062051774</v>
      </c>
      <c r="AO79" s="23">
        <f t="shared" si="57"/>
        <v>0.33506596062051774</v>
      </c>
      <c r="BE79" s="23">
        <f t="shared" si="33"/>
        <v>165</v>
      </c>
      <c r="BF79" s="23">
        <f t="shared" si="58"/>
        <v>1.5038461538461534</v>
      </c>
      <c r="BG79" s="23">
        <f t="shared" si="51"/>
        <v>0.87384615384615338</v>
      </c>
      <c r="BH79" s="3"/>
      <c r="BI79" s="3"/>
      <c r="BJ79" s="14">
        <f t="shared" si="34"/>
        <v>165</v>
      </c>
      <c r="BK79" s="3">
        <f t="shared" si="59"/>
        <v>0.33506596062051774</v>
      </c>
      <c r="BL79" s="3">
        <f t="shared" si="60"/>
        <v>1.5038461538461534</v>
      </c>
      <c r="BM79" s="3">
        <f t="shared" si="52"/>
        <v>3.4205262752974153</v>
      </c>
      <c r="BN79" s="3">
        <f t="shared" si="53"/>
        <v>5.7203068849539651</v>
      </c>
      <c r="BO79" s="35">
        <f t="shared" si="54"/>
        <v>6</v>
      </c>
      <c r="BP79" s="35">
        <f t="shared" si="55"/>
        <v>4</v>
      </c>
      <c r="BQ79" s="117">
        <f t="shared" si="56"/>
        <v>-2</v>
      </c>
    </row>
    <row r="80" spans="1:69" ht="17" thickBot="1" x14ac:dyDescent="0.25">
      <c r="A80" s="22">
        <f t="shared" si="35"/>
        <v>5</v>
      </c>
      <c r="B80" s="115">
        <v>95</v>
      </c>
      <c r="C80" s="115">
        <v>93.1</v>
      </c>
      <c r="D80" s="115">
        <v>126.3</v>
      </c>
      <c r="E80" s="115">
        <v>4155</v>
      </c>
      <c r="F80" s="115">
        <v>-6.2</v>
      </c>
      <c r="G80" s="115">
        <v>168</v>
      </c>
      <c r="H80" s="115">
        <v>181.6</v>
      </c>
      <c r="I80" s="115" t="s">
        <v>114</v>
      </c>
      <c r="J80" s="115">
        <v>4</v>
      </c>
      <c r="K80" s="22">
        <f>_xlfn.NUMBERVALUE( LEFT(I80,LEN(I80)-1))</f>
        <v>2.6</v>
      </c>
      <c r="L80" s="22">
        <f>IF( RIGHT(I80,1) = "L",-K80,K80)</f>
        <v>-2.6</v>
      </c>
      <c r="M80" s="23">
        <v>165</v>
      </c>
      <c r="N80" s="24">
        <f>M80-G80</f>
        <v>-3</v>
      </c>
      <c r="O80" s="24">
        <f>SQRT(N80*N80+L80*L80)</f>
        <v>3.9698866482558417</v>
      </c>
      <c r="P80" s="24">
        <v>0.63</v>
      </c>
      <c r="Q80" s="24">
        <f t="shared" si="42"/>
        <v>2.3925000000000001</v>
      </c>
      <c r="AM80" s="23">
        <f t="shared" si="32"/>
        <v>165</v>
      </c>
      <c r="AN80" s="23">
        <f>$AE$10*AM80+$AF$10</f>
        <v>0.33506596062051774</v>
      </c>
      <c r="AO80" s="23">
        <f t="shared" si="57"/>
        <v>0.33506596062051774</v>
      </c>
      <c r="BE80" s="23">
        <f t="shared" si="33"/>
        <v>165</v>
      </c>
      <c r="BF80" s="23">
        <f t="shared" si="58"/>
        <v>1.5038461538461534</v>
      </c>
      <c r="BG80" s="23">
        <f t="shared" si="51"/>
        <v>0.87384615384615338</v>
      </c>
      <c r="BH80" s="3"/>
      <c r="BI80" s="3"/>
      <c r="BJ80" s="14">
        <f t="shared" si="34"/>
        <v>165</v>
      </c>
      <c r="BK80" s="3">
        <f t="shared" si="59"/>
        <v>0.33506596062051774</v>
      </c>
      <c r="BL80" s="3">
        <f t="shared" si="60"/>
        <v>1.5038461538461534</v>
      </c>
      <c r="BM80" s="3">
        <f t="shared" si="52"/>
        <v>3.9698866482558417</v>
      </c>
      <c r="BN80" s="3">
        <f t="shared" si="53"/>
        <v>7.3598657704374419</v>
      </c>
      <c r="BO80" s="35">
        <f t="shared" si="54"/>
        <v>7</v>
      </c>
      <c r="BP80" s="35">
        <f t="shared" si="55"/>
        <v>5</v>
      </c>
      <c r="BQ80" s="117">
        <f t="shared" si="56"/>
        <v>-2</v>
      </c>
    </row>
    <row r="81" spans="1:69" ht="17" thickBot="1" x14ac:dyDescent="0.25">
      <c r="A81" s="22">
        <f t="shared" si="35"/>
        <v>8</v>
      </c>
      <c r="B81" s="115">
        <v>92</v>
      </c>
      <c r="C81" s="115">
        <v>92.1</v>
      </c>
      <c r="D81" s="115">
        <v>127.5</v>
      </c>
      <c r="E81" s="115">
        <v>5056</v>
      </c>
      <c r="F81" s="115">
        <v>-5.2</v>
      </c>
      <c r="G81" s="115">
        <v>163</v>
      </c>
      <c r="H81" s="115">
        <v>174.6</v>
      </c>
      <c r="I81" s="115" t="s">
        <v>115</v>
      </c>
      <c r="J81" s="115">
        <v>5.3</v>
      </c>
      <c r="K81" s="22">
        <f>_xlfn.NUMBERVALUE( LEFT(I81,LEN(I81)-1))</f>
        <v>4.9000000000000004</v>
      </c>
      <c r="L81" s="22">
        <f>IF( RIGHT(I81,1) = "L",-K81,K81)</f>
        <v>-4.9000000000000004</v>
      </c>
      <c r="M81" s="23">
        <v>165</v>
      </c>
      <c r="N81" s="24">
        <f>M81-G81</f>
        <v>2</v>
      </c>
      <c r="O81" s="24">
        <f>SQRT(N81*N81+L81*L81)</f>
        <v>5.2924474489596971</v>
      </c>
      <c r="P81" s="24">
        <v>0.63</v>
      </c>
      <c r="Q81" s="24">
        <f t="shared" si="42"/>
        <v>2.3925000000000001</v>
      </c>
      <c r="AM81" s="23">
        <f t="shared" si="32"/>
        <v>165</v>
      </c>
      <c r="AN81" s="23">
        <f>$AE$10*AM81+$AF$10</f>
        <v>0.33506596062051774</v>
      </c>
      <c r="AO81" s="23">
        <f t="shared" si="57"/>
        <v>0.33506596062051774</v>
      </c>
      <c r="BE81" s="23">
        <f t="shared" si="33"/>
        <v>165</v>
      </c>
      <c r="BF81" s="23">
        <f t="shared" si="58"/>
        <v>1.5038461538461534</v>
      </c>
      <c r="BG81" s="23">
        <f t="shared" si="51"/>
        <v>0.87384615384615338</v>
      </c>
      <c r="BH81" s="3"/>
      <c r="BI81" s="3"/>
      <c r="BJ81" s="14">
        <f t="shared" si="34"/>
        <v>165</v>
      </c>
      <c r="BK81" s="3">
        <f t="shared" si="59"/>
        <v>0.33506596062051774</v>
      </c>
      <c r="BL81" s="3">
        <f t="shared" si="60"/>
        <v>1.5038461538461534</v>
      </c>
      <c r="BM81" s="3">
        <f t="shared" si="52"/>
        <v>5.2924474489596971</v>
      </c>
      <c r="BN81" s="3">
        <f t="shared" si="53"/>
        <v>11.307031272580868</v>
      </c>
      <c r="BO81" s="35">
        <f t="shared" si="54"/>
        <v>11</v>
      </c>
      <c r="BP81" s="35">
        <f t="shared" si="55"/>
        <v>8</v>
      </c>
      <c r="BQ81" s="117">
        <f t="shared" si="56"/>
        <v>-3</v>
      </c>
    </row>
    <row r="82" spans="1:69" ht="17" thickBot="1" x14ac:dyDescent="0.25">
      <c r="A82" s="22">
        <f t="shared" si="35"/>
        <v>11</v>
      </c>
      <c r="B82" s="115">
        <v>89</v>
      </c>
      <c r="C82" s="115">
        <v>93.7</v>
      </c>
      <c r="D82" s="115">
        <v>127.5</v>
      </c>
      <c r="E82" s="115">
        <v>5385</v>
      </c>
      <c r="F82" s="115">
        <v>-4</v>
      </c>
      <c r="G82" s="115">
        <v>159.80000000000001</v>
      </c>
      <c r="H82" s="115">
        <v>169.9</v>
      </c>
      <c r="I82" s="115" t="s">
        <v>106</v>
      </c>
      <c r="J82" s="115">
        <v>6.2</v>
      </c>
      <c r="K82" s="22">
        <f>_xlfn.NUMBERVALUE( LEFT(I82,LEN(I82)-1))</f>
        <v>3.4</v>
      </c>
      <c r="L82" s="22">
        <f>IF( RIGHT(I82,1) = "L",-K82,K82)</f>
        <v>-3.4</v>
      </c>
      <c r="M82" s="23">
        <v>165</v>
      </c>
      <c r="N82" s="24">
        <f>M82-G82</f>
        <v>5.1999999999999886</v>
      </c>
      <c r="O82" s="24">
        <f>SQRT(N82*N82+L82*L82)</f>
        <v>6.2128898268036172</v>
      </c>
      <c r="P82" s="24">
        <v>0.63</v>
      </c>
      <c r="Q82" s="24">
        <f t="shared" si="42"/>
        <v>2.3925000000000001</v>
      </c>
      <c r="AM82" s="23">
        <f t="shared" si="32"/>
        <v>165</v>
      </c>
      <c r="AN82" s="23">
        <f>$AE$10*AM82+$AF$10</f>
        <v>0.33506596062051774</v>
      </c>
      <c r="AO82" s="23">
        <f t="shared" si="57"/>
        <v>0.33506596062051774</v>
      </c>
      <c r="BE82" s="23">
        <f t="shared" si="33"/>
        <v>165</v>
      </c>
      <c r="BF82" s="23">
        <f t="shared" si="58"/>
        <v>1.5038461538461534</v>
      </c>
      <c r="BG82" s="23">
        <f t="shared" si="51"/>
        <v>0.87384615384615338</v>
      </c>
      <c r="BH82" s="3"/>
      <c r="BI82" s="3"/>
      <c r="BJ82" s="14">
        <f t="shared" si="34"/>
        <v>165</v>
      </c>
      <c r="BK82" s="3">
        <f t="shared" si="59"/>
        <v>0.33506596062051774</v>
      </c>
      <c r="BL82" s="3">
        <f t="shared" si="60"/>
        <v>1.5038461538461534</v>
      </c>
      <c r="BM82" s="3">
        <f t="shared" si="52"/>
        <v>6.2128898268036172</v>
      </c>
      <c r="BN82" s="3">
        <f t="shared" si="53"/>
        <v>14.054079573576074</v>
      </c>
      <c r="BO82" s="35">
        <f t="shared" si="54"/>
        <v>14</v>
      </c>
      <c r="BP82" s="35">
        <f t="shared" si="55"/>
        <v>11</v>
      </c>
      <c r="BQ82" s="117">
        <f t="shared" si="56"/>
        <v>-3</v>
      </c>
    </row>
    <row r="83" spans="1:69" ht="17" thickBot="1" x14ac:dyDescent="0.25">
      <c r="A83" s="22">
        <f t="shared" si="35"/>
        <v>22</v>
      </c>
      <c r="B83" s="115">
        <v>78</v>
      </c>
      <c r="C83" s="115">
        <v>94.2</v>
      </c>
      <c r="D83" s="115">
        <v>130.30000000000001</v>
      </c>
      <c r="E83" s="115">
        <v>5809</v>
      </c>
      <c r="F83" s="115">
        <v>-4.4000000000000004</v>
      </c>
      <c r="G83" s="115">
        <v>165.2</v>
      </c>
      <c r="H83" s="115">
        <v>176.5</v>
      </c>
      <c r="I83" s="115" t="s">
        <v>116</v>
      </c>
      <c r="J83" s="115">
        <v>10.8</v>
      </c>
      <c r="K83" s="22">
        <f>_xlfn.NUMBERVALUE( LEFT(I83,LEN(I83)-1))</f>
        <v>10.8</v>
      </c>
      <c r="L83" s="22">
        <f>IF( RIGHT(I83,1) = "L",-K83,K83)</f>
        <v>-10.8</v>
      </c>
      <c r="M83" s="23">
        <v>165</v>
      </c>
      <c r="N83" s="24">
        <f>M83-G83</f>
        <v>-0.19999999999998863</v>
      </c>
      <c r="O83" s="24">
        <f>SQRT(N83*N83+L83*L83)</f>
        <v>10.801851693112621</v>
      </c>
      <c r="P83" s="24">
        <v>0.63</v>
      </c>
      <c r="Q83" s="24">
        <f t="shared" si="42"/>
        <v>2.3925000000000001</v>
      </c>
      <c r="AM83" s="23">
        <f t="shared" si="32"/>
        <v>165</v>
      </c>
      <c r="AN83" s="23">
        <f>$AE$10*AM83+$AF$10</f>
        <v>0.33506596062051774</v>
      </c>
      <c r="AO83" s="23">
        <f t="shared" si="57"/>
        <v>0.33506596062051774</v>
      </c>
      <c r="BE83" s="23">
        <f t="shared" si="33"/>
        <v>165</v>
      </c>
      <c r="BF83" s="23">
        <f t="shared" si="58"/>
        <v>1.5038461538461534</v>
      </c>
      <c r="BG83" s="23">
        <f t="shared" si="51"/>
        <v>0.87384615384615338</v>
      </c>
      <c r="BH83" s="3"/>
      <c r="BI83" s="3"/>
      <c r="BJ83" s="14">
        <f t="shared" si="34"/>
        <v>165</v>
      </c>
      <c r="BK83" s="3">
        <f t="shared" si="59"/>
        <v>0.33506596062051774</v>
      </c>
      <c r="BL83" s="3">
        <f t="shared" si="60"/>
        <v>1.5038461538461534</v>
      </c>
      <c r="BM83" s="3">
        <f t="shared" si="52"/>
        <v>10.801851693112621</v>
      </c>
      <c r="BN83" s="3">
        <f t="shared" si="53"/>
        <v>27.749776557568662</v>
      </c>
      <c r="BO83" s="35">
        <f t="shared" si="54"/>
        <v>28</v>
      </c>
      <c r="BP83" s="35">
        <f t="shared" si="55"/>
        <v>22</v>
      </c>
      <c r="BQ83" s="117">
        <f t="shared" si="56"/>
        <v>-6</v>
      </c>
    </row>
    <row r="84" spans="1:69" ht="17" thickBot="1" x14ac:dyDescent="0.25">
      <c r="A84" s="22">
        <f t="shared" si="35"/>
        <v>30</v>
      </c>
      <c r="B84" s="115">
        <v>70</v>
      </c>
      <c r="C84" s="115">
        <v>93.6</v>
      </c>
      <c r="D84" s="115">
        <v>128.19999999999999</v>
      </c>
      <c r="E84" s="115">
        <v>6101</v>
      </c>
      <c r="F84" s="115">
        <v>-5.6</v>
      </c>
      <c r="G84" s="115">
        <v>159.6</v>
      </c>
      <c r="H84" s="115">
        <v>168.9</v>
      </c>
      <c r="I84" s="115" t="s">
        <v>117</v>
      </c>
      <c r="J84" s="115">
        <v>13.8</v>
      </c>
      <c r="K84" s="22">
        <f>_xlfn.NUMBERVALUE( LEFT(I84,LEN(I84)-1))</f>
        <v>12.5</v>
      </c>
      <c r="L84" s="22">
        <f>IF( RIGHT(I84,1) = "L",-K84,K84)</f>
        <v>12.5</v>
      </c>
      <c r="M84" s="23">
        <v>165</v>
      </c>
      <c r="N84" s="24">
        <f>M84-G84</f>
        <v>5.4000000000000057</v>
      </c>
      <c r="O84" s="24">
        <f>SQRT(N84*N84+L84*L84)</f>
        <v>13.61653406708183</v>
      </c>
      <c r="P84" s="24">
        <v>0.63</v>
      </c>
      <c r="Q84" s="24">
        <f t="shared" si="42"/>
        <v>2.3925000000000001</v>
      </c>
      <c r="AM84" s="23">
        <f t="shared" si="32"/>
        <v>165</v>
      </c>
      <c r="AN84" s="23">
        <f>$AE$10*AM84+$AF$10</f>
        <v>0.33506596062051774</v>
      </c>
      <c r="AO84" s="23">
        <f t="shared" si="57"/>
        <v>0.33506596062051774</v>
      </c>
      <c r="BE84" s="23">
        <f t="shared" si="33"/>
        <v>165</v>
      </c>
      <c r="BF84" s="23">
        <f t="shared" si="58"/>
        <v>1.5038461538461534</v>
      </c>
      <c r="BG84" s="23">
        <f t="shared" si="51"/>
        <v>0.87384615384615338</v>
      </c>
      <c r="BH84" s="3"/>
      <c r="BI84" s="3"/>
      <c r="BJ84" s="14">
        <f t="shared" si="34"/>
        <v>165</v>
      </c>
      <c r="BK84" s="3">
        <f t="shared" si="59"/>
        <v>0.33506596062051774</v>
      </c>
      <c r="BL84" s="3">
        <f t="shared" si="60"/>
        <v>1.5038461538461534</v>
      </c>
      <c r="BM84" s="3">
        <f t="shared" si="52"/>
        <v>13.61653406708183</v>
      </c>
      <c r="BN84" s="3">
        <f t="shared" si="53"/>
        <v>36.150159481446167</v>
      </c>
      <c r="BO84" s="35">
        <f t="shared" si="54"/>
        <v>36</v>
      </c>
      <c r="BP84" s="35">
        <f t="shared" si="55"/>
        <v>30</v>
      </c>
      <c r="BQ84" s="117">
        <f t="shared" si="56"/>
        <v>-6</v>
      </c>
    </row>
  </sheetData>
  <mergeCells count="3">
    <mergeCell ref="A1:V1"/>
    <mergeCell ref="AR1:BG1"/>
    <mergeCell ref="Y1:AO1"/>
  </mergeCells>
  <conditionalFormatting sqref="BQ3">
    <cfRule type="expression" dxfId="5" priority="5">
      <formula>$BQ3&gt;1</formula>
    </cfRule>
    <cfRule type="expression" dxfId="4" priority="12">
      <formula>$BQ3&lt;-1</formula>
    </cfRule>
  </conditionalFormatting>
  <conditionalFormatting sqref="BQ4">
    <cfRule type="expression" dxfId="3" priority="3">
      <formula>$BQ4&gt;1</formula>
    </cfRule>
    <cfRule type="expression" dxfId="2" priority="4">
      <formula>$BQ4&lt;-1</formula>
    </cfRule>
  </conditionalFormatting>
  <conditionalFormatting sqref="BQ5:BQ84">
    <cfRule type="expression" dxfId="1" priority="1">
      <formula>$BQ5&gt;1</formula>
    </cfRule>
    <cfRule type="expression" dxfId="0" priority="2">
      <formula>$BQ5&lt;-1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zoomScale="78" zoomScaleNormal="78" workbookViewId="0">
      <selection activeCell="AP83" sqref="AP83"/>
    </sheetView>
  </sheetViews>
  <sheetFormatPr baseColWidth="10" defaultRowHeight="16" x14ac:dyDescent="0.2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 x14ac:dyDescent="0.25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 x14ac:dyDescent="0.25">
      <c r="A2" s="5">
        <v>57</v>
      </c>
      <c r="B2" s="4">
        <v>38</v>
      </c>
      <c r="C2" s="3">
        <v>5.5326304774492217</v>
      </c>
      <c r="D2" s="9">
        <v>0.14559553888024268</v>
      </c>
    </row>
    <row r="3" spans="1:4" s="3" customFormat="1" ht="17" thickBot="1" x14ac:dyDescent="0.25">
      <c r="A3" s="5">
        <v>74</v>
      </c>
      <c r="B3" s="4">
        <v>38</v>
      </c>
      <c r="C3" s="3">
        <v>3.5510561809129397</v>
      </c>
      <c r="D3" s="9">
        <v>9.3448846866129989E-2</v>
      </c>
    </row>
    <row r="4" spans="1:4" s="3" customFormat="1" ht="17" thickBot="1" x14ac:dyDescent="0.25">
      <c r="A4" s="5">
        <v>75</v>
      </c>
      <c r="B4" s="4">
        <v>38</v>
      </c>
      <c r="C4" s="3">
        <v>3.4014702703389883</v>
      </c>
      <c r="D4" s="9">
        <v>8.9512375535236541E-2</v>
      </c>
    </row>
    <row r="5" spans="1:4" s="3" customFormat="1" ht="17" thickBot="1" x14ac:dyDescent="0.25">
      <c r="A5" s="5">
        <v>89</v>
      </c>
      <c r="B5" s="4">
        <v>38</v>
      </c>
      <c r="C5" s="3">
        <v>1.8027756377319946</v>
      </c>
      <c r="D5" s="9">
        <v>4.744146415084196E-2</v>
      </c>
    </row>
    <row r="6" spans="1:4" s="3" customFormat="1" ht="17" thickBot="1" x14ac:dyDescent="0.25">
      <c r="A6" s="5">
        <v>61</v>
      </c>
      <c r="B6" s="4">
        <v>38</v>
      </c>
      <c r="C6" s="3">
        <v>5.0159744815937808</v>
      </c>
      <c r="D6" s="9">
        <v>0.13199932846299423</v>
      </c>
    </row>
    <row r="7" spans="1:4" s="3" customFormat="1" ht="17" thickBot="1" x14ac:dyDescent="0.25">
      <c r="A7" s="5">
        <v>78</v>
      </c>
      <c r="B7" s="4">
        <v>38</v>
      </c>
      <c r="C7" s="3">
        <v>3.0413812651491097</v>
      </c>
      <c r="D7" s="9">
        <v>8.0036349082871314E-2</v>
      </c>
    </row>
    <row r="8" spans="1:4" s="3" customFormat="1" ht="17" thickBot="1" x14ac:dyDescent="0.25">
      <c r="A8" s="5">
        <v>89</v>
      </c>
      <c r="B8" s="4">
        <v>29</v>
      </c>
      <c r="C8" s="3">
        <v>1.5620499351813304</v>
      </c>
      <c r="D8" s="9">
        <v>5.3863790868321736E-2</v>
      </c>
    </row>
    <row r="9" spans="1:4" s="3" customFormat="1" ht="17" thickBot="1" x14ac:dyDescent="0.25">
      <c r="A9" s="5">
        <v>50</v>
      </c>
      <c r="B9" s="4">
        <v>29</v>
      </c>
      <c r="C9" s="3">
        <v>5.629387178015028</v>
      </c>
      <c r="D9" s="9">
        <v>0.19411679924189751</v>
      </c>
    </row>
    <row r="10" spans="1:4" s="3" customFormat="1" ht="17" thickBot="1" x14ac:dyDescent="0.25">
      <c r="A10" s="5">
        <v>95</v>
      </c>
      <c r="B10" s="4">
        <v>29</v>
      </c>
      <c r="C10" s="3">
        <v>1.0000000000000009</v>
      </c>
      <c r="D10" s="9">
        <v>3.4482758620689682E-2</v>
      </c>
    </row>
    <row r="11" spans="1:4" s="3" customFormat="1" ht="17" thickBot="1" x14ac:dyDescent="0.25">
      <c r="A11" s="5">
        <v>90</v>
      </c>
      <c r="B11" s="4">
        <v>29</v>
      </c>
      <c r="C11" s="3">
        <v>1.5811388300841898</v>
      </c>
      <c r="D11" s="9">
        <v>5.4522028623592747E-2</v>
      </c>
    </row>
    <row r="12" spans="1:4" s="3" customFormat="1" ht="17" thickBot="1" x14ac:dyDescent="0.25">
      <c r="A12" s="5">
        <v>96</v>
      </c>
      <c r="B12" s="4">
        <v>29</v>
      </c>
      <c r="C12" s="3">
        <v>0.92195444572928731</v>
      </c>
      <c r="D12" s="9">
        <v>3.1791532611354735E-2</v>
      </c>
    </row>
    <row r="13" spans="1:4" s="3" customFormat="1" ht="17" thickBot="1" x14ac:dyDescent="0.25">
      <c r="A13" s="5">
        <v>89</v>
      </c>
      <c r="B13" s="4">
        <v>68</v>
      </c>
      <c r="C13" s="3">
        <v>2.7018512172212619</v>
      </c>
      <c r="D13" s="9">
        <v>3.9733106135606794E-2</v>
      </c>
    </row>
    <row r="14" spans="1:4" s="3" customFormat="1" ht="17" thickBot="1" x14ac:dyDescent="0.25">
      <c r="A14" s="5">
        <v>97</v>
      </c>
      <c r="B14" s="4">
        <v>68</v>
      </c>
      <c r="C14" s="3">
        <v>1.2806248474865698</v>
      </c>
      <c r="D14" s="9">
        <v>1.8832718345390732E-2</v>
      </c>
    </row>
    <row r="15" spans="1:4" s="3" customFormat="1" ht="17" thickBot="1" x14ac:dyDescent="0.25">
      <c r="A15" s="5">
        <v>80</v>
      </c>
      <c r="B15" s="4">
        <v>68</v>
      </c>
      <c r="C15" s="3">
        <v>4.1773197148410786</v>
      </c>
      <c r="D15" s="9">
        <v>6.1431172277074682E-2</v>
      </c>
    </row>
    <row r="16" spans="1:4" s="3" customFormat="1" ht="17" thickBot="1" x14ac:dyDescent="0.25">
      <c r="A16" s="5">
        <v>97</v>
      </c>
      <c r="B16" s="4">
        <v>68</v>
      </c>
      <c r="C16" s="3">
        <v>1.4035668847618257</v>
      </c>
      <c r="D16" s="9">
        <v>2.0640689481791555E-2</v>
      </c>
    </row>
    <row r="17" spans="1:4" s="3" customFormat="1" ht="17" thickBot="1" x14ac:dyDescent="0.25">
      <c r="A17" s="5">
        <v>94</v>
      </c>
      <c r="B17" s="4">
        <v>68</v>
      </c>
      <c r="C17" s="3">
        <v>1.7262676501632095</v>
      </c>
      <c r="D17" s="9">
        <v>2.5386288972988374E-2</v>
      </c>
    </row>
    <row r="18" spans="1:4" s="3" customFormat="1" ht="17" thickBot="1" x14ac:dyDescent="0.25">
      <c r="A18" s="5">
        <v>73</v>
      </c>
      <c r="B18" s="4">
        <v>68</v>
      </c>
      <c r="C18" s="3">
        <v>5.303772242470445</v>
      </c>
      <c r="D18" s="9">
        <v>7.7996650624565372E-2</v>
      </c>
    </row>
    <row r="19" spans="1:4" s="3" customFormat="1" ht="17" thickBot="1" x14ac:dyDescent="0.25">
      <c r="A19" s="5">
        <v>24</v>
      </c>
      <c r="B19" s="4">
        <v>50</v>
      </c>
      <c r="C19" s="3">
        <v>10.117806086301517</v>
      </c>
      <c r="D19" s="9">
        <v>0.20235612172603035</v>
      </c>
    </row>
    <row r="20" spans="1:4" s="3" customFormat="1" ht="17" thickBot="1" x14ac:dyDescent="0.25">
      <c r="A20" s="5">
        <v>84</v>
      </c>
      <c r="B20" s="4">
        <v>50</v>
      </c>
      <c r="C20" s="3">
        <v>2.5961509971494348</v>
      </c>
      <c r="D20" s="9">
        <v>5.1923019942988695E-2</v>
      </c>
    </row>
    <row r="21" spans="1:4" s="3" customFormat="1" ht="17" thickBot="1" x14ac:dyDescent="0.25">
      <c r="A21" s="5">
        <v>86</v>
      </c>
      <c r="B21" s="4">
        <v>50</v>
      </c>
      <c r="C21" s="3">
        <v>2.4186773244895661</v>
      </c>
      <c r="D21" s="9">
        <v>4.8373546489791322E-2</v>
      </c>
    </row>
    <row r="22" spans="1:4" s="3" customFormat="1" ht="17" thickBot="1" x14ac:dyDescent="0.25">
      <c r="A22" s="5">
        <v>68</v>
      </c>
      <c r="B22" s="4">
        <v>50</v>
      </c>
      <c r="C22" s="3">
        <v>4.6518813398452057</v>
      </c>
      <c r="D22" s="9">
        <v>9.303762679690411E-2</v>
      </c>
    </row>
    <row r="23" spans="1:4" s="3" customFormat="1" ht="17" thickBot="1" x14ac:dyDescent="0.25">
      <c r="A23" s="5">
        <v>74</v>
      </c>
      <c r="B23" s="4">
        <v>50</v>
      </c>
      <c r="C23" s="3">
        <v>3.8418745424597094</v>
      </c>
      <c r="D23" s="9">
        <v>7.6837490849194182E-2</v>
      </c>
    </row>
    <row r="24" spans="1:4" s="3" customFormat="1" ht="17" thickBot="1" x14ac:dyDescent="0.25">
      <c r="A24" s="5">
        <v>74</v>
      </c>
      <c r="B24" s="4">
        <v>50</v>
      </c>
      <c r="C24" s="3">
        <v>3.8600518131237571</v>
      </c>
      <c r="D24" s="9">
        <v>7.720103626247514E-2</v>
      </c>
    </row>
    <row r="25" spans="1:4" s="3" customFormat="1" ht="17" thickBot="1" x14ac:dyDescent="0.25">
      <c r="A25" s="5">
        <v>84</v>
      </c>
      <c r="B25" s="4">
        <v>35</v>
      </c>
      <c r="C25" s="3">
        <v>2.3600847442411883</v>
      </c>
      <c r="D25" s="9">
        <v>6.7430992692605385E-2</v>
      </c>
    </row>
    <row r="26" spans="1:4" s="3" customFormat="1" ht="17" thickBot="1" x14ac:dyDescent="0.25">
      <c r="A26" s="5">
        <v>89</v>
      </c>
      <c r="B26" s="4">
        <v>35</v>
      </c>
      <c r="C26" s="3">
        <v>1.8027756377319917</v>
      </c>
      <c r="D26" s="9">
        <v>5.1507875363771188E-2</v>
      </c>
    </row>
    <row r="27" spans="1:4" s="3" customFormat="1" ht="17" thickBot="1" x14ac:dyDescent="0.25">
      <c r="A27" s="5">
        <v>93</v>
      </c>
      <c r="B27" s="4">
        <v>35</v>
      </c>
      <c r="C27" s="3">
        <v>1.3416407864998765</v>
      </c>
      <c r="D27" s="9">
        <v>3.8332593899996471E-2</v>
      </c>
    </row>
    <row r="28" spans="1:4" s="3" customFormat="1" ht="17" thickBot="1" x14ac:dyDescent="0.25">
      <c r="A28" s="5">
        <v>98</v>
      </c>
      <c r="B28" s="4">
        <v>35</v>
      </c>
      <c r="C28" s="3">
        <v>0.80622577482985514</v>
      </c>
      <c r="D28" s="9">
        <v>2.303502213799586E-2</v>
      </c>
    </row>
    <row r="29" spans="1:4" s="3" customFormat="1" ht="17" thickBot="1" x14ac:dyDescent="0.25">
      <c r="A29" s="5">
        <v>75</v>
      </c>
      <c r="B29" s="4">
        <v>35</v>
      </c>
      <c r="C29" s="3">
        <v>3.3541019662496852</v>
      </c>
      <c r="D29" s="9">
        <v>9.5831484749991008E-2</v>
      </c>
    </row>
    <row r="30" spans="1:4" s="3" customFormat="1" ht="17" thickBot="1" x14ac:dyDescent="0.25">
      <c r="A30" s="5">
        <v>74</v>
      </c>
      <c r="B30" s="4">
        <v>35</v>
      </c>
      <c r="C30" s="3">
        <v>3.4525353003264123</v>
      </c>
      <c r="D30" s="9">
        <v>9.8643865723611779E-2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30" zoomScale="140" zoomScaleNormal="140" workbookViewId="0">
      <selection activeCell="A8" sqref="A8:XFD8"/>
    </sheetView>
  </sheetViews>
  <sheetFormatPr baseColWidth="10" defaultRowHeight="16" x14ac:dyDescent="0.2"/>
  <cols>
    <col min="1" max="1" width="4.83203125" bestFit="1" customWidth="1"/>
    <col min="2" max="2" width="17.83203125" customWidth="1"/>
  </cols>
  <sheetData>
    <row r="1" spans="1:2" ht="17" thickBot="1" x14ac:dyDescent="0.25">
      <c r="A1" s="2" t="s">
        <v>1</v>
      </c>
      <c r="B1" s="2" t="s">
        <v>45</v>
      </c>
    </row>
    <row r="2" spans="1:2" s="3" customFormat="1" ht="17" thickBot="1" x14ac:dyDescent="0.25">
      <c r="A2" s="5">
        <v>57</v>
      </c>
      <c r="B2" s="9">
        <v>0.14559553888024268</v>
      </c>
    </row>
    <row r="3" spans="1:2" s="3" customFormat="1" ht="17" thickBot="1" x14ac:dyDescent="0.25">
      <c r="A3" s="5">
        <v>74</v>
      </c>
      <c r="B3" s="9">
        <v>9.3448846866129989E-2</v>
      </c>
    </row>
    <row r="4" spans="1:2" s="3" customFormat="1" ht="17" thickBot="1" x14ac:dyDescent="0.25">
      <c r="A4" s="5">
        <v>75</v>
      </c>
      <c r="B4" s="9">
        <v>8.9512375535236541E-2</v>
      </c>
    </row>
    <row r="5" spans="1:2" s="3" customFormat="1" ht="17" thickBot="1" x14ac:dyDescent="0.25">
      <c r="A5" s="5">
        <v>89</v>
      </c>
      <c r="B5" s="9">
        <v>4.744146415084196E-2</v>
      </c>
    </row>
    <row r="6" spans="1:2" s="3" customFormat="1" ht="17" thickBot="1" x14ac:dyDescent="0.25">
      <c r="A6" s="5">
        <v>61</v>
      </c>
      <c r="B6" s="9">
        <v>0.13199932846299423</v>
      </c>
    </row>
    <row r="7" spans="1:2" s="3" customFormat="1" ht="17" thickBot="1" x14ac:dyDescent="0.25">
      <c r="A7" s="5">
        <v>78</v>
      </c>
      <c r="B7" s="9">
        <v>8.0036349082871314E-2</v>
      </c>
    </row>
    <row r="8" spans="1:2" s="3" customFormat="1" ht="17" thickBot="1" x14ac:dyDescent="0.25">
      <c r="A8" s="5">
        <v>89</v>
      </c>
      <c r="B8" s="9">
        <v>5.3863790868321736E-2</v>
      </c>
    </row>
    <row r="9" spans="1:2" s="3" customFormat="1" ht="17" thickBot="1" x14ac:dyDescent="0.25">
      <c r="A9" s="5">
        <v>50</v>
      </c>
      <c r="B9" s="9">
        <v>0.19411679924189751</v>
      </c>
    </row>
    <row r="10" spans="1:2" s="3" customFormat="1" ht="17" thickBot="1" x14ac:dyDescent="0.25">
      <c r="A10" s="5">
        <v>95</v>
      </c>
      <c r="B10" s="9">
        <v>3.4482758620689682E-2</v>
      </c>
    </row>
    <row r="11" spans="1:2" s="3" customFormat="1" ht="17" thickBot="1" x14ac:dyDescent="0.25">
      <c r="A11" s="5">
        <v>90</v>
      </c>
      <c r="B11" s="9">
        <v>5.4522028623592747E-2</v>
      </c>
    </row>
    <row r="12" spans="1:2" s="3" customFormat="1" ht="17" thickBot="1" x14ac:dyDescent="0.25">
      <c r="A12" s="5">
        <v>96</v>
      </c>
      <c r="B12" s="9">
        <v>3.1791532611354735E-2</v>
      </c>
    </row>
    <row r="13" spans="1:2" s="3" customFormat="1" ht="17" thickBot="1" x14ac:dyDescent="0.25">
      <c r="A13" s="5">
        <v>89</v>
      </c>
      <c r="B13" s="9">
        <v>3.9733106135606794E-2</v>
      </c>
    </row>
    <row r="14" spans="1:2" s="3" customFormat="1" ht="17" thickBot="1" x14ac:dyDescent="0.25">
      <c r="A14" s="5">
        <v>97</v>
      </c>
      <c r="B14" s="9">
        <v>1.8832718345390732E-2</v>
      </c>
    </row>
    <row r="15" spans="1:2" s="3" customFormat="1" ht="17" thickBot="1" x14ac:dyDescent="0.25">
      <c r="A15" s="5">
        <v>80</v>
      </c>
      <c r="B15" s="9">
        <v>6.1431172277074682E-2</v>
      </c>
    </row>
    <row r="16" spans="1:2" s="3" customFormat="1" ht="17" thickBot="1" x14ac:dyDescent="0.25">
      <c r="A16" s="5">
        <v>97</v>
      </c>
      <c r="B16" s="9">
        <v>2.0640689481791555E-2</v>
      </c>
    </row>
    <row r="17" spans="1:2" s="3" customFormat="1" ht="17" thickBot="1" x14ac:dyDescent="0.25">
      <c r="A17" s="5">
        <v>94</v>
      </c>
      <c r="B17" s="9">
        <v>2.5386288972988374E-2</v>
      </c>
    </row>
    <row r="18" spans="1:2" s="3" customFormat="1" ht="17" thickBot="1" x14ac:dyDescent="0.25">
      <c r="A18" s="5">
        <v>73</v>
      </c>
      <c r="B18" s="9">
        <v>7.7996650624565372E-2</v>
      </c>
    </row>
    <row r="19" spans="1:2" s="3" customFormat="1" ht="17" thickBot="1" x14ac:dyDescent="0.25">
      <c r="A19" s="5">
        <v>24</v>
      </c>
      <c r="B19" s="9">
        <v>0.20235612172603035</v>
      </c>
    </row>
    <row r="20" spans="1:2" s="3" customFormat="1" ht="17" thickBot="1" x14ac:dyDescent="0.25">
      <c r="A20" s="5">
        <v>84</v>
      </c>
      <c r="B20" s="9">
        <v>5.1923019942988695E-2</v>
      </c>
    </row>
    <row r="21" spans="1:2" s="3" customFormat="1" ht="17" thickBot="1" x14ac:dyDescent="0.25">
      <c r="A21" s="5">
        <v>86</v>
      </c>
      <c r="B21" s="9">
        <v>4.8373546489791322E-2</v>
      </c>
    </row>
    <row r="22" spans="1:2" s="3" customFormat="1" ht="17" thickBot="1" x14ac:dyDescent="0.25">
      <c r="A22" s="5">
        <v>68</v>
      </c>
      <c r="B22" s="9">
        <v>9.303762679690411E-2</v>
      </c>
    </row>
    <row r="23" spans="1:2" s="3" customFormat="1" ht="17" thickBot="1" x14ac:dyDescent="0.25">
      <c r="A23" s="5">
        <v>74</v>
      </c>
      <c r="B23" s="9">
        <v>7.6837490849194182E-2</v>
      </c>
    </row>
    <row r="24" spans="1:2" s="3" customFormat="1" ht="17" thickBot="1" x14ac:dyDescent="0.25">
      <c r="A24" s="5">
        <v>74</v>
      </c>
      <c r="B24" s="9">
        <v>7.720103626247514E-2</v>
      </c>
    </row>
    <row r="25" spans="1:2" s="3" customFormat="1" ht="17" thickBot="1" x14ac:dyDescent="0.25">
      <c r="A25" s="5">
        <v>84</v>
      </c>
      <c r="B25" s="9">
        <v>6.7430992692605385E-2</v>
      </c>
    </row>
    <row r="26" spans="1:2" s="3" customFormat="1" ht="17" thickBot="1" x14ac:dyDescent="0.25">
      <c r="A26" s="5">
        <v>89</v>
      </c>
      <c r="B26" s="9">
        <v>5.1507875363771188E-2</v>
      </c>
    </row>
    <row r="27" spans="1:2" s="3" customFormat="1" ht="17" thickBot="1" x14ac:dyDescent="0.25">
      <c r="A27" s="5">
        <v>93</v>
      </c>
      <c r="B27" s="9">
        <v>3.8332593899996471E-2</v>
      </c>
    </row>
    <row r="28" spans="1:2" s="3" customFormat="1" ht="17" thickBot="1" x14ac:dyDescent="0.25">
      <c r="A28" s="5">
        <v>98</v>
      </c>
      <c r="B28" s="9">
        <v>2.303502213799586E-2</v>
      </c>
    </row>
    <row r="29" spans="1:2" s="3" customFormat="1" ht="17" thickBot="1" x14ac:dyDescent="0.25">
      <c r="A29" s="5">
        <v>75</v>
      </c>
      <c r="B29" s="9">
        <v>9.5831484749991008E-2</v>
      </c>
    </row>
    <row r="30" spans="1:2" s="3" customFormat="1" ht="17" thickBot="1" x14ac:dyDescent="0.25">
      <c r="A30" s="5">
        <v>74</v>
      </c>
      <c r="B30" s="9">
        <v>9.8643865723611779E-2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workbookViewId="0">
      <pane ySplit="1" topLeftCell="A2" activePane="bottomLeft" state="frozen"/>
      <selection pane="bottomLeft" activeCell="F35" sqref="F35:O40"/>
    </sheetView>
  </sheetViews>
  <sheetFormatPr baseColWidth="10" defaultRowHeight="16" x14ac:dyDescent="0.2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  <col min="15" max="15" width="12" customWidth="1"/>
    <col min="18" max="18" width="20.33203125" customWidth="1"/>
  </cols>
  <sheetData>
    <row r="1" spans="1:18" ht="30" x14ac:dyDescent="0.2">
      <c r="A1" s="44" t="s">
        <v>0</v>
      </c>
      <c r="B1" s="44"/>
      <c r="C1" s="44"/>
      <c r="D1" s="44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124</v>
      </c>
      <c r="O1" s="2" t="s">
        <v>25</v>
      </c>
      <c r="P1" s="1" t="s">
        <v>24</v>
      </c>
      <c r="Q1" s="2" t="s">
        <v>32</v>
      </c>
      <c r="R1" s="2" t="s">
        <v>44</v>
      </c>
    </row>
    <row r="2" spans="1:18" ht="18" thickBot="1" x14ac:dyDescent="0.25">
      <c r="A2" s="45"/>
      <c r="B2" s="45"/>
      <c r="C2" s="45"/>
      <c r="D2" s="45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1" t="s">
        <v>13</v>
      </c>
      <c r="Q2" s="2" t="s">
        <v>13</v>
      </c>
      <c r="R2" s="2" t="s">
        <v>13</v>
      </c>
    </row>
    <row r="3" spans="1:18" s="3" customFormat="1" ht="17" thickBot="1" x14ac:dyDescent="0.25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5">
        <f>_xlfn.NUMBERVALUE( LEFT(L3,LEN(L3)-1))</f>
        <v>0.6</v>
      </c>
      <c r="O3" s="5">
        <f>IF( RIGHT(L3,1) = "L",-N3,N3)</f>
        <v>-0.6</v>
      </c>
      <c r="P3" s="4">
        <v>38</v>
      </c>
      <c r="Q3" s="3">
        <f>P3-J3</f>
        <v>5.5</v>
      </c>
      <c r="R3" s="3">
        <f>SQRT(Q3*Q3+O3*O3)</f>
        <v>5.5326304774492217</v>
      </c>
    </row>
    <row r="4" spans="1:18" s="3" customFormat="1" ht="17" thickBot="1" x14ac:dyDescent="0.25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5">
        <f t="shared" ref="N4:N8" si="0">_xlfn.NUMBERVALUE( LEFT(L4,LEN(L4)-1))</f>
        <v>3</v>
      </c>
      <c r="O4" s="5">
        <f t="shared" ref="O4:O8" si="1">IF( RIGHT(L4,1) = "L",-N4,N4)</f>
        <v>-3</v>
      </c>
      <c r="P4" s="4">
        <v>38</v>
      </c>
      <c r="Q4" s="3">
        <f>P4-J4</f>
        <v>-1.8999999999999986</v>
      </c>
      <c r="R4" s="3">
        <f>SQRT(Q4*Q4+O4*O4)</f>
        <v>3.5510561809129397</v>
      </c>
    </row>
    <row r="5" spans="1:18" s="3" customFormat="1" ht="17" thickBot="1" x14ac:dyDescent="0.25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5">
        <f t="shared" si="0"/>
        <v>0.1</v>
      </c>
      <c r="O5" s="5">
        <f t="shared" si="1"/>
        <v>-0.1</v>
      </c>
      <c r="P5" s="4">
        <v>38</v>
      </c>
      <c r="Q5" s="3">
        <f>P5-J5</f>
        <v>3.3999999999999986</v>
      </c>
      <c r="R5" s="3">
        <f>SQRT(Q5*Q5+O5*O5)</f>
        <v>3.4014702703389883</v>
      </c>
    </row>
    <row r="6" spans="1:18" s="3" customFormat="1" ht="17" thickBot="1" x14ac:dyDescent="0.25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5">
        <f t="shared" si="0"/>
        <v>1</v>
      </c>
      <c r="O6" s="5">
        <f t="shared" si="1"/>
        <v>-1</v>
      </c>
      <c r="P6" s="4">
        <v>38</v>
      </c>
      <c r="Q6" s="3">
        <f>P6-J6</f>
        <v>1.5</v>
      </c>
      <c r="R6" s="3">
        <f>SQRT(Q6*Q6+O6*O6)</f>
        <v>1.8027756377319946</v>
      </c>
    </row>
    <row r="7" spans="1:18" s="3" customFormat="1" ht="17" thickBot="1" x14ac:dyDescent="0.25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5">
        <f t="shared" si="0"/>
        <v>0.4</v>
      </c>
      <c r="O7" s="5">
        <f t="shared" si="1"/>
        <v>0.4</v>
      </c>
      <c r="P7" s="4">
        <v>38</v>
      </c>
      <c r="Q7" s="3">
        <f>P7-J7</f>
        <v>5</v>
      </c>
      <c r="R7" s="3">
        <f>SQRT(Q7*Q7+O7*O7)</f>
        <v>5.0159744815937808</v>
      </c>
    </row>
    <row r="8" spans="1:18" s="3" customFormat="1" ht="17" thickBot="1" x14ac:dyDescent="0.25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5">
        <f t="shared" si="0"/>
        <v>0.5</v>
      </c>
      <c r="O8" s="5">
        <f t="shared" si="1"/>
        <v>-0.5</v>
      </c>
      <c r="P8" s="4">
        <v>38</v>
      </c>
      <c r="Q8" s="3">
        <f>P8-J8</f>
        <v>3</v>
      </c>
      <c r="R8" s="3">
        <f>SQRT(Q8*Q8+O8*O8)</f>
        <v>3.0413812651491097</v>
      </c>
    </row>
    <row r="9" spans="1:18" s="6" customFormat="1" x14ac:dyDescent="0.2">
      <c r="A9" s="46" t="s">
        <v>21</v>
      </c>
      <c r="B9" s="46"/>
      <c r="C9" s="46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  <c r="O9" s="8"/>
      <c r="P9" s="7"/>
    </row>
    <row r="10" spans="1:18" s="6" customFormat="1" ht="17" thickBot="1" x14ac:dyDescent="0.25">
      <c r="A10" s="47" t="s">
        <v>23</v>
      </c>
      <c r="B10" s="47"/>
      <c r="C10" s="47"/>
      <c r="D10" s="47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  <c r="O10" s="8"/>
      <c r="P10" s="7"/>
    </row>
    <row r="11" spans="1:18" s="3" customFormat="1" ht="17" thickBot="1" x14ac:dyDescent="0.25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13.7</v>
      </c>
      <c r="N11" s="5">
        <f>_xlfn.NUMBERVALUE( LEFT(L11,LEN(L11)-1))</f>
        <v>1.3</v>
      </c>
      <c r="O11" s="5">
        <f>IF( RIGHT(L11,1) = "L",-N11,N11)</f>
        <v>1.3</v>
      </c>
      <c r="P11" s="4">
        <v>29</v>
      </c>
      <c r="Q11" s="3">
        <f>P11-J11</f>
        <v>-13.700000000000003</v>
      </c>
      <c r="R11" s="3">
        <f>SQRT(Q11*Q11+O11*O11)</f>
        <v>13.761540611428652</v>
      </c>
    </row>
    <row r="12" spans="1:18" s="3" customFormat="1" ht="17" thickBot="1" x14ac:dyDescent="0.25">
      <c r="A12" s="5">
        <v>2</v>
      </c>
      <c r="B12" s="4"/>
      <c r="C12" s="4"/>
      <c r="D12" s="4"/>
      <c r="E12" s="39">
        <v>89</v>
      </c>
      <c r="F12" s="5">
        <v>37.1</v>
      </c>
      <c r="G12" s="5">
        <v>39.5</v>
      </c>
      <c r="H12" s="5">
        <v>4620</v>
      </c>
      <c r="I12" s="5" t="s">
        <v>19</v>
      </c>
      <c r="J12" s="39">
        <v>27.8</v>
      </c>
      <c r="K12" s="5">
        <v>34.799999999999997</v>
      </c>
      <c r="L12" s="5" t="s">
        <v>27</v>
      </c>
      <c r="M12" s="39">
        <v>1.6</v>
      </c>
      <c r="N12" s="5">
        <f t="shared" ref="N12:N16" si="2">_xlfn.NUMBERVALUE( LEFT(L12,LEN(L12)-1))</f>
        <v>1</v>
      </c>
      <c r="O12" s="39">
        <f t="shared" ref="O12:O16" si="3">IF( RIGHT(L12,1) = "L",-N12,N12)</f>
        <v>1</v>
      </c>
      <c r="P12" s="4">
        <v>29</v>
      </c>
      <c r="Q12" s="35">
        <f>P12-J12</f>
        <v>1.1999999999999993</v>
      </c>
      <c r="R12" s="3">
        <f>SQRT(Q12*Q12+O12*O12)</f>
        <v>1.5620499351813304</v>
      </c>
    </row>
    <row r="13" spans="1:18" s="3" customFormat="1" ht="17" thickBot="1" x14ac:dyDescent="0.25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5.7</v>
      </c>
      <c r="N13" s="5">
        <f t="shared" si="2"/>
        <v>1.2</v>
      </c>
      <c r="O13" s="5">
        <f t="shared" si="3"/>
        <v>1.2</v>
      </c>
      <c r="P13" s="4">
        <v>29</v>
      </c>
      <c r="Q13" s="3">
        <f>P13-J13</f>
        <v>5.5</v>
      </c>
      <c r="R13" s="3">
        <f>SQRT(Q13*Q13+O13*O13)</f>
        <v>5.629387178015028</v>
      </c>
    </row>
    <row r="14" spans="1:18" s="3" customFormat="1" ht="17" thickBot="1" x14ac:dyDescent="0.25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1</v>
      </c>
      <c r="N14" s="5">
        <f t="shared" si="2"/>
        <v>0.8</v>
      </c>
      <c r="O14" s="5">
        <f t="shared" si="3"/>
        <v>0.8</v>
      </c>
      <c r="P14" s="4">
        <v>29</v>
      </c>
      <c r="Q14" s="3">
        <f>P14-J14</f>
        <v>0.60000000000000142</v>
      </c>
      <c r="R14" s="3">
        <f>SQRT(Q14*Q14+O14*O14)</f>
        <v>1.0000000000000009</v>
      </c>
    </row>
    <row r="15" spans="1:18" s="3" customFormat="1" ht="17" thickBot="1" x14ac:dyDescent="0.25">
      <c r="A15" s="5">
        <v>5</v>
      </c>
      <c r="B15" s="4"/>
      <c r="C15" s="4"/>
      <c r="D15" s="4"/>
      <c r="E15" s="39">
        <v>90</v>
      </c>
      <c r="F15" s="5">
        <v>38.4</v>
      </c>
      <c r="G15" s="5">
        <v>39.4</v>
      </c>
      <c r="H15" s="5">
        <v>4610</v>
      </c>
      <c r="I15" s="5" t="s">
        <v>19</v>
      </c>
      <c r="J15" s="39">
        <v>27.5</v>
      </c>
      <c r="K15" s="5">
        <v>34.700000000000003</v>
      </c>
      <c r="L15" s="5" t="s">
        <v>30</v>
      </c>
      <c r="M15" s="39">
        <v>1.6</v>
      </c>
      <c r="N15" s="5">
        <f t="shared" si="2"/>
        <v>0.5</v>
      </c>
      <c r="O15" s="39">
        <f t="shared" si="3"/>
        <v>0.5</v>
      </c>
      <c r="P15" s="4">
        <v>29</v>
      </c>
      <c r="Q15" s="35">
        <f>P15-J15</f>
        <v>1.5</v>
      </c>
      <c r="R15" s="3">
        <f>SQRT(Q15*Q15+O15*O15)</f>
        <v>1.5811388300841898</v>
      </c>
    </row>
    <row r="16" spans="1:18" s="3" customFormat="1" ht="17" thickBot="1" x14ac:dyDescent="0.25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1</v>
      </c>
      <c r="N16" s="5">
        <f t="shared" si="2"/>
        <v>0.2</v>
      </c>
      <c r="O16" s="5">
        <f t="shared" si="3"/>
        <v>-0.2</v>
      </c>
      <c r="P16" s="4">
        <v>29</v>
      </c>
      <c r="Q16" s="3">
        <f>P16-J16</f>
        <v>-0.89999999999999858</v>
      </c>
      <c r="R16" s="3">
        <f>SQRT(Q16*Q16+O16*O16)</f>
        <v>0.92195444572928731</v>
      </c>
    </row>
    <row r="17" spans="1:18" s="6" customFormat="1" x14ac:dyDescent="0.2">
      <c r="A17" s="46" t="s">
        <v>21</v>
      </c>
      <c r="B17" s="46"/>
      <c r="C17" s="46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>
        <v>4.0999999999999996</v>
      </c>
      <c r="N17" s="7"/>
      <c r="O17" s="8"/>
      <c r="P17" s="7"/>
    </row>
    <row r="18" spans="1:18" s="6" customFormat="1" ht="17" thickBot="1" x14ac:dyDescent="0.25">
      <c r="A18" s="47" t="s">
        <v>23</v>
      </c>
      <c r="B18" s="47"/>
      <c r="C18" s="47"/>
      <c r="D18" s="47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  <c r="O18" s="8"/>
      <c r="P18" s="7"/>
    </row>
    <row r="19" spans="1:18" s="3" customFormat="1" ht="17" thickBot="1" x14ac:dyDescent="0.25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5">
        <f>_xlfn.NUMBERVALUE( LEFT(L19,LEN(L19)-1))</f>
        <v>0.1</v>
      </c>
      <c r="O19" s="5">
        <f>IF( RIGHT(L19,1) = "L",-N19,N19)</f>
        <v>-0.1</v>
      </c>
      <c r="P19" s="4">
        <v>68</v>
      </c>
      <c r="Q19" s="3">
        <f>P19-J19</f>
        <v>-2.7000000000000028</v>
      </c>
      <c r="R19" s="3">
        <f>SQRT(Q19*Q19+O19*O19)</f>
        <v>2.7018512172212619</v>
      </c>
    </row>
    <row r="20" spans="1:18" s="3" customFormat="1" ht="17" thickBot="1" x14ac:dyDescent="0.25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5">
        <f t="shared" ref="N20:N24" si="4">_xlfn.NUMBERVALUE( LEFT(L20,LEN(L20)-1))</f>
        <v>0.8</v>
      </c>
      <c r="O20" s="5">
        <f t="shared" ref="O20:O24" si="5">IF( RIGHT(L20,1) = "L",-N20,N20)</f>
        <v>-0.8</v>
      </c>
      <c r="P20" s="4">
        <v>68</v>
      </c>
      <c r="Q20" s="3">
        <f>P20-J20</f>
        <v>1</v>
      </c>
      <c r="R20" s="3">
        <f>SQRT(Q20*Q20+O20*O20)</f>
        <v>1.2806248474865698</v>
      </c>
    </row>
    <row r="21" spans="1:18" s="3" customFormat="1" ht="17" thickBot="1" x14ac:dyDescent="0.25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4.0999999999999996</v>
      </c>
      <c r="N21" s="5">
        <f t="shared" si="4"/>
        <v>0.8</v>
      </c>
      <c r="O21" s="5">
        <f t="shared" si="5"/>
        <v>0.8</v>
      </c>
      <c r="P21" s="4">
        <v>68</v>
      </c>
      <c r="Q21" s="3">
        <f>P21-J21</f>
        <v>-4.0999999999999943</v>
      </c>
      <c r="R21" s="3">
        <f>SQRT(Q21*Q21+O21*O21)</f>
        <v>4.1773197148410786</v>
      </c>
    </row>
    <row r="22" spans="1:18" s="3" customFormat="1" ht="17" thickBot="1" x14ac:dyDescent="0.25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1.4</v>
      </c>
      <c r="N22" s="5">
        <f t="shared" si="4"/>
        <v>0.1</v>
      </c>
      <c r="O22" s="5">
        <f t="shared" si="5"/>
        <v>0.1</v>
      </c>
      <c r="P22" s="4">
        <v>68</v>
      </c>
      <c r="Q22" s="3">
        <f>P22-J22</f>
        <v>1.4000000000000057</v>
      </c>
      <c r="R22" s="3">
        <f>SQRT(Q22*Q22+O22*O22)</f>
        <v>1.4035668847618257</v>
      </c>
    </row>
    <row r="23" spans="1:18" s="3" customFormat="1" ht="17" thickBot="1" x14ac:dyDescent="0.25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1.8</v>
      </c>
      <c r="N23" s="5">
        <f t="shared" si="4"/>
        <v>0.3</v>
      </c>
      <c r="O23" s="5">
        <f t="shared" si="5"/>
        <v>0.3</v>
      </c>
      <c r="P23" s="4">
        <v>68</v>
      </c>
      <c r="Q23" s="3">
        <f>P23-J23</f>
        <v>-1.7000000000000028</v>
      </c>
      <c r="R23" s="3">
        <f>SQRT(Q23*Q23+O23*O23)</f>
        <v>1.7262676501632095</v>
      </c>
    </row>
    <row r="24" spans="1:18" s="3" customFormat="1" ht="17" thickBot="1" x14ac:dyDescent="0.25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5.3</v>
      </c>
      <c r="N24" s="5">
        <f t="shared" si="4"/>
        <v>0.2</v>
      </c>
      <c r="O24" s="5">
        <f t="shared" si="5"/>
        <v>0.2</v>
      </c>
      <c r="P24" s="4">
        <v>68</v>
      </c>
      <c r="Q24" s="3">
        <f>P24-J24</f>
        <v>5.2999999999999972</v>
      </c>
      <c r="R24" s="3">
        <f>SQRT(Q24*Q24+O24*O24)</f>
        <v>5.303772242470445</v>
      </c>
    </row>
    <row r="25" spans="1:18" s="6" customFormat="1" x14ac:dyDescent="0.2">
      <c r="A25" s="46" t="s">
        <v>21</v>
      </c>
      <c r="B25" s="46"/>
      <c r="C25" s="46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>
        <v>2.7</v>
      </c>
      <c r="N25" s="7"/>
      <c r="O25" s="8"/>
      <c r="P25" s="7"/>
    </row>
    <row r="26" spans="1:18" s="6" customFormat="1" ht="17" thickBot="1" x14ac:dyDescent="0.25">
      <c r="A26" s="47" t="s">
        <v>23</v>
      </c>
      <c r="B26" s="47"/>
      <c r="C26" s="47"/>
      <c r="D26" s="47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  <c r="O26" s="8"/>
      <c r="P26" s="7"/>
    </row>
    <row r="27" spans="1:18" s="3" customFormat="1" ht="17" thickBot="1" x14ac:dyDescent="0.25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10.1</v>
      </c>
      <c r="N27" s="5">
        <f>_xlfn.NUMBERVALUE( LEFT(L27,LEN(L27)-1))</f>
        <v>0.6</v>
      </c>
      <c r="O27" s="5">
        <f>IF( RIGHT(L27,1) = "L",-N27,N27)</f>
        <v>0.6</v>
      </c>
      <c r="P27" s="4">
        <v>50</v>
      </c>
      <c r="Q27" s="3">
        <f>P27-J27</f>
        <v>-10.100000000000001</v>
      </c>
      <c r="R27" s="3">
        <f>SQRT(Q27*Q27+O27*O27)</f>
        <v>10.117806086301517</v>
      </c>
    </row>
    <row r="28" spans="1:18" s="3" customFormat="1" ht="17" thickBot="1" x14ac:dyDescent="0.25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2.6</v>
      </c>
      <c r="N28" s="5">
        <f t="shared" ref="N28:N32" si="6">_xlfn.NUMBERVALUE( LEFT(L28,LEN(L28)-1))</f>
        <v>2.5</v>
      </c>
      <c r="O28" s="5">
        <f t="shared" ref="O28:O32" si="7">IF( RIGHT(L28,1) = "L",-N28,N28)</f>
        <v>2.5</v>
      </c>
      <c r="P28" s="4">
        <v>50</v>
      </c>
      <c r="Q28" s="3">
        <f>P28-J28</f>
        <v>0.70000000000000284</v>
      </c>
      <c r="R28" s="3">
        <f>SQRT(Q28*Q28+O28*O28)</f>
        <v>2.5961509971494348</v>
      </c>
    </row>
    <row r="29" spans="1:18" s="3" customFormat="1" ht="17" thickBot="1" x14ac:dyDescent="0.25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2.4</v>
      </c>
      <c r="N29" s="5">
        <f t="shared" si="6"/>
        <v>2.1</v>
      </c>
      <c r="O29" s="5">
        <f t="shared" si="7"/>
        <v>2.1</v>
      </c>
      <c r="P29" s="4">
        <v>50</v>
      </c>
      <c r="Q29" s="3">
        <f>P29-J29</f>
        <v>-1.2000000000000028</v>
      </c>
      <c r="R29" s="3">
        <f>SQRT(Q29*Q29+O29*O29)</f>
        <v>2.4186773244895661</v>
      </c>
    </row>
    <row r="30" spans="1:18" s="3" customFormat="1" ht="17" thickBot="1" x14ac:dyDescent="0.25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4.5999999999999996</v>
      </c>
      <c r="N30" s="5">
        <f t="shared" si="6"/>
        <v>2</v>
      </c>
      <c r="O30" s="5">
        <f t="shared" si="7"/>
        <v>2</v>
      </c>
      <c r="P30" s="4">
        <v>50</v>
      </c>
      <c r="Q30" s="3">
        <f>P30-J30</f>
        <v>-4.2000000000000028</v>
      </c>
      <c r="R30" s="3">
        <f>SQRT(Q30*Q30+O30*O30)</f>
        <v>4.6518813398452057</v>
      </c>
    </row>
    <row r="31" spans="1:18" s="3" customFormat="1" ht="17" thickBot="1" x14ac:dyDescent="0.25">
      <c r="A31" s="5">
        <v>5</v>
      </c>
      <c r="B31" s="4"/>
      <c r="C31" s="4"/>
      <c r="D31" s="4"/>
      <c r="E31" s="39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39">
        <v>3.9</v>
      </c>
      <c r="N31" s="5">
        <f t="shared" si="6"/>
        <v>2.4</v>
      </c>
      <c r="O31" s="39">
        <f t="shared" si="7"/>
        <v>2.4</v>
      </c>
      <c r="P31" s="4">
        <v>50</v>
      </c>
      <c r="Q31" s="35">
        <f>P31-J31</f>
        <v>3</v>
      </c>
      <c r="R31" s="3">
        <f>SQRT(Q31*Q31+O31*O31)</f>
        <v>3.8418745424597094</v>
      </c>
    </row>
    <row r="32" spans="1:18" s="3" customFormat="1" ht="17" thickBot="1" x14ac:dyDescent="0.25">
      <c r="A32" s="5">
        <v>6</v>
      </c>
      <c r="B32" s="4"/>
      <c r="C32" s="4"/>
      <c r="D32" s="4"/>
      <c r="E32" s="39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39">
        <v>3.9</v>
      </c>
      <c r="N32" s="5">
        <f t="shared" si="6"/>
        <v>3.7</v>
      </c>
      <c r="O32" s="39">
        <f t="shared" si="7"/>
        <v>3.7</v>
      </c>
      <c r="P32" s="4">
        <v>50</v>
      </c>
      <c r="Q32" s="35">
        <f>P32-J32</f>
        <v>1.1000000000000014</v>
      </c>
      <c r="R32" s="3">
        <f>SQRT(Q32*Q32+O32*O32)</f>
        <v>3.8600518131237571</v>
      </c>
    </row>
    <row r="33" spans="1:18" s="6" customFormat="1" x14ac:dyDescent="0.2">
      <c r="A33" s="46" t="s">
        <v>21</v>
      </c>
      <c r="B33" s="46"/>
      <c r="C33" s="46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>
        <v>4.5999999999999996</v>
      </c>
      <c r="N33" s="7"/>
      <c r="O33" s="8"/>
      <c r="P33" s="7"/>
    </row>
    <row r="34" spans="1:18" s="6" customFormat="1" ht="17" thickBot="1" x14ac:dyDescent="0.25">
      <c r="A34" s="47" t="s">
        <v>23</v>
      </c>
      <c r="B34" s="47"/>
      <c r="C34" s="47"/>
      <c r="D34" s="47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  <c r="O34" s="8"/>
      <c r="P34" s="7"/>
    </row>
    <row r="35" spans="1:18" s="3" customFormat="1" ht="17" thickBot="1" x14ac:dyDescent="0.25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2.2999999999999998</v>
      </c>
      <c r="N35" s="5">
        <f>_xlfn.NUMBERVALUE( LEFT(L35,LEN(L35)-1))</f>
        <v>1.9</v>
      </c>
      <c r="O35" s="5">
        <f>IF( RIGHT(L35,1) = "L",-N35,N35)</f>
        <v>1.9</v>
      </c>
      <c r="P35" s="4">
        <v>35</v>
      </c>
      <c r="Q35" s="3">
        <f>P35-J35</f>
        <v>-1.3999999999999986</v>
      </c>
      <c r="R35" s="3">
        <f>SQRT(Q35*Q35+O35*O35)</f>
        <v>2.3600847442411883</v>
      </c>
    </row>
    <row r="36" spans="1:18" s="3" customFormat="1" ht="17" thickBot="1" x14ac:dyDescent="0.25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1.8</v>
      </c>
      <c r="N36" s="5">
        <f t="shared" ref="N36:N40" si="8">_xlfn.NUMBERVALUE( LEFT(L36,LEN(L36)-1))</f>
        <v>0.1</v>
      </c>
      <c r="O36" s="5">
        <f t="shared" ref="O36:O40" si="9">IF( RIGHT(L36,1) = "L",-N36,N36)</f>
        <v>0.1</v>
      </c>
      <c r="P36" s="4">
        <v>35</v>
      </c>
      <c r="Q36" s="3">
        <f>P36-J36</f>
        <v>-1.7999999999999972</v>
      </c>
      <c r="R36" s="3">
        <f>SQRT(Q36*Q36+O36*O36)</f>
        <v>1.8027756377319917</v>
      </c>
    </row>
    <row r="37" spans="1:18" s="3" customFormat="1" ht="17" thickBot="1" x14ac:dyDescent="0.25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5">
        <f t="shared" si="8"/>
        <v>0.6</v>
      </c>
      <c r="O37" s="5">
        <f t="shared" si="9"/>
        <v>-0.6</v>
      </c>
      <c r="P37" s="4">
        <v>35</v>
      </c>
      <c r="Q37" s="3">
        <f>P37-J37</f>
        <v>-1.2000000000000028</v>
      </c>
      <c r="R37" s="3">
        <f>SQRT(Q37*Q37+O37*O37)</f>
        <v>1.3416407864998765</v>
      </c>
    </row>
    <row r="38" spans="1:18" s="3" customFormat="1" ht="17" thickBot="1" x14ac:dyDescent="0.25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5">
        <f t="shared" si="8"/>
        <v>0.8</v>
      </c>
      <c r="O38" s="5">
        <f t="shared" si="9"/>
        <v>-0.8</v>
      </c>
      <c r="P38" s="4">
        <v>35</v>
      </c>
      <c r="Q38" s="3">
        <f>P38-J38</f>
        <v>0.10000000000000142</v>
      </c>
      <c r="R38" s="3">
        <f>SQRT(Q38*Q38+O38*O38)</f>
        <v>0.80622577482985514</v>
      </c>
    </row>
    <row r="39" spans="1:18" s="3" customFormat="1" ht="17" thickBot="1" x14ac:dyDescent="0.25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5">
        <f t="shared" si="8"/>
        <v>0.6</v>
      </c>
      <c r="O39" s="5">
        <f t="shared" si="9"/>
        <v>-0.6</v>
      </c>
      <c r="P39" s="4">
        <v>35</v>
      </c>
      <c r="Q39" s="3">
        <f>P39-J39</f>
        <v>3.3000000000000007</v>
      </c>
      <c r="R39" s="3">
        <f>SQRT(Q39*Q39+O39*O39)</f>
        <v>3.3541019662496852</v>
      </c>
    </row>
    <row r="40" spans="1:18" s="3" customFormat="1" ht="17" thickBot="1" x14ac:dyDescent="0.25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5">
        <f t="shared" si="8"/>
        <v>0.6</v>
      </c>
      <c r="O40" s="5">
        <f t="shared" si="9"/>
        <v>-0.6</v>
      </c>
      <c r="P40" s="4">
        <v>35</v>
      </c>
      <c r="Q40" s="3">
        <f>P40-J40</f>
        <v>3.3999999999999986</v>
      </c>
      <c r="R40" s="3">
        <f>SQRT(Q40*Q40+O40*O40)</f>
        <v>3.4525353003264123</v>
      </c>
    </row>
    <row r="41" spans="1:18" s="6" customFormat="1" x14ac:dyDescent="0.2">
      <c r="A41" s="46" t="s">
        <v>21</v>
      </c>
      <c r="B41" s="46"/>
      <c r="C41" s="46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  <c r="O41" s="8"/>
      <c r="P41" s="7"/>
    </row>
    <row r="42" spans="1:18" s="6" customFormat="1" x14ac:dyDescent="0.2">
      <c r="A42" s="47" t="s">
        <v>23</v>
      </c>
      <c r="B42" s="47"/>
      <c r="C42" s="47"/>
      <c r="D42" s="47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  <c r="O42" s="8"/>
      <c r="P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R111"/>
  <sheetViews>
    <sheetView workbookViewId="0">
      <selection activeCell="A16" sqref="A16:R21"/>
    </sheetView>
  </sheetViews>
  <sheetFormatPr baseColWidth="10" defaultRowHeight="16" x14ac:dyDescent="0.2"/>
  <cols>
    <col min="17" max="17" width="20.33203125" customWidth="1"/>
  </cols>
  <sheetData>
    <row r="1" spans="1:18" x14ac:dyDescent="0.2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8" ht="17" thickBot="1" x14ac:dyDescent="0.25">
      <c r="A2" s="49" t="s">
        <v>80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8" ht="45" x14ac:dyDescent="0.2">
      <c r="A3" s="44" t="s">
        <v>0</v>
      </c>
      <c r="B3" s="44"/>
      <c r="C3" s="44"/>
      <c r="D3" s="44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124</v>
      </c>
      <c r="O3" s="2" t="s">
        <v>25</v>
      </c>
      <c r="P3" s="1" t="s">
        <v>24</v>
      </c>
      <c r="Q3" s="2" t="s">
        <v>32</v>
      </c>
      <c r="R3" s="2" t="s">
        <v>44</v>
      </c>
    </row>
    <row r="4" spans="1:18" ht="18" thickBot="1" x14ac:dyDescent="0.25">
      <c r="A4" s="45"/>
      <c r="B4" s="45"/>
      <c r="C4" s="45"/>
      <c r="D4" s="45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1" t="s">
        <v>13</v>
      </c>
      <c r="Q4" s="2" t="s">
        <v>13</v>
      </c>
      <c r="R4" s="2" t="s">
        <v>13</v>
      </c>
    </row>
    <row r="5" spans="1:18" ht="17" thickBot="1" x14ac:dyDescent="0.25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5">
        <f>_xlfn.NUMBERVALUE( LEFT(L5,LEN(L5)-1))</f>
        <v>0.1</v>
      </c>
      <c r="O5" s="5">
        <f>IF( RIGHT(L5,1) = "L",-N5,N5)</f>
        <v>-0.1</v>
      </c>
      <c r="P5" s="4">
        <v>55</v>
      </c>
      <c r="Q5" s="3">
        <f>P5-J5</f>
        <v>5.2000000000000028</v>
      </c>
      <c r="R5" s="3">
        <f>SQRT(Q5*Q5+O5*O5)</f>
        <v>5.2009614495783403</v>
      </c>
    </row>
    <row r="6" spans="1:18" ht="17" thickBot="1" x14ac:dyDescent="0.25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5">
        <f t="shared" ref="N6:N10" si="0">_xlfn.NUMBERVALUE( LEFT(L6,LEN(L6)-1))</f>
        <v>3</v>
      </c>
      <c r="O6" s="5">
        <f t="shared" ref="O6:O10" si="1">IF( RIGHT(L6,1) = "L",-N6,N6)</f>
        <v>-3</v>
      </c>
      <c r="P6" s="4">
        <v>55</v>
      </c>
      <c r="Q6" s="3">
        <f>P6-J6</f>
        <v>-7</v>
      </c>
      <c r="R6" s="3">
        <f>SQRT(Q6*Q6+O6*O6)</f>
        <v>7.6157731058639087</v>
      </c>
    </row>
    <row r="7" spans="1:18" ht="17" thickBot="1" x14ac:dyDescent="0.25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35</v>
      </c>
      <c r="M7" s="5">
        <v>2.1</v>
      </c>
      <c r="N7" s="5">
        <f t="shared" si="0"/>
        <v>0.2</v>
      </c>
      <c r="O7" s="5">
        <f t="shared" si="1"/>
        <v>0.2</v>
      </c>
      <c r="P7" s="4">
        <v>55</v>
      </c>
      <c r="Q7" s="3">
        <f>P7-J7</f>
        <v>2.1000000000000014</v>
      </c>
      <c r="R7" s="3">
        <f>SQRT(Q7*Q7+O7*O7)</f>
        <v>2.1095023109729003</v>
      </c>
    </row>
    <row r="8" spans="1:18" ht="17" thickBot="1" x14ac:dyDescent="0.25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5">
        <f t="shared" si="0"/>
        <v>3</v>
      </c>
      <c r="O8" s="5">
        <f t="shared" si="1"/>
        <v>-3</v>
      </c>
      <c r="P8" s="4">
        <v>55</v>
      </c>
      <c r="Q8" s="3">
        <f>P8-J8</f>
        <v>-7.7000000000000028</v>
      </c>
      <c r="R8" s="3">
        <f>SQRT(Q8*Q8+O8*O8)</f>
        <v>8.2637763764516308</v>
      </c>
    </row>
    <row r="9" spans="1:18" ht="17" thickBot="1" x14ac:dyDescent="0.25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81</v>
      </c>
      <c r="M9" s="5">
        <v>6</v>
      </c>
      <c r="N9" s="5">
        <f t="shared" si="0"/>
        <v>2.2999999999999998</v>
      </c>
      <c r="O9" s="5">
        <f t="shared" si="1"/>
        <v>-2.2999999999999998</v>
      </c>
      <c r="P9" s="4">
        <v>55</v>
      </c>
      <c r="Q9" s="3">
        <f>P9-J9</f>
        <v>-5.6000000000000014</v>
      </c>
      <c r="R9" s="3">
        <f>SQRT(Q9*Q9+O9*O9)</f>
        <v>6.0539243470661264</v>
      </c>
    </row>
    <row r="10" spans="1:18" ht="17" thickBot="1" x14ac:dyDescent="0.25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82</v>
      </c>
      <c r="M10" s="5">
        <v>1.2</v>
      </c>
      <c r="N10" s="5">
        <f t="shared" si="0"/>
        <v>0.7</v>
      </c>
      <c r="O10" s="5">
        <f t="shared" si="1"/>
        <v>0.7</v>
      </c>
      <c r="P10" s="4">
        <v>55</v>
      </c>
      <c r="Q10" s="3">
        <f>P10-J10</f>
        <v>-1</v>
      </c>
      <c r="R10" s="3">
        <f>SQRT(Q10*Q10+O10*O10)</f>
        <v>1.2206555615733703</v>
      </c>
    </row>
    <row r="11" spans="1:18" x14ac:dyDescent="0.2">
      <c r="A11" s="47" t="s">
        <v>23</v>
      </c>
      <c r="B11" s="47"/>
      <c r="C11" s="47"/>
      <c r="D11" s="47"/>
      <c r="E11" s="40">
        <v>19.600000000000001</v>
      </c>
      <c r="F11" s="40">
        <v>3.3</v>
      </c>
      <c r="G11" s="40">
        <v>3.2</v>
      </c>
      <c r="H11" s="40">
        <v>684</v>
      </c>
      <c r="I11" s="40">
        <v>0.3</v>
      </c>
      <c r="J11" s="40">
        <v>4.8</v>
      </c>
      <c r="K11" s="40">
        <v>4.7</v>
      </c>
      <c r="L11" s="40">
        <v>1.5</v>
      </c>
      <c r="M11" s="40">
        <v>2.6</v>
      </c>
      <c r="N11" s="40"/>
      <c r="O11" s="7"/>
    </row>
    <row r="12" spans="1:18" x14ac:dyDescent="0.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8" ht="17" thickBot="1" x14ac:dyDescent="0.25">
      <c r="A13" s="50" t="s">
        <v>84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8" ht="45" x14ac:dyDescent="0.2">
      <c r="A14" s="44" t="s">
        <v>0</v>
      </c>
      <c r="B14" s="44"/>
      <c r="C14" s="44"/>
      <c r="D14" s="44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2" t="s">
        <v>124</v>
      </c>
      <c r="O14" s="2" t="s">
        <v>25</v>
      </c>
      <c r="P14" s="1" t="s">
        <v>24</v>
      </c>
      <c r="Q14" s="2" t="s">
        <v>32</v>
      </c>
      <c r="R14" s="2" t="s">
        <v>44</v>
      </c>
    </row>
    <row r="15" spans="1:18" ht="18" thickBot="1" x14ac:dyDescent="0.25">
      <c r="A15" s="45"/>
      <c r="B15" s="45"/>
      <c r="C15" s="45"/>
      <c r="D15" s="45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1" t="s">
        <v>13</v>
      </c>
      <c r="Q15" s="2" t="s">
        <v>13</v>
      </c>
      <c r="R15" s="2" t="s">
        <v>13</v>
      </c>
    </row>
    <row r="16" spans="1:18" ht="17" thickBot="1" x14ac:dyDescent="0.25">
      <c r="A16" s="51">
        <v>1</v>
      </c>
      <c r="B16" s="52"/>
      <c r="C16" s="52"/>
      <c r="D16" s="52"/>
      <c r="E16" s="51">
        <v>88</v>
      </c>
      <c r="F16" s="51">
        <v>58.7</v>
      </c>
      <c r="G16" s="51">
        <v>63.2</v>
      </c>
      <c r="H16" s="51">
        <v>5007</v>
      </c>
      <c r="I16" s="51">
        <v>-5.4</v>
      </c>
      <c r="J16" s="51">
        <v>62.6</v>
      </c>
      <c r="K16" s="51">
        <v>71.599999999999994</v>
      </c>
      <c r="L16" s="51" t="s">
        <v>85</v>
      </c>
      <c r="M16" s="51">
        <v>2.6</v>
      </c>
      <c r="N16" s="5">
        <f>_xlfn.NUMBERVALUE( LEFT(L16,LEN(L16)-1))</f>
        <v>0.9</v>
      </c>
      <c r="O16" s="5">
        <f>IF( RIGHT(L16,1) = "L",-N16,N16)</f>
        <v>-0.9</v>
      </c>
      <c r="P16" s="4">
        <v>65</v>
      </c>
      <c r="Q16" s="3">
        <f>P16-J16</f>
        <v>2.3999999999999986</v>
      </c>
      <c r="R16" s="3">
        <f>SQRT(Q16*Q16+O16*O16)</f>
        <v>2.5632011235952579</v>
      </c>
    </row>
    <row r="17" spans="1:18" ht="17" thickBot="1" x14ac:dyDescent="0.25">
      <c r="A17" s="51">
        <v>2</v>
      </c>
      <c r="B17" s="52"/>
      <c r="C17" s="52"/>
      <c r="D17" s="52"/>
      <c r="E17" s="51">
        <v>100</v>
      </c>
      <c r="F17" s="51">
        <v>58.4</v>
      </c>
      <c r="G17" s="51">
        <v>64</v>
      </c>
      <c r="H17" s="51">
        <v>3984</v>
      </c>
      <c r="I17" s="51">
        <v>-6</v>
      </c>
      <c r="J17" s="51">
        <v>65.2</v>
      </c>
      <c r="K17" s="51">
        <v>75.2</v>
      </c>
      <c r="L17" s="51" t="s">
        <v>31</v>
      </c>
      <c r="M17" s="51">
        <v>0.3</v>
      </c>
      <c r="N17" s="5">
        <f t="shared" ref="N17:N21" si="2">_xlfn.NUMBERVALUE( LEFT(L17,LEN(L17)-1))</f>
        <v>0.2</v>
      </c>
      <c r="O17" s="5">
        <f t="shared" ref="O17:O21" si="3">IF( RIGHT(L17,1) = "L",-N17,N17)</f>
        <v>-0.2</v>
      </c>
      <c r="P17" s="4">
        <v>65</v>
      </c>
      <c r="Q17" s="3">
        <f>P17-J17</f>
        <v>-0.20000000000000284</v>
      </c>
      <c r="R17" s="3">
        <f>SQRT(Q17*Q17+O17*O17)</f>
        <v>0.28284271247462106</v>
      </c>
    </row>
    <row r="18" spans="1:18" ht="17" thickBot="1" x14ac:dyDescent="0.25">
      <c r="A18" s="51">
        <v>3</v>
      </c>
      <c r="B18" s="52"/>
      <c r="C18" s="52"/>
      <c r="D18" s="52"/>
      <c r="E18" s="51">
        <v>56</v>
      </c>
      <c r="F18" s="51">
        <v>56.1</v>
      </c>
      <c r="G18" s="51">
        <v>58.3</v>
      </c>
      <c r="H18" s="51">
        <v>3889</v>
      </c>
      <c r="I18" s="51">
        <v>-5.8</v>
      </c>
      <c r="J18" s="51">
        <v>57.4</v>
      </c>
      <c r="K18" s="51">
        <v>67</v>
      </c>
      <c r="L18" s="51" t="s">
        <v>30</v>
      </c>
      <c r="M18" s="51">
        <v>7.6</v>
      </c>
      <c r="N18" s="5">
        <f t="shared" si="2"/>
        <v>0.5</v>
      </c>
      <c r="O18" s="5">
        <f t="shared" si="3"/>
        <v>0.5</v>
      </c>
      <c r="P18" s="4">
        <v>65</v>
      </c>
      <c r="Q18" s="3">
        <f>P18-J18</f>
        <v>7.6000000000000014</v>
      </c>
      <c r="R18" s="3">
        <f>SQRT(Q18*Q18+O18*O18)</f>
        <v>7.6164296097318473</v>
      </c>
    </row>
    <row r="19" spans="1:18" ht="17" thickBot="1" x14ac:dyDescent="0.25">
      <c r="A19" s="51">
        <v>4</v>
      </c>
      <c r="B19" s="52"/>
      <c r="C19" s="52"/>
      <c r="D19" s="52"/>
      <c r="E19" s="51">
        <v>85</v>
      </c>
      <c r="F19" s="51">
        <v>57.1</v>
      </c>
      <c r="G19" s="51">
        <v>62.2</v>
      </c>
      <c r="H19" s="51">
        <v>4298</v>
      </c>
      <c r="I19" s="51">
        <v>-5</v>
      </c>
      <c r="J19" s="51">
        <v>62.7</v>
      </c>
      <c r="K19" s="51">
        <v>72.099999999999994</v>
      </c>
      <c r="L19" s="51" t="s">
        <v>86</v>
      </c>
      <c r="M19" s="51">
        <v>3.1</v>
      </c>
      <c r="N19" s="5">
        <f t="shared" si="2"/>
        <v>2</v>
      </c>
      <c r="O19" s="5">
        <f t="shared" si="3"/>
        <v>-2</v>
      </c>
      <c r="P19" s="4">
        <v>65</v>
      </c>
      <c r="Q19" s="3">
        <f>P19-J19</f>
        <v>2.2999999999999972</v>
      </c>
      <c r="R19" s="3">
        <f>SQRT(Q19*Q19+O19*O19)</f>
        <v>3.0479501308256318</v>
      </c>
    </row>
    <row r="20" spans="1:18" ht="17" thickBot="1" x14ac:dyDescent="0.25">
      <c r="A20" s="51">
        <v>5</v>
      </c>
      <c r="B20" s="52"/>
      <c r="C20" s="52"/>
      <c r="D20" s="52"/>
      <c r="E20" s="51">
        <v>87</v>
      </c>
      <c r="F20" s="51">
        <v>58.1</v>
      </c>
      <c r="G20" s="51">
        <v>62</v>
      </c>
      <c r="H20" s="51">
        <v>4030</v>
      </c>
      <c r="I20" s="51">
        <v>-6</v>
      </c>
      <c r="J20" s="51">
        <v>62.5</v>
      </c>
      <c r="K20" s="51">
        <v>73.099999999999994</v>
      </c>
      <c r="L20" s="51" t="s">
        <v>83</v>
      </c>
      <c r="M20" s="51">
        <v>2.8</v>
      </c>
      <c r="N20" s="5">
        <f t="shared" si="2"/>
        <v>1.3</v>
      </c>
      <c r="O20" s="5">
        <f t="shared" si="3"/>
        <v>-1.3</v>
      </c>
      <c r="P20" s="4">
        <v>65</v>
      </c>
      <c r="Q20" s="3">
        <f>P20-J20</f>
        <v>2.5</v>
      </c>
      <c r="R20" s="3">
        <f>SQRT(Q20*Q20+O20*O20)</f>
        <v>2.8178005607210741</v>
      </c>
    </row>
    <row r="21" spans="1:18" ht="17" thickBot="1" x14ac:dyDescent="0.25">
      <c r="A21" s="51">
        <v>6</v>
      </c>
      <c r="B21" s="52"/>
      <c r="C21" s="52"/>
      <c r="D21" s="52"/>
      <c r="E21" s="51">
        <v>85</v>
      </c>
      <c r="F21" s="51">
        <v>60</v>
      </c>
      <c r="G21" s="51">
        <v>65</v>
      </c>
      <c r="H21" s="51">
        <v>4063</v>
      </c>
      <c r="I21" s="51">
        <v>-5.2</v>
      </c>
      <c r="J21" s="51">
        <v>66.8</v>
      </c>
      <c r="K21" s="51">
        <v>76</v>
      </c>
      <c r="L21" s="51" t="s">
        <v>37</v>
      </c>
      <c r="M21" s="51">
        <v>3</v>
      </c>
      <c r="N21" s="5">
        <f t="shared" si="2"/>
        <v>2.5</v>
      </c>
      <c r="O21" s="5">
        <f t="shared" si="3"/>
        <v>2.5</v>
      </c>
      <c r="P21" s="4">
        <v>65</v>
      </c>
      <c r="Q21" s="3">
        <f>P21-J21</f>
        <v>-1.7999999999999972</v>
      </c>
      <c r="R21" s="3">
        <f>SQRT(Q21*Q21+O21*O21)</f>
        <v>3.0805843601498708</v>
      </c>
    </row>
    <row r="22" spans="1:18" x14ac:dyDescent="0.2">
      <c r="A22" s="55" t="s">
        <v>23</v>
      </c>
      <c r="B22" s="55"/>
      <c r="C22" s="55"/>
      <c r="D22" s="55"/>
      <c r="E22" s="54">
        <v>13.3</v>
      </c>
      <c r="F22" s="54">
        <v>1.2</v>
      </c>
      <c r="G22" s="54">
        <v>2.1</v>
      </c>
      <c r="H22" s="54">
        <v>377</v>
      </c>
      <c r="I22" s="54">
        <v>0.4</v>
      </c>
      <c r="J22" s="54">
        <v>2.9</v>
      </c>
      <c r="K22" s="54">
        <v>2.9</v>
      </c>
      <c r="L22" s="54">
        <v>1.5</v>
      </c>
      <c r="M22" s="54">
        <v>2.2000000000000002</v>
      </c>
      <c r="N22" s="54"/>
      <c r="O22" s="53"/>
    </row>
    <row r="23" spans="1:18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8" ht="17" thickBot="1" x14ac:dyDescent="0.25">
      <c r="A24" s="56" t="s">
        <v>87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</row>
    <row r="25" spans="1:18" ht="45" x14ac:dyDescent="0.2">
      <c r="A25" s="44" t="s">
        <v>0</v>
      </c>
      <c r="B25" s="44"/>
      <c r="C25" s="44"/>
      <c r="D25" s="44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2" t="s">
        <v>124</v>
      </c>
      <c r="O25" s="2" t="s">
        <v>25</v>
      </c>
      <c r="P25" s="1" t="s">
        <v>24</v>
      </c>
      <c r="Q25" s="2" t="s">
        <v>32</v>
      </c>
      <c r="R25" s="2" t="s">
        <v>44</v>
      </c>
    </row>
    <row r="26" spans="1:18" ht="18" thickBot="1" x14ac:dyDescent="0.25">
      <c r="A26" s="45"/>
      <c r="B26" s="45"/>
      <c r="C26" s="45"/>
      <c r="D26" s="45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1" t="s">
        <v>13</v>
      </c>
      <c r="Q26" s="2" t="s">
        <v>13</v>
      </c>
      <c r="R26" s="2" t="s">
        <v>13</v>
      </c>
    </row>
    <row r="27" spans="1:18" ht="17" thickBot="1" x14ac:dyDescent="0.25">
      <c r="A27" s="57">
        <v>1</v>
      </c>
      <c r="B27" s="58"/>
      <c r="C27" s="58"/>
      <c r="D27" s="58"/>
      <c r="E27" s="57">
        <v>80</v>
      </c>
      <c r="F27" s="57">
        <v>60.9</v>
      </c>
      <c r="G27" s="57">
        <v>68</v>
      </c>
      <c r="H27" s="57">
        <v>5537</v>
      </c>
      <c r="I27" s="57">
        <v>-4.5999999999999996</v>
      </c>
      <c r="J27" s="57">
        <v>71.3</v>
      </c>
      <c r="K27" s="57">
        <v>79.8</v>
      </c>
      <c r="L27" s="57" t="s">
        <v>88</v>
      </c>
      <c r="M27" s="57">
        <v>4.5</v>
      </c>
      <c r="N27" s="5">
        <f>_xlfn.NUMBERVALUE( LEFT(L27,LEN(L27)-1))</f>
        <v>2.4</v>
      </c>
      <c r="O27" s="5">
        <f>IF( RIGHT(L27,1) = "L",-N27,N27)</f>
        <v>-2.4</v>
      </c>
      <c r="P27" s="4">
        <v>75</v>
      </c>
      <c r="Q27" s="3">
        <f>P27-J27</f>
        <v>3.7000000000000028</v>
      </c>
      <c r="R27" s="3">
        <f>SQRT(Q27*Q27+O27*O27)</f>
        <v>4.4102154142399916</v>
      </c>
    </row>
    <row r="28" spans="1:18" ht="17" thickBot="1" x14ac:dyDescent="0.25">
      <c r="A28" s="57">
        <v>2</v>
      </c>
      <c r="B28" s="58"/>
      <c r="C28" s="58"/>
      <c r="D28" s="58"/>
      <c r="E28" s="57">
        <v>97</v>
      </c>
      <c r="F28" s="57">
        <v>62.4</v>
      </c>
      <c r="G28" s="57">
        <v>68.5</v>
      </c>
      <c r="H28" s="57">
        <v>4531</v>
      </c>
      <c r="I28" s="57">
        <v>-5.2</v>
      </c>
      <c r="J28" s="57">
        <v>73.8</v>
      </c>
      <c r="K28" s="57">
        <v>83.6</v>
      </c>
      <c r="L28" s="57" t="s">
        <v>36</v>
      </c>
      <c r="M28" s="57">
        <v>1.4</v>
      </c>
      <c r="N28" s="5">
        <f t="shared" ref="N28:N32" si="4">_xlfn.NUMBERVALUE( LEFT(L28,LEN(L28)-1))</f>
        <v>0.6</v>
      </c>
      <c r="O28" s="5">
        <f t="shared" ref="O28:O32" si="5">IF( RIGHT(L28,1) = "L",-N28,N28)</f>
        <v>0.6</v>
      </c>
      <c r="P28" s="4">
        <v>75</v>
      </c>
      <c r="Q28" s="3">
        <f>P28-J28</f>
        <v>1.2000000000000028</v>
      </c>
      <c r="R28" s="3">
        <f>SQRT(Q28*Q28+O28*O28)</f>
        <v>1.3416407864998765</v>
      </c>
    </row>
    <row r="29" spans="1:18" ht="17" thickBot="1" x14ac:dyDescent="0.25">
      <c r="A29" s="57">
        <v>3</v>
      </c>
      <c r="B29" s="58"/>
      <c r="C29" s="58"/>
      <c r="D29" s="58"/>
      <c r="E29" s="57">
        <v>71</v>
      </c>
      <c r="F29" s="57">
        <v>61.6</v>
      </c>
      <c r="G29" s="57">
        <v>66.8</v>
      </c>
      <c r="H29" s="57">
        <v>5231</v>
      </c>
      <c r="I29" s="57">
        <v>-4</v>
      </c>
      <c r="J29" s="57">
        <v>68.900000000000006</v>
      </c>
      <c r="K29" s="57">
        <v>77.8</v>
      </c>
      <c r="L29" s="57" t="s">
        <v>82</v>
      </c>
      <c r="M29" s="57">
        <v>6.1</v>
      </c>
      <c r="N29" s="5">
        <f t="shared" si="4"/>
        <v>0.7</v>
      </c>
      <c r="O29" s="5">
        <f t="shared" si="5"/>
        <v>0.7</v>
      </c>
      <c r="P29" s="4">
        <v>75</v>
      </c>
      <c r="Q29" s="3">
        <f>P29-J29</f>
        <v>6.0999999999999943</v>
      </c>
      <c r="R29" s="3">
        <f>SQRT(Q29*Q29+O29*O29)</f>
        <v>6.140032573203495</v>
      </c>
    </row>
    <row r="30" spans="1:18" ht="17" thickBot="1" x14ac:dyDescent="0.25">
      <c r="A30" s="57">
        <v>4</v>
      </c>
      <c r="B30" s="58"/>
      <c r="C30" s="58"/>
      <c r="D30" s="58"/>
      <c r="E30" s="57">
        <v>88</v>
      </c>
      <c r="F30" s="57">
        <v>64.8</v>
      </c>
      <c r="G30" s="57">
        <v>70.599999999999994</v>
      </c>
      <c r="H30" s="57">
        <v>4371</v>
      </c>
      <c r="I30" s="57">
        <v>-4.8</v>
      </c>
      <c r="J30" s="57">
        <v>77.900000000000006</v>
      </c>
      <c r="K30" s="57">
        <v>87.7</v>
      </c>
      <c r="L30" s="57" t="s">
        <v>29</v>
      </c>
      <c r="M30" s="57">
        <v>3</v>
      </c>
      <c r="N30" s="5">
        <f t="shared" si="4"/>
        <v>0.8</v>
      </c>
      <c r="O30" s="5">
        <f t="shared" si="5"/>
        <v>0.8</v>
      </c>
      <c r="P30" s="4">
        <v>75</v>
      </c>
      <c r="Q30" s="3">
        <f>P30-J30</f>
        <v>-2.9000000000000057</v>
      </c>
      <c r="R30" s="3">
        <f>SQRT(Q30*Q30+O30*O30)</f>
        <v>3.00832179129827</v>
      </c>
    </row>
    <row r="31" spans="1:18" ht="17" thickBot="1" x14ac:dyDescent="0.25">
      <c r="A31" s="57">
        <v>5</v>
      </c>
      <c r="B31" s="58"/>
      <c r="C31" s="58"/>
      <c r="D31" s="58"/>
      <c r="E31" s="57">
        <v>87</v>
      </c>
      <c r="F31" s="57">
        <v>61.4</v>
      </c>
      <c r="G31" s="57">
        <v>68.7</v>
      </c>
      <c r="H31" s="57">
        <v>4274</v>
      </c>
      <c r="I31" s="57">
        <v>-4.8</v>
      </c>
      <c r="J31" s="57">
        <v>72.599999999999994</v>
      </c>
      <c r="K31" s="57">
        <v>82.9</v>
      </c>
      <c r="L31" s="57" t="s">
        <v>89</v>
      </c>
      <c r="M31" s="57">
        <v>3.2</v>
      </c>
      <c r="N31" s="5">
        <f t="shared" si="4"/>
        <v>2.2000000000000002</v>
      </c>
      <c r="O31" s="5">
        <f t="shared" si="5"/>
        <v>-2.2000000000000002</v>
      </c>
      <c r="P31" s="4">
        <v>75</v>
      </c>
      <c r="Q31" s="3">
        <f>P31-J31</f>
        <v>2.4000000000000057</v>
      </c>
      <c r="R31" s="3">
        <f>SQRT(Q31*Q31+O31*O31)</f>
        <v>3.2557641192199456</v>
      </c>
    </row>
    <row r="32" spans="1:18" ht="17" thickBot="1" x14ac:dyDescent="0.25">
      <c r="A32" s="57">
        <v>6</v>
      </c>
      <c r="B32" s="58"/>
      <c r="C32" s="58"/>
      <c r="D32" s="58"/>
      <c r="E32" s="57">
        <v>85</v>
      </c>
      <c r="F32" s="57">
        <v>60.7</v>
      </c>
      <c r="G32" s="57">
        <v>67.8</v>
      </c>
      <c r="H32" s="57">
        <v>4448</v>
      </c>
      <c r="I32" s="57">
        <v>-4.8</v>
      </c>
      <c r="J32" s="57">
        <v>71.400000000000006</v>
      </c>
      <c r="K32" s="57">
        <v>81.099999999999994</v>
      </c>
      <c r="L32" s="57" t="s">
        <v>31</v>
      </c>
      <c r="M32" s="57">
        <v>3.6</v>
      </c>
      <c r="N32" s="5">
        <f t="shared" si="4"/>
        <v>0.2</v>
      </c>
      <c r="O32" s="5">
        <f t="shared" si="5"/>
        <v>-0.2</v>
      </c>
      <c r="P32" s="4">
        <v>75</v>
      </c>
      <c r="Q32" s="3">
        <f>P32-J32</f>
        <v>3.5999999999999943</v>
      </c>
      <c r="R32" s="3">
        <f>SQRT(Q32*Q32+O32*O32)</f>
        <v>3.6055512754639834</v>
      </c>
    </row>
    <row r="33" spans="1:18" x14ac:dyDescent="0.2">
      <c r="A33" s="61" t="s">
        <v>23</v>
      </c>
      <c r="B33" s="61"/>
      <c r="C33" s="61"/>
      <c r="D33" s="61"/>
      <c r="E33" s="60">
        <v>7.9</v>
      </c>
      <c r="F33" s="60">
        <v>1.4</v>
      </c>
      <c r="G33" s="60">
        <v>1.2</v>
      </c>
      <c r="H33" s="60">
        <v>476</v>
      </c>
      <c r="I33" s="60">
        <v>0.4</v>
      </c>
      <c r="J33" s="60">
        <v>2.8</v>
      </c>
      <c r="K33" s="60">
        <v>3.1</v>
      </c>
      <c r="L33" s="60">
        <v>1.3</v>
      </c>
      <c r="M33" s="60">
        <v>1.4</v>
      </c>
      <c r="N33" s="60"/>
      <c r="O33" s="59"/>
    </row>
    <row r="34" spans="1:18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8" ht="17" thickBot="1" x14ac:dyDescent="0.25">
      <c r="A35" s="62" t="s">
        <v>90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8" ht="45" x14ac:dyDescent="0.2">
      <c r="A36" s="44" t="s">
        <v>0</v>
      </c>
      <c r="B36" s="44"/>
      <c r="C36" s="44"/>
      <c r="D36" s="44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2" t="s">
        <v>124</v>
      </c>
      <c r="O36" s="2" t="s">
        <v>25</v>
      </c>
      <c r="P36" s="1" t="s">
        <v>24</v>
      </c>
      <c r="Q36" s="2" t="s">
        <v>32</v>
      </c>
      <c r="R36" s="2" t="s">
        <v>44</v>
      </c>
    </row>
    <row r="37" spans="1:18" ht="18" thickBot="1" x14ac:dyDescent="0.25">
      <c r="A37" s="45"/>
      <c r="B37" s="45"/>
      <c r="C37" s="45"/>
      <c r="D37" s="45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1" t="s">
        <v>13</v>
      </c>
      <c r="Q37" s="2" t="s">
        <v>13</v>
      </c>
      <c r="R37" s="2" t="s">
        <v>13</v>
      </c>
    </row>
    <row r="38" spans="1:18" ht="17" thickBot="1" x14ac:dyDescent="0.25">
      <c r="A38" s="63">
        <v>1</v>
      </c>
      <c r="B38" s="64"/>
      <c r="C38" s="64"/>
      <c r="D38" s="64"/>
      <c r="E38" s="63">
        <v>64</v>
      </c>
      <c r="F38" s="63">
        <v>76.099999999999994</v>
      </c>
      <c r="G38" s="63">
        <v>72.7</v>
      </c>
      <c r="H38" s="63">
        <v>4095</v>
      </c>
      <c r="I38" s="63">
        <v>-5.4</v>
      </c>
      <c r="J38" s="63">
        <v>76.8</v>
      </c>
      <c r="K38" s="63">
        <v>83.7</v>
      </c>
      <c r="L38" s="63" t="s">
        <v>17</v>
      </c>
      <c r="M38" s="63">
        <v>8.3000000000000007</v>
      </c>
      <c r="N38" s="5">
        <f>_xlfn.NUMBERVALUE( LEFT(L38,LEN(L38)-1))</f>
        <v>1</v>
      </c>
      <c r="O38" s="5">
        <f>IF( RIGHT(L38,1) = "L",-N38,N38)</f>
        <v>-1</v>
      </c>
      <c r="P38" s="4">
        <v>85</v>
      </c>
      <c r="Q38" s="3">
        <f>P38-J38</f>
        <v>8.2000000000000028</v>
      </c>
      <c r="R38" s="3">
        <f>SQRT(Q38*Q38+O38*O38)</f>
        <v>8.2607505712253566</v>
      </c>
    </row>
    <row r="39" spans="1:18" ht="17" thickBot="1" x14ac:dyDescent="0.25">
      <c r="A39" s="63">
        <v>2</v>
      </c>
      <c r="B39" s="64"/>
      <c r="C39" s="64"/>
      <c r="D39" s="64"/>
      <c r="E39" s="63">
        <v>87</v>
      </c>
      <c r="F39" s="63">
        <v>78.7</v>
      </c>
      <c r="G39" s="63">
        <v>75.099999999999994</v>
      </c>
      <c r="H39" s="63">
        <v>3854</v>
      </c>
      <c r="I39" s="63">
        <v>-6.2</v>
      </c>
      <c r="J39" s="63">
        <v>81.400000000000006</v>
      </c>
      <c r="K39" s="63">
        <v>88.6</v>
      </c>
      <c r="L39" s="63" t="s">
        <v>91</v>
      </c>
      <c r="M39" s="63">
        <v>3.7</v>
      </c>
      <c r="N39" s="5">
        <f t="shared" ref="N39:N43" si="6">_xlfn.NUMBERVALUE( LEFT(L39,LEN(L39)-1))</f>
        <v>0.7</v>
      </c>
      <c r="O39" s="5">
        <f t="shared" ref="O39:O43" si="7">IF( RIGHT(L39,1) = "L",-N39,N39)</f>
        <v>-0.7</v>
      </c>
      <c r="P39" s="4">
        <v>85</v>
      </c>
      <c r="Q39" s="3">
        <f>P39-J39</f>
        <v>3.5999999999999943</v>
      </c>
      <c r="R39" s="3">
        <f>SQRT(Q39*Q39+O39*O39)</f>
        <v>3.6674241641784442</v>
      </c>
    </row>
    <row r="40" spans="1:18" ht="17" thickBot="1" x14ac:dyDescent="0.25">
      <c r="A40" s="63">
        <v>3</v>
      </c>
      <c r="B40" s="64"/>
      <c r="C40" s="64"/>
      <c r="D40" s="64"/>
      <c r="E40" s="63">
        <v>92</v>
      </c>
      <c r="F40" s="63">
        <v>80.599999999999994</v>
      </c>
      <c r="G40" s="63">
        <v>76</v>
      </c>
      <c r="H40" s="63">
        <v>3660</v>
      </c>
      <c r="I40" s="63">
        <v>-6.2</v>
      </c>
      <c r="J40" s="63">
        <v>82.5</v>
      </c>
      <c r="K40" s="63">
        <v>89.6</v>
      </c>
      <c r="L40" s="63" t="s">
        <v>91</v>
      </c>
      <c r="M40" s="63">
        <v>2.6</v>
      </c>
      <c r="N40" s="5">
        <f t="shared" si="6"/>
        <v>0.7</v>
      </c>
      <c r="O40" s="5">
        <f t="shared" si="7"/>
        <v>-0.7</v>
      </c>
      <c r="P40" s="4">
        <v>85</v>
      </c>
      <c r="Q40" s="3">
        <f>P40-J40</f>
        <v>2.5</v>
      </c>
      <c r="R40" s="3">
        <f>SQRT(Q40*Q40+O40*O40)</f>
        <v>2.5961509971494339</v>
      </c>
    </row>
    <row r="41" spans="1:18" ht="17" thickBot="1" x14ac:dyDescent="0.25">
      <c r="A41" s="63">
        <v>4</v>
      </c>
      <c r="B41" s="64"/>
      <c r="C41" s="64"/>
      <c r="D41" s="64"/>
      <c r="E41" s="63">
        <v>78</v>
      </c>
      <c r="F41" s="63">
        <v>80.400000000000006</v>
      </c>
      <c r="G41" s="63">
        <v>74.400000000000006</v>
      </c>
      <c r="H41" s="63">
        <v>4177</v>
      </c>
      <c r="I41" s="63" t="s">
        <v>19</v>
      </c>
      <c r="J41" s="63">
        <v>79.5</v>
      </c>
      <c r="K41" s="63">
        <v>85.9</v>
      </c>
      <c r="L41" s="63" t="s">
        <v>92</v>
      </c>
      <c r="M41" s="63">
        <v>5.5</v>
      </c>
      <c r="N41" s="5">
        <f t="shared" si="6"/>
        <v>0.4</v>
      </c>
      <c r="O41" s="5">
        <f t="shared" si="7"/>
        <v>-0.4</v>
      </c>
      <c r="P41" s="4">
        <v>85</v>
      </c>
      <c r="Q41" s="3">
        <f>P41-J41</f>
        <v>5.5</v>
      </c>
      <c r="R41" s="3">
        <f>SQRT(Q41*Q41+O41*O41)</f>
        <v>5.5145262715848951</v>
      </c>
    </row>
    <row r="42" spans="1:18" ht="17" thickBot="1" x14ac:dyDescent="0.25">
      <c r="A42" s="63">
        <v>5</v>
      </c>
      <c r="B42" s="64"/>
      <c r="C42" s="64"/>
      <c r="D42" s="64"/>
      <c r="E42" s="63">
        <v>66</v>
      </c>
      <c r="F42" s="63">
        <v>81.599999999999994</v>
      </c>
      <c r="G42" s="63">
        <v>73.7</v>
      </c>
      <c r="H42" s="63">
        <v>4276</v>
      </c>
      <c r="I42" s="63">
        <v>-4.5999999999999996</v>
      </c>
      <c r="J42" s="63">
        <v>77.599999999999994</v>
      </c>
      <c r="K42" s="63">
        <v>83.9</v>
      </c>
      <c r="L42" s="63" t="s">
        <v>93</v>
      </c>
      <c r="M42" s="63">
        <v>8</v>
      </c>
      <c r="N42" s="5">
        <f t="shared" si="6"/>
        <v>2.7</v>
      </c>
      <c r="O42" s="5">
        <f t="shared" si="7"/>
        <v>-2.7</v>
      </c>
      <c r="P42" s="4">
        <v>85</v>
      </c>
      <c r="Q42" s="3">
        <f>P42-J42</f>
        <v>7.4000000000000057</v>
      </c>
      <c r="R42" s="3">
        <f>SQRT(Q42*Q42+O42*O42)</f>
        <v>7.877182237323197</v>
      </c>
    </row>
    <row r="43" spans="1:18" ht="17" thickBot="1" x14ac:dyDescent="0.25">
      <c r="A43" s="63">
        <v>6</v>
      </c>
      <c r="B43" s="64"/>
      <c r="C43" s="64"/>
      <c r="D43" s="64"/>
      <c r="E43" s="63">
        <v>89</v>
      </c>
      <c r="F43" s="63">
        <v>82.4</v>
      </c>
      <c r="G43" s="63">
        <v>76.599999999999994</v>
      </c>
      <c r="H43" s="63">
        <v>4183</v>
      </c>
      <c r="I43" s="63">
        <v>-6.2</v>
      </c>
      <c r="J43" s="63">
        <v>82.9</v>
      </c>
      <c r="K43" s="63">
        <v>89.4</v>
      </c>
      <c r="L43" s="63" t="s">
        <v>40</v>
      </c>
      <c r="M43" s="63">
        <v>3.2</v>
      </c>
      <c r="N43" s="5">
        <f t="shared" si="6"/>
        <v>2.4</v>
      </c>
      <c r="O43" s="5">
        <f t="shared" si="7"/>
        <v>2.4</v>
      </c>
      <c r="P43" s="4">
        <v>85</v>
      </c>
      <c r="Q43" s="3">
        <f>P43-J43</f>
        <v>2.0999999999999943</v>
      </c>
      <c r="R43" s="3">
        <f>SQRT(Q43*Q43+O43*O43)</f>
        <v>3.1890437438203914</v>
      </c>
    </row>
    <row r="44" spans="1:18" x14ac:dyDescent="0.2">
      <c r="A44" s="67" t="s">
        <v>23</v>
      </c>
      <c r="B44" s="67"/>
      <c r="C44" s="67"/>
      <c r="D44" s="67"/>
      <c r="E44" s="66">
        <v>11</v>
      </c>
      <c r="F44" s="66">
        <v>2.1</v>
      </c>
      <c r="G44" s="66">
        <v>1.3</v>
      </c>
      <c r="H44" s="66">
        <v>215</v>
      </c>
      <c r="I44" s="66">
        <v>0.6</v>
      </c>
      <c r="J44" s="66">
        <v>2.4</v>
      </c>
      <c r="K44" s="66">
        <v>2.5</v>
      </c>
      <c r="L44" s="66">
        <v>1.5</v>
      </c>
      <c r="M44" s="66">
        <v>2.2999999999999998</v>
      </c>
      <c r="N44" s="66"/>
      <c r="O44" s="65"/>
    </row>
    <row r="45" spans="1:18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8" ht="17" thickBot="1" x14ac:dyDescent="0.25">
      <c r="A46" s="68" t="s">
        <v>94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</row>
    <row r="47" spans="1:18" ht="45" x14ac:dyDescent="0.2">
      <c r="A47" s="44" t="s">
        <v>0</v>
      </c>
      <c r="B47" s="44"/>
      <c r="C47" s="44"/>
      <c r="D47" s="44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2" t="s">
        <v>124</v>
      </c>
      <c r="O47" s="2" t="s">
        <v>25</v>
      </c>
      <c r="P47" s="1" t="s">
        <v>24</v>
      </c>
      <c r="Q47" s="2" t="s">
        <v>32</v>
      </c>
      <c r="R47" s="2" t="s">
        <v>44</v>
      </c>
    </row>
    <row r="48" spans="1:18" ht="18" thickBot="1" x14ac:dyDescent="0.25">
      <c r="A48" s="45"/>
      <c r="B48" s="45"/>
      <c r="C48" s="45"/>
      <c r="D48" s="45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1" t="s">
        <v>13</v>
      </c>
      <c r="Q48" s="2" t="s">
        <v>13</v>
      </c>
      <c r="R48" s="2" t="s">
        <v>13</v>
      </c>
    </row>
    <row r="49" spans="1:18" ht="17" thickBot="1" x14ac:dyDescent="0.25">
      <c r="A49" s="69">
        <v>1</v>
      </c>
      <c r="B49" s="70"/>
      <c r="C49" s="70"/>
      <c r="D49" s="70"/>
      <c r="E49" s="69">
        <v>83</v>
      </c>
      <c r="F49" s="69">
        <v>79.099999999999994</v>
      </c>
      <c r="G49" s="69">
        <v>81.8</v>
      </c>
      <c r="H49" s="69">
        <v>4264</v>
      </c>
      <c r="I49" s="69">
        <v>-5.8</v>
      </c>
      <c r="J49" s="69">
        <v>94</v>
      </c>
      <c r="K49" s="69">
        <v>102</v>
      </c>
      <c r="L49" s="69" t="s">
        <v>95</v>
      </c>
      <c r="M49" s="69">
        <v>5</v>
      </c>
      <c r="N49" s="5">
        <f>_xlfn.NUMBERVALUE( LEFT(L49,LEN(L49)-1))</f>
        <v>4.8</v>
      </c>
      <c r="O49" s="5">
        <f>IF( RIGHT(L49,1) = "L",-N49,N49)</f>
        <v>-4.8</v>
      </c>
      <c r="P49" s="4">
        <v>95</v>
      </c>
      <c r="Q49" s="3">
        <f>P49-J49</f>
        <v>1</v>
      </c>
      <c r="R49" s="3">
        <f>SQRT(Q49*Q49+O49*O49)</f>
        <v>4.9030602688525047</v>
      </c>
    </row>
    <row r="50" spans="1:18" ht="17" thickBot="1" x14ac:dyDescent="0.25">
      <c r="A50" s="69">
        <v>2</v>
      </c>
      <c r="B50" s="70"/>
      <c r="C50" s="70"/>
      <c r="D50" s="70"/>
      <c r="E50" s="69">
        <v>73</v>
      </c>
      <c r="F50" s="69">
        <v>81.099999999999994</v>
      </c>
      <c r="G50" s="69">
        <v>83.6</v>
      </c>
      <c r="H50" s="69">
        <v>4073</v>
      </c>
      <c r="I50" s="69">
        <v>-5</v>
      </c>
      <c r="J50" s="69">
        <v>98.5</v>
      </c>
      <c r="K50" s="69">
        <v>106.5</v>
      </c>
      <c r="L50" s="69" t="s">
        <v>96</v>
      </c>
      <c r="M50" s="69">
        <v>7.4</v>
      </c>
      <c r="N50" s="5">
        <f t="shared" ref="N50:N54" si="8">_xlfn.NUMBERVALUE( LEFT(L50,LEN(L50)-1))</f>
        <v>6.6</v>
      </c>
      <c r="O50" s="5">
        <f t="shared" ref="O50:O54" si="9">IF( RIGHT(L50,1) = "L",-N50,N50)</f>
        <v>-6.6</v>
      </c>
      <c r="P50" s="4">
        <v>95</v>
      </c>
      <c r="Q50" s="3">
        <f>P50-J50</f>
        <v>-3.5</v>
      </c>
      <c r="R50" s="3">
        <f>SQRT(Q50*Q50+O50*O50)</f>
        <v>7.4706090782479038</v>
      </c>
    </row>
    <row r="51" spans="1:18" ht="17" thickBot="1" x14ac:dyDescent="0.25">
      <c r="A51" s="69">
        <v>3</v>
      </c>
      <c r="B51" s="70"/>
      <c r="C51" s="70"/>
      <c r="D51" s="70"/>
      <c r="E51" s="69">
        <v>89</v>
      </c>
      <c r="F51" s="69">
        <v>81.099999999999994</v>
      </c>
      <c r="G51" s="69">
        <v>83.9</v>
      </c>
      <c r="H51" s="69">
        <v>4438</v>
      </c>
      <c r="I51" s="69">
        <v>-5.2</v>
      </c>
      <c r="J51" s="69">
        <v>94.5</v>
      </c>
      <c r="K51" s="69">
        <v>101.1</v>
      </c>
      <c r="L51" s="69" t="s">
        <v>97</v>
      </c>
      <c r="M51" s="69">
        <v>3.6</v>
      </c>
      <c r="N51" s="5">
        <f t="shared" si="8"/>
        <v>3.5</v>
      </c>
      <c r="O51" s="5">
        <f t="shared" si="9"/>
        <v>-3.5</v>
      </c>
      <c r="P51" s="4">
        <v>95</v>
      </c>
      <c r="Q51" s="3">
        <f>P51-J51</f>
        <v>0.5</v>
      </c>
      <c r="R51" s="3">
        <f>SQRT(Q51*Q51+O51*O51)</f>
        <v>3.5355339059327378</v>
      </c>
    </row>
    <row r="52" spans="1:18" ht="17" thickBot="1" x14ac:dyDescent="0.25">
      <c r="A52" s="69">
        <v>4</v>
      </c>
      <c r="B52" s="70"/>
      <c r="C52" s="70"/>
      <c r="D52" s="70"/>
      <c r="E52" s="69">
        <v>94</v>
      </c>
      <c r="F52" s="69">
        <v>81.599999999999994</v>
      </c>
      <c r="G52" s="69">
        <v>81.900000000000006</v>
      </c>
      <c r="H52" s="69">
        <v>4127</v>
      </c>
      <c r="I52" s="69">
        <v>-3</v>
      </c>
      <c r="J52" s="69">
        <v>93.2</v>
      </c>
      <c r="K52" s="69">
        <v>100.5</v>
      </c>
      <c r="L52" s="69" t="s">
        <v>98</v>
      </c>
      <c r="M52" s="69">
        <v>2.4</v>
      </c>
      <c r="N52" s="5">
        <f t="shared" si="8"/>
        <v>1.6</v>
      </c>
      <c r="O52" s="5">
        <f t="shared" si="9"/>
        <v>-1.6</v>
      </c>
      <c r="P52" s="4">
        <v>95</v>
      </c>
      <c r="Q52" s="3">
        <f>P52-J52</f>
        <v>1.7999999999999972</v>
      </c>
      <c r="R52" s="3">
        <f>SQRT(Q52*Q52+O52*O52)</f>
        <v>2.408318915758457</v>
      </c>
    </row>
    <row r="53" spans="1:18" ht="17" thickBot="1" x14ac:dyDescent="0.25">
      <c r="A53" s="69">
        <v>5</v>
      </c>
      <c r="B53" s="70"/>
      <c r="C53" s="70"/>
      <c r="D53" s="70"/>
      <c r="E53" s="69">
        <v>91</v>
      </c>
      <c r="F53" s="69">
        <v>83.8</v>
      </c>
      <c r="G53" s="69">
        <v>84.7</v>
      </c>
      <c r="H53" s="69">
        <v>4235</v>
      </c>
      <c r="I53" s="69" t="s">
        <v>19</v>
      </c>
      <c r="J53" s="69">
        <v>97.7</v>
      </c>
      <c r="K53" s="69">
        <v>105.1</v>
      </c>
      <c r="L53" s="69" t="s">
        <v>99</v>
      </c>
      <c r="M53" s="69">
        <v>3.1</v>
      </c>
      <c r="N53" s="5">
        <f t="shared" si="8"/>
        <v>1.6</v>
      </c>
      <c r="O53" s="5">
        <f t="shared" si="9"/>
        <v>1.6</v>
      </c>
      <c r="P53" s="4">
        <v>95</v>
      </c>
      <c r="Q53" s="3">
        <f>P53-J53</f>
        <v>-2.7000000000000028</v>
      </c>
      <c r="R53" s="3">
        <f>SQRT(Q53*Q53+O53*O53)</f>
        <v>3.1384709652950455</v>
      </c>
    </row>
    <row r="54" spans="1:18" ht="17" thickBot="1" x14ac:dyDescent="0.25">
      <c r="A54" s="69">
        <v>6</v>
      </c>
      <c r="B54" s="70"/>
      <c r="C54" s="70"/>
      <c r="D54" s="70"/>
      <c r="E54" s="69">
        <v>78</v>
      </c>
      <c r="F54" s="69">
        <v>82.6</v>
      </c>
      <c r="G54" s="69">
        <v>83.7</v>
      </c>
      <c r="H54" s="69">
        <v>4040</v>
      </c>
      <c r="I54" s="69">
        <v>-2</v>
      </c>
      <c r="J54" s="69">
        <v>97</v>
      </c>
      <c r="K54" s="69">
        <v>104.8</v>
      </c>
      <c r="L54" s="69" t="s">
        <v>100</v>
      </c>
      <c r="M54" s="69">
        <v>6.1</v>
      </c>
      <c r="N54" s="5">
        <f t="shared" si="8"/>
        <v>5.8</v>
      </c>
      <c r="O54" s="5">
        <f t="shared" si="9"/>
        <v>-5.8</v>
      </c>
      <c r="P54" s="4">
        <v>95</v>
      </c>
      <c r="Q54" s="3">
        <f>P54-J54</f>
        <v>-2</v>
      </c>
      <c r="R54" s="3">
        <f>SQRT(Q54*Q54+O54*O54)</f>
        <v>6.1351446600711874</v>
      </c>
    </row>
    <row r="55" spans="1:18" x14ac:dyDescent="0.2">
      <c r="A55" s="73" t="s">
        <v>23</v>
      </c>
      <c r="B55" s="73"/>
      <c r="C55" s="73"/>
      <c r="D55" s="73"/>
      <c r="E55" s="72">
        <v>7.4</v>
      </c>
      <c r="F55" s="72">
        <v>1.5</v>
      </c>
      <c r="G55" s="72">
        <v>1</v>
      </c>
      <c r="H55" s="72">
        <v>135</v>
      </c>
      <c r="I55" s="72">
        <v>1.4</v>
      </c>
      <c r="J55" s="72">
        <v>2</v>
      </c>
      <c r="K55" s="72">
        <v>2.2000000000000002</v>
      </c>
      <c r="L55" s="72">
        <v>2.8</v>
      </c>
      <c r="M55" s="72">
        <v>1.7</v>
      </c>
      <c r="N55" s="72"/>
      <c r="O55" s="71"/>
    </row>
    <row r="56" spans="1:18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8" ht="17" thickBot="1" x14ac:dyDescent="0.25">
      <c r="A57" s="74" t="s">
        <v>101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</row>
    <row r="58" spans="1:18" ht="45" x14ac:dyDescent="0.2">
      <c r="A58" s="44" t="s">
        <v>0</v>
      </c>
      <c r="B58" s="44"/>
      <c r="C58" s="44"/>
      <c r="D58" s="44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2" t="s">
        <v>124</v>
      </c>
      <c r="O58" s="2" t="s">
        <v>25</v>
      </c>
      <c r="P58" s="1" t="s">
        <v>24</v>
      </c>
      <c r="Q58" s="2" t="s">
        <v>32</v>
      </c>
      <c r="R58" s="2" t="s">
        <v>44</v>
      </c>
    </row>
    <row r="59" spans="1:18" ht="18" thickBot="1" x14ac:dyDescent="0.25">
      <c r="A59" s="45"/>
      <c r="B59" s="45"/>
      <c r="C59" s="45"/>
      <c r="D59" s="45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1" t="s">
        <v>13</v>
      </c>
      <c r="Q59" s="2" t="s">
        <v>13</v>
      </c>
      <c r="R59" s="2" t="s">
        <v>13</v>
      </c>
    </row>
    <row r="60" spans="1:18" ht="17" thickBot="1" x14ac:dyDescent="0.25">
      <c r="A60" s="75">
        <v>1</v>
      </c>
      <c r="B60" s="76"/>
      <c r="C60" s="76"/>
      <c r="D60" s="76"/>
      <c r="E60" s="75">
        <v>93</v>
      </c>
      <c r="F60" s="75">
        <v>80.8</v>
      </c>
      <c r="G60" s="75">
        <v>89.3</v>
      </c>
      <c r="H60" s="75">
        <v>5592</v>
      </c>
      <c r="I60" s="75">
        <v>-6</v>
      </c>
      <c r="J60" s="75">
        <v>103.5</v>
      </c>
      <c r="K60" s="75">
        <v>110.2</v>
      </c>
      <c r="L60" s="75" t="s">
        <v>93</v>
      </c>
      <c r="M60" s="75">
        <v>3.1</v>
      </c>
      <c r="N60" s="5">
        <f>_xlfn.NUMBERVALUE( LEFT(L60,LEN(L60)-1))</f>
        <v>2.7</v>
      </c>
      <c r="O60" s="5">
        <f>IF( RIGHT(L60,1) = "L",-N60,N60)</f>
        <v>-2.7</v>
      </c>
      <c r="P60" s="4">
        <v>105</v>
      </c>
      <c r="Q60" s="3">
        <f>P60-J60</f>
        <v>1.5</v>
      </c>
      <c r="R60" s="3">
        <f>SQRT(Q60*Q60+O60*O60)</f>
        <v>3.0886890422961004</v>
      </c>
    </row>
    <row r="61" spans="1:18" ht="17" thickBot="1" x14ac:dyDescent="0.25">
      <c r="A61" s="75">
        <v>2</v>
      </c>
      <c r="B61" s="76"/>
      <c r="C61" s="76"/>
      <c r="D61" s="76"/>
      <c r="E61" s="75">
        <v>99</v>
      </c>
      <c r="F61" s="75">
        <v>81.599999999999994</v>
      </c>
      <c r="G61" s="75">
        <v>89.7</v>
      </c>
      <c r="H61" s="75">
        <v>5403</v>
      </c>
      <c r="I61" s="75">
        <v>-4.4000000000000004</v>
      </c>
      <c r="J61" s="75">
        <v>106.2</v>
      </c>
      <c r="K61" s="75">
        <v>113.6</v>
      </c>
      <c r="L61" s="75" t="s">
        <v>102</v>
      </c>
      <c r="M61" s="75">
        <v>1.5</v>
      </c>
      <c r="N61" s="5">
        <f t="shared" ref="N61:N65" si="10">_xlfn.NUMBERVALUE( LEFT(L61,LEN(L61)-1))</f>
        <v>0.9</v>
      </c>
      <c r="O61" s="5">
        <f t="shared" ref="O61:O65" si="11">IF( RIGHT(L61,1) = "L",-N61,N61)</f>
        <v>0.9</v>
      </c>
      <c r="P61" s="4">
        <v>105</v>
      </c>
      <c r="Q61" s="3">
        <f>P61-J61</f>
        <v>-1.2000000000000028</v>
      </c>
      <c r="R61" s="3">
        <f>SQRT(Q61*Q61+O61*O61)</f>
        <v>1.5000000000000024</v>
      </c>
    </row>
    <row r="62" spans="1:18" ht="17" thickBot="1" x14ac:dyDescent="0.25">
      <c r="A62" s="75">
        <v>3</v>
      </c>
      <c r="B62" s="76"/>
      <c r="C62" s="76"/>
      <c r="D62" s="76"/>
      <c r="E62" s="75">
        <v>91</v>
      </c>
      <c r="F62" s="75">
        <v>81.099999999999994</v>
      </c>
      <c r="G62" s="75">
        <v>86.9</v>
      </c>
      <c r="H62" s="75">
        <v>5341</v>
      </c>
      <c r="I62" s="75">
        <v>-4.4000000000000004</v>
      </c>
      <c r="J62" s="75">
        <v>101.6</v>
      </c>
      <c r="K62" s="75">
        <v>108.6</v>
      </c>
      <c r="L62" s="75" t="s">
        <v>33</v>
      </c>
      <c r="M62" s="75">
        <v>3.4</v>
      </c>
      <c r="N62" s="5">
        <f t="shared" si="10"/>
        <v>0.1</v>
      </c>
      <c r="O62" s="5">
        <f t="shared" si="11"/>
        <v>0.1</v>
      </c>
      <c r="P62" s="4">
        <v>105</v>
      </c>
      <c r="Q62" s="3">
        <f>P62-J62</f>
        <v>3.4000000000000057</v>
      </c>
      <c r="R62" s="3">
        <f>SQRT(Q62*Q62+O62*O62)</f>
        <v>3.4014702703389954</v>
      </c>
    </row>
    <row r="63" spans="1:18" ht="17" thickBot="1" x14ac:dyDescent="0.25">
      <c r="A63" s="75">
        <v>4</v>
      </c>
      <c r="B63" s="76"/>
      <c r="C63" s="76"/>
      <c r="D63" s="76"/>
      <c r="E63" s="75">
        <v>88</v>
      </c>
      <c r="F63" s="75">
        <v>82.9</v>
      </c>
      <c r="G63" s="75">
        <v>88.2</v>
      </c>
      <c r="H63" s="75">
        <v>5430</v>
      </c>
      <c r="I63" s="75">
        <v>-2.8</v>
      </c>
      <c r="J63" s="75">
        <v>100.9</v>
      </c>
      <c r="K63" s="75">
        <v>107</v>
      </c>
      <c r="L63" s="75" t="s">
        <v>26</v>
      </c>
      <c r="M63" s="75">
        <v>4.3</v>
      </c>
      <c r="N63" s="5">
        <f t="shared" si="10"/>
        <v>1.3</v>
      </c>
      <c r="O63" s="5">
        <f t="shared" si="11"/>
        <v>1.3</v>
      </c>
      <c r="P63" s="4">
        <v>105</v>
      </c>
      <c r="Q63" s="3">
        <f>P63-J63</f>
        <v>4.0999999999999943</v>
      </c>
      <c r="R63" s="3">
        <f>SQRT(Q63*Q63+O63*O63)</f>
        <v>4.301162633521308</v>
      </c>
    </row>
    <row r="64" spans="1:18" ht="17" thickBot="1" x14ac:dyDescent="0.25">
      <c r="A64" s="75">
        <v>5</v>
      </c>
      <c r="B64" s="76"/>
      <c r="C64" s="76"/>
      <c r="D64" s="76"/>
      <c r="E64" s="75">
        <v>88</v>
      </c>
      <c r="F64" s="75">
        <v>83.3</v>
      </c>
      <c r="G64" s="75">
        <v>87.4</v>
      </c>
      <c r="H64" s="75">
        <v>5123</v>
      </c>
      <c r="I64" s="75">
        <v>-4.5999999999999996</v>
      </c>
      <c r="J64" s="75">
        <v>101.3</v>
      </c>
      <c r="K64" s="75">
        <v>108.4</v>
      </c>
      <c r="L64" s="75" t="s">
        <v>42</v>
      </c>
      <c r="M64" s="75">
        <v>4.3</v>
      </c>
      <c r="N64" s="5">
        <f t="shared" si="10"/>
        <v>2.2000000000000002</v>
      </c>
      <c r="O64" s="5">
        <f t="shared" si="11"/>
        <v>2.2000000000000002</v>
      </c>
      <c r="P64" s="4">
        <v>105</v>
      </c>
      <c r="Q64" s="3">
        <f>P64-J64</f>
        <v>3.7000000000000028</v>
      </c>
      <c r="R64" s="3">
        <f>SQRT(Q64*Q64+O64*O64)</f>
        <v>4.3046486500061798</v>
      </c>
    </row>
    <row r="65" spans="1:18" ht="17" thickBot="1" x14ac:dyDescent="0.25">
      <c r="A65" s="75">
        <v>6</v>
      </c>
      <c r="B65" s="76"/>
      <c r="C65" s="76"/>
      <c r="D65" s="76"/>
      <c r="E65" s="75">
        <v>84</v>
      </c>
      <c r="F65" s="75">
        <v>82.4</v>
      </c>
      <c r="G65" s="75">
        <v>86.7</v>
      </c>
      <c r="H65" s="75">
        <v>4983</v>
      </c>
      <c r="I65" s="75">
        <v>-4.5999999999999996</v>
      </c>
      <c r="J65" s="75">
        <v>99.7</v>
      </c>
      <c r="K65" s="75">
        <v>107.3</v>
      </c>
      <c r="L65" s="75" t="s">
        <v>102</v>
      </c>
      <c r="M65" s="75">
        <v>5.4</v>
      </c>
      <c r="N65" s="5">
        <f t="shared" si="10"/>
        <v>0.9</v>
      </c>
      <c r="O65" s="5">
        <f t="shared" si="11"/>
        <v>0.9</v>
      </c>
      <c r="P65" s="4">
        <v>105</v>
      </c>
      <c r="Q65" s="3">
        <f>P65-J65</f>
        <v>5.2999999999999972</v>
      </c>
      <c r="R65" s="3">
        <f>SQRT(Q65*Q65+O65*O65)</f>
        <v>5.3758720222862424</v>
      </c>
    </row>
    <row r="66" spans="1:18" x14ac:dyDescent="0.2">
      <c r="A66" s="79" t="s">
        <v>23</v>
      </c>
      <c r="B66" s="79"/>
      <c r="C66" s="79"/>
      <c r="D66" s="79"/>
      <c r="E66" s="78">
        <v>4.7</v>
      </c>
      <c r="F66" s="78">
        <v>0.9</v>
      </c>
      <c r="G66" s="78">
        <v>1.2</v>
      </c>
      <c r="H66" s="78">
        <v>202</v>
      </c>
      <c r="I66" s="78">
        <v>0.9</v>
      </c>
      <c r="J66" s="78">
        <v>2.1</v>
      </c>
      <c r="K66" s="78">
        <v>2.2999999999999998</v>
      </c>
      <c r="L66" s="78">
        <v>1.5</v>
      </c>
      <c r="M66" s="78">
        <v>1.2</v>
      </c>
      <c r="N66" s="78"/>
      <c r="O66" s="77"/>
    </row>
    <row r="67" spans="1:18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8" ht="17" thickBot="1" x14ac:dyDescent="0.25">
      <c r="A68" s="80" t="s">
        <v>103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1:18" ht="45" x14ac:dyDescent="0.2">
      <c r="A69" s="44" t="s">
        <v>0</v>
      </c>
      <c r="B69" s="44"/>
      <c r="C69" s="44"/>
      <c r="D69" s="44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2" t="s">
        <v>124</v>
      </c>
      <c r="O69" s="2" t="s">
        <v>25</v>
      </c>
      <c r="P69" s="1" t="s">
        <v>24</v>
      </c>
      <c r="Q69" s="2" t="s">
        <v>32</v>
      </c>
      <c r="R69" s="2" t="s">
        <v>44</v>
      </c>
    </row>
    <row r="70" spans="1:18" ht="18" thickBot="1" x14ac:dyDescent="0.25">
      <c r="A70" s="45"/>
      <c r="B70" s="45"/>
      <c r="C70" s="45"/>
      <c r="D70" s="45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1" t="s">
        <v>13</v>
      </c>
      <c r="Q70" s="2" t="s">
        <v>13</v>
      </c>
      <c r="R70" s="2" t="s">
        <v>13</v>
      </c>
    </row>
    <row r="71" spans="1:18" ht="17" thickBot="1" x14ac:dyDescent="0.25">
      <c r="A71" s="81">
        <v>1</v>
      </c>
      <c r="B71" s="82"/>
      <c r="C71" s="82"/>
      <c r="D71" s="82"/>
      <c r="E71" s="81">
        <v>79</v>
      </c>
      <c r="F71" s="81">
        <v>88.4</v>
      </c>
      <c r="G71" s="81">
        <v>100.2</v>
      </c>
      <c r="H71" s="81">
        <v>4597</v>
      </c>
      <c r="I71" s="81">
        <v>-5.4</v>
      </c>
      <c r="J71" s="81">
        <v>120.7</v>
      </c>
      <c r="K71" s="81">
        <v>128.30000000000001</v>
      </c>
      <c r="L71" s="81" t="s">
        <v>104</v>
      </c>
      <c r="M71" s="81">
        <v>7.8</v>
      </c>
      <c r="N71" s="5">
        <f>_xlfn.NUMBERVALUE( LEFT(L71,LEN(L71)-1))</f>
        <v>6.4</v>
      </c>
      <c r="O71" s="5">
        <f>IF( RIGHT(L71,1) = "L",-N71,N71)</f>
        <v>-6.4</v>
      </c>
      <c r="P71" s="4">
        <v>125</v>
      </c>
      <c r="Q71" s="3">
        <f>P71-J71</f>
        <v>4.2999999999999972</v>
      </c>
      <c r="R71" s="3">
        <f>SQRT(Q71*Q71+O71*O71)</f>
        <v>7.7103826104804938</v>
      </c>
    </row>
    <row r="72" spans="1:18" ht="17" thickBot="1" x14ac:dyDescent="0.25">
      <c r="A72" s="81">
        <v>2</v>
      </c>
      <c r="B72" s="82"/>
      <c r="C72" s="82"/>
      <c r="D72" s="82"/>
      <c r="E72" s="81">
        <v>86</v>
      </c>
      <c r="F72" s="81">
        <v>89.2</v>
      </c>
      <c r="G72" s="81">
        <v>101.5</v>
      </c>
      <c r="H72" s="81">
        <v>3390</v>
      </c>
      <c r="I72" s="81">
        <v>-6.2</v>
      </c>
      <c r="J72" s="81">
        <v>124.5</v>
      </c>
      <c r="K72" s="81">
        <v>133.30000000000001</v>
      </c>
      <c r="L72" s="81" t="s">
        <v>105</v>
      </c>
      <c r="M72" s="81">
        <v>5.7</v>
      </c>
      <c r="N72" s="5">
        <f t="shared" ref="N72:N76" si="12">_xlfn.NUMBERVALUE( LEFT(L72,LEN(L72)-1))</f>
        <v>5.7</v>
      </c>
      <c r="O72" s="5">
        <f t="shared" ref="O72:O76" si="13">IF( RIGHT(L72,1) = "L",-N72,N72)</f>
        <v>-5.7</v>
      </c>
      <c r="P72" s="4">
        <v>125</v>
      </c>
      <c r="Q72" s="3">
        <f>P72-J72</f>
        <v>0.5</v>
      </c>
      <c r="R72" s="3">
        <f>SQRT(Q72*Q72+O72*O72)</f>
        <v>5.7218878003679867</v>
      </c>
    </row>
    <row r="73" spans="1:18" ht="17" thickBot="1" x14ac:dyDescent="0.25">
      <c r="A73" s="81">
        <v>3</v>
      </c>
      <c r="B73" s="82"/>
      <c r="C73" s="82"/>
      <c r="D73" s="82"/>
      <c r="E73" s="81">
        <v>90</v>
      </c>
      <c r="F73" s="81">
        <v>89.8</v>
      </c>
      <c r="G73" s="81">
        <v>101.9</v>
      </c>
      <c r="H73" s="81">
        <v>3930</v>
      </c>
      <c r="I73" s="81">
        <v>-5.8</v>
      </c>
      <c r="J73" s="81">
        <v>121.9</v>
      </c>
      <c r="K73" s="81">
        <v>129.6</v>
      </c>
      <c r="L73" s="81" t="s">
        <v>106</v>
      </c>
      <c r="M73" s="81">
        <v>4.5999999999999996</v>
      </c>
      <c r="N73" s="5">
        <f t="shared" si="12"/>
        <v>3.4</v>
      </c>
      <c r="O73" s="5">
        <f t="shared" si="13"/>
        <v>-3.4</v>
      </c>
      <c r="P73" s="4">
        <v>125</v>
      </c>
      <c r="Q73" s="3">
        <f>P73-J73</f>
        <v>3.0999999999999943</v>
      </c>
      <c r="R73" s="3">
        <f>SQRT(Q73*Q73+O73*O73)</f>
        <v>4.6010868281309323</v>
      </c>
    </row>
    <row r="74" spans="1:18" ht="17" thickBot="1" x14ac:dyDescent="0.25">
      <c r="A74" s="81">
        <v>4</v>
      </c>
      <c r="B74" s="82"/>
      <c r="C74" s="82"/>
      <c r="D74" s="82"/>
      <c r="E74" s="81">
        <v>93</v>
      </c>
      <c r="F74" s="81">
        <v>89.2</v>
      </c>
      <c r="G74" s="81">
        <v>101.4</v>
      </c>
      <c r="H74" s="81">
        <v>5018</v>
      </c>
      <c r="I74" s="81" t="s">
        <v>19</v>
      </c>
      <c r="J74" s="81">
        <v>121.8</v>
      </c>
      <c r="K74" s="81">
        <v>128.9</v>
      </c>
      <c r="L74" s="81" t="s">
        <v>98</v>
      </c>
      <c r="M74" s="81">
        <v>3.6</v>
      </c>
      <c r="N74" s="5">
        <f t="shared" si="12"/>
        <v>1.6</v>
      </c>
      <c r="O74" s="5">
        <f t="shared" si="13"/>
        <v>-1.6</v>
      </c>
      <c r="P74" s="4">
        <v>125</v>
      </c>
      <c r="Q74" s="3">
        <f>P74-J74</f>
        <v>3.2000000000000028</v>
      </c>
      <c r="R74" s="3">
        <f>SQRT(Q74*Q74+O74*O74)</f>
        <v>3.5777087639996661</v>
      </c>
    </row>
    <row r="75" spans="1:18" ht="17" thickBot="1" x14ac:dyDescent="0.25">
      <c r="A75" s="81">
        <v>5</v>
      </c>
      <c r="B75" s="82"/>
      <c r="C75" s="82"/>
      <c r="D75" s="82"/>
      <c r="E75" s="81">
        <v>92</v>
      </c>
      <c r="F75" s="81">
        <v>87.2</v>
      </c>
      <c r="G75" s="81">
        <v>99.1</v>
      </c>
      <c r="H75" s="81">
        <v>4232</v>
      </c>
      <c r="I75" s="81">
        <v>-5.2</v>
      </c>
      <c r="J75" s="81">
        <v>121.2</v>
      </c>
      <c r="K75" s="81">
        <v>129.19999999999999</v>
      </c>
      <c r="L75" s="81" t="s">
        <v>36</v>
      </c>
      <c r="M75" s="81">
        <v>3.9</v>
      </c>
      <c r="N75" s="5">
        <f t="shared" si="12"/>
        <v>0.6</v>
      </c>
      <c r="O75" s="5">
        <f t="shared" si="13"/>
        <v>0.6</v>
      </c>
      <c r="P75" s="4">
        <v>125</v>
      </c>
      <c r="Q75" s="3">
        <f>P75-J75</f>
        <v>3.7999999999999972</v>
      </c>
      <c r="R75" s="3">
        <f>SQRT(Q75*Q75+O75*O75)</f>
        <v>3.847076812334266</v>
      </c>
    </row>
    <row r="76" spans="1:18" ht="17" thickBot="1" x14ac:dyDescent="0.25">
      <c r="A76" s="81">
        <v>6</v>
      </c>
      <c r="B76" s="82"/>
      <c r="C76" s="82"/>
      <c r="D76" s="82"/>
      <c r="E76" s="81">
        <v>87</v>
      </c>
      <c r="F76" s="81">
        <v>88.5</v>
      </c>
      <c r="G76" s="81">
        <v>102.2</v>
      </c>
      <c r="H76" s="81">
        <v>4325</v>
      </c>
      <c r="I76" s="81">
        <v>-5.2</v>
      </c>
      <c r="J76" s="81">
        <v>124.9</v>
      </c>
      <c r="K76" s="81">
        <v>132.4</v>
      </c>
      <c r="L76" s="81" t="s">
        <v>107</v>
      </c>
      <c r="M76" s="81">
        <v>5.3</v>
      </c>
      <c r="N76" s="5">
        <f t="shared" si="12"/>
        <v>5.3</v>
      </c>
      <c r="O76" s="5">
        <f t="shared" si="13"/>
        <v>-5.3</v>
      </c>
      <c r="P76" s="4">
        <v>125</v>
      </c>
      <c r="Q76" s="3">
        <f>P76-J76</f>
        <v>9.9999999999994316E-2</v>
      </c>
      <c r="R76" s="3">
        <f>SQRT(Q76*Q76+O76*O76)</f>
        <v>5.3009433122794283</v>
      </c>
    </row>
    <row r="77" spans="1:18" x14ac:dyDescent="0.2">
      <c r="A77" s="85" t="s">
        <v>23</v>
      </c>
      <c r="B77" s="85"/>
      <c r="C77" s="85"/>
      <c r="D77" s="85"/>
      <c r="E77" s="84">
        <v>4.7</v>
      </c>
      <c r="F77" s="84">
        <v>0.8</v>
      </c>
      <c r="G77" s="84">
        <v>1.1000000000000001</v>
      </c>
      <c r="H77" s="84">
        <v>510</v>
      </c>
      <c r="I77" s="84">
        <v>0.4</v>
      </c>
      <c r="J77" s="84">
        <v>1.6</v>
      </c>
      <c r="K77" s="84">
        <v>1.9</v>
      </c>
      <c r="L77" s="84">
        <v>2.5</v>
      </c>
      <c r="M77" s="84">
        <v>1.4</v>
      </c>
      <c r="N77" s="84"/>
      <c r="O77" s="83"/>
    </row>
    <row r="78" spans="1:18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8" ht="17" thickBot="1" x14ac:dyDescent="0.25">
      <c r="A79" s="86" t="s">
        <v>108</v>
      </c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</row>
    <row r="80" spans="1:18" ht="45" x14ac:dyDescent="0.2">
      <c r="A80" s="44" t="s">
        <v>0</v>
      </c>
      <c r="B80" s="44"/>
      <c r="C80" s="44"/>
      <c r="D80" s="44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2" t="s">
        <v>124</v>
      </c>
      <c r="O80" s="2" t="s">
        <v>25</v>
      </c>
      <c r="P80" s="1" t="s">
        <v>24</v>
      </c>
      <c r="Q80" s="2" t="s">
        <v>32</v>
      </c>
      <c r="R80" s="2" t="s">
        <v>44</v>
      </c>
    </row>
    <row r="81" spans="1:18" ht="18" thickBot="1" x14ac:dyDescent="0.25">
      <c r="A81" s="45"/>
      <c r="B81" s="45"/>
      <c r="C81" s="45"/>
      <c r="D81" s="45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2" t="s">
        <v>13</v>
      </c>
      <c r="O81" s="2" t="s">
        <v>13</v>
      </c>
      <c r="P81" s="1" t="s">
        <v>13</v>
      </c>
      <c r="Q81" s="2" t="s">
        <v>13</v>
      </c>
      <c r="R81" s="2" t="s">
        <v>13</v>
      </c>
    </row>
    <row r="82" spans="1:18" ht="17" thickBot="1" x14ac:dyDescent="0.25">
      <c r="A82" s="87">
        <v>1</v>
      </c>
      <c r="B82" s="88"/>
      <c r="C82" s="88"/>
      <c r="D82" s="88"/>
      <c r="E82" s="87">
        <v>81</v>
      </c>
      <c r="F82" s="87">
        <v>91.4</v>
      </c>
      <c r="G82" s="87">
        <v>118.7</v>
      </c>
      <c r="H82" s="87">
        <v>4305</v>
      </c>
      <c r="I82" s="87">
        <v>-5</v>
      </c>
      <c r="J82" s="87">
        <v>152.4</v>
      </c>
      <c r="K82" s="87">
        <v>162.80000000000001</v>
      </c>
      <c r="L82" s="87" t="s">
        <v>109</v>
      </c>
      <c r="M82" s="87">
        <v>8.3000000000000007</v>
      </c>
      <c r="N82" s="5">
        <f>_xlfn.NUMBERVALUE( LEFT(L82,LEN(L82)-1))</f>
        <v>4</v>
      </c>
      <c r="O82" s="5">
        <f>IF( RIGHT(L82,1) = "L",-N82,N82)</f>
        <v>-4</v>
      </c>
      <c r="P82" s="4">
        <v>145</v>
      </c>
      <c r="Q82" s="3">
        <f>P82-J82</f>
        <v>-7.4000000000000057</v>
      </c>
      <c r="R82" s="3">
        <f>SQRT(Q82*Q82+O82*O82)</f>
        <v>8.4118963379252403</v>
      </c>
    </row>
    <row r="83" spans="1:18" ht="17" thickBot="1" x14ac:dyDescent="0.25">
      <c r="A83" s="87">
        <v>2</v>
      </c>
      <c r="B83" s="88"/>
      <c r="C83" s="88"/>
      <c r="D83" s="88"/>
      <c r="E83" s="87">
        <v>84</v>
      </c>
      <c r="F83" s="87">
        <v>91.1</v>
      </c>
      <c r="G83" s="87">
        <v>116.3</v>
      </c>
      <c r="H83" s="87">
        <v>3698</v>
      </c>
      <c r="I83" s="87">
        <v>-4.8</v>
      </c>
      <c r="J83" s="87">
        <v>151.30000000000001</v>
      </c>
      <c r="K83" s="87">
        <v>162.9</v>
      </c>
      <c r="L83" s="87" t="s">
        <v>106</v>
      </c>
      <c r="M83" s="87">
        <v>7.2</v>
      </c>
      <c r="N83" s="5">
        <f t="shared" ref="N83:N87" si="14">_xlfn.NUMBERVALUE( LEFT(L83,LEN(L83)-1))</f>
        <v>3.4</v>
      </c>
      <c r="O83" s="5">
        <f t="shared" ref="O83:O87" si="15">IF( RIGHT(L83,1) = "L",-N83,N83)</f>
        <v>-3.4</v>
      </c>
      <c r="P83" s="4">
        <v>145</v>
      </c>
      <c r="Q83" s="3">
        <f>P83-J83</f>
        <v>-6.3000000000000114</v>
      </c>
      <c r="R83" s="3">
        <f>SQRT(Q83*Q83+O83*O83)</f>
        <v>7.1589105316381865</v>
      </c>
    </row>
    <row r="84" spans="1:18" ht="17" thickBot="1" x14ac:dyDescent="0.25">
      <c r="A84" s="87">
        <v>3</v>
      </c>
      <c r="B84" s="88"/>
      <c r="C84" s="88"/>
      <c r="D84" s="88"/>
      <c r="E84" s="87">
        <v>85</v>
      </c>
      <c r="F84" s="87">
        <v>90.7</v>
      </c>
      <c r="G84" s="87">
        <v>115.4</v>
      </c>
      <c r="H84" s="87">
        <v>4112</v>
      </c>
      <c r="I84" s="87">
        <v>-4.8</v>
      </c>
      <c r="J84" s="87">
        <v>149.6</v>
      </c>
      <c r="K84" s="87">
        <v>160.30000000000001</v>
      </c>
      <c r="L84" s="87" t="s">
        <v>110</v>
      </c>
      <c r="M84" s="87">
        <v>7.1</v>
      </c>
      <c r="N84" s="5">
        <f t="shared" si="14"/>
        <v>5.4</v>
      </c>
      <c r="O84" s="5">
        <f t="shared" si="15"/>
        <v>-5.4</v>
      </c>
      <c r="P84" s="4">
        <v>145</v>
      </c>
      <c r="Q84" s="3">
        <f>P84-J84</f>
        <v>-4.5999999999999943</v>
      </c>
      <c r="R84" s="3">
        <f>SQRT(Q84*Q84+O84*O84)</f>
        <v>7.0936591403872766</v>
      </c>
    </row>
    <row r="85" spans="1:18" ht="17" thickBot="1" x14ac:dyDescent="0.25">
      <c r="A85" s="87">
        <v>4</v>
      </c>
      <c r="B85" s="88"/>
      <c r="C85" s="88"/>
      <c r="D85" s="88"/>
      <c r="E85" s="87">
        <v>100</v>
      </c>
      <c r="F85" s="87">
        <v>90.5</v>
      </c>
      <c r="G85" s="87">
        <v>115.9</v>
      </c>
      <c r="H85" s="87">
        <v>4169</v>
      </c>
      <c r="I85" s="87">
        <v>-4.8</v>
      </c>
      <c r="J85" s="87">
        <v>145.1</v>
      </c>
      <c r="K85" s="87">
        <v>154.69999999999999</v>
      </c>
      <c r="L85" s="87" t="s">
        <v>33</v>
      </c>
      <c r="M85" s="87">
        <v>0.2</v>
      </c>
      <c r="N85" s="5">
        <f t="shared" si="14"/>
        <v>0.1</v>
      </c>
      <c r="O85" s="5">
        <f t="shared" si="15"/>
        <v>0.1</v>
      </c>
      <c r="P85" s="4">
        <v>145</v>
      </c>
      <c r="Q85" s="3">
        <f>P85-J85</f>
        <v>-9.9999999999994316E-2</v>
      </c>
      <c r="R85" s="3">
        <f>SQRT(Q85*Q85+O85*O85)</f>
        <v>0.14142135623730551</v>
      </c>
    </row>
    <row r="86" spans="1:18" ht="17" thickBot="1" x14ac:dyDescent="0.25">
      <c r="A86" s="87">
        <v>5</v>
      </c>
      <c r="B86" s="88"/>
      <c r="C86" s="88"/>
      <c r="D86" s="88"/>
      <c r="E86" s="87">
        <v>96</v>
      </c>
      <c r="F86" s="87">
        <v>90.9</v>
      </c>
      <c r="G86" s="87">
        <v>118</v>
      </c>
      <c r="H86" s="87">
        <v>4714</v>
      </c>
      <c r="I86" s="87">
        <v>-4.4000000000000004</v>
      </c>
      <c r="J86" s="87">
        <v>147</v>
      </c>
      <c r="K86" s="87">
        <v>155.9</v>
      </c>
      <c r="L86" s="87" t="s">
        <v>40</v>
      </c>
      <c r="M86" s="87">
        <v>3.1</v>
      </c>
      <c r="N86" s="5">
        <f t="shared" si="14"/>
        <v>2.4</v>
      </c>
      <c r="O86" s="5">
        <f t="shared" si="15"/>
        <v>2.4</v>
      </c>
      <c r="P86" s="4">
        <v>145</v>
      </c>
      <c r="Q86" s="3">
        <f>P86-J86</f>
        <v>-2</v>
      </c>
      <c r="R86" s="3">
        <f>SQRT(Q86*Q86+O86*O86)</f>
        <v>3.1240998703626617</v>
      </c>
    </row>
    <row r="87" spans="1:18" ht="17" thickBot="1" x14ac:dyDescent="0.25">
      <c r="A87" s="87">
        <v>6</v>
      </c>
      <c r="B87" s="88"/>
      <c r="C87" s="88"/>
      <c r="D87" s="88"/>
      <c r="E87" s="87">
        <v>74</v>
      </c>
      <c r="F87" s="87">
        <v>90.5</v>
      </c>
      <c r="G87" s="87">
        <v>118.3</v>
      </c>
      <c r="H87" s="87">
        <v>6191</v>
      </c>
      <c r="I87" s="87">
        <v>-5.2</v>
      </c>
      <c r="J87" s="87">
        <v>151.1</v>
      </c>
      <c r="K87" s="87">
        <v>160.1</v>
      </c>
      <c r="L87" s="87" t="s">
        <v>111</v>
      </c>
      <c r="M87" s="87">
        <v>10.7</v>
      </c>
      <c r="N87" s="5">
        <f t="shared" si="14"/>
        <v>9</v>
      </c>
      <c r="O87" s="5">
        <f t="shared" si="15"/>
        <v>-9</v>
      </c>
      <c r="P87" s="4">
        <v>145</v>
      </c>
      <c r="Q87" s="3">
        <f>P87-J87</f>
        <v>-6.0999999999999943</v>
      </c>
      <c r="R87" s="3">
        <f>SQRT(Q87*Q87+O87*O87)</f>
        <v>10.872442227944921</v>
      </c>
    </row>
    <row r="88" spans="1:18" x14ac:dyDescent="0.2">
      <c r="A88" s="91" t="s">
        <v>23</v>
      </c>
      <c r="B88" s="91"/>
      <c r="C88" s="91"/>
      <c r="D88" s="91"/>
      <c r="E88" s="90">
        <v>8.8000000000000007</v>
      </c>
      <c r="F88" s="90">
        <v>0.3</v>
      </c>
      <c r="G88" s="90">
        <v>1.3</v>
      </c>
      <c r="H88" s="90">
        <v>800</v>
      </c>
      <c r="I88" s="90">
        <v>0.2</v>
      </c>
      <c r="J88" s="90">
        <v>2.6</v>
      </c>
      <c r="K88" s="90">
        <v>3.1</v>
      </c>
      <c r="L88" s="90">
        <v>3.7</v>
      </c>
      <c r="M88" s="90">
        <v>3.5</v>
      </c>
      <c r="N88" s="90"/>
      <c r="O88" s="89"/>
    </row>
    <row r="89" spans="1:18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8" ht="17" thickBot="1" x14ac:dyDescent="0.25">
      <c r="A90" s="92" t="s">
        <v>112</v>
      </c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</row>
    <row r="91" spans="1:18" ht="45" x14ac:dyDescent="0.2">
      <c r="A91" s="44" t="s">
        <v>0</v>
      </c>
      <c r="B91" s="44"/>
      <c r="C91" s="44"/>
      <c r="D91" s="44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2" t="s">
        <v>124</v>
      </c>
      <c r="O91" s="2" t="s">
        <v>25</v>
      </c>
      <c r="P91" s="1" t="s">
        <v>24</v>
      </c>
      <c r="Q91" s="2" t="s">
        <v>32</v>
      </c>
      <c r="R91" s="2" t="s">
        <v>44</v>
      </c>
    </row>
    <row r="92" spans="1:18" ht="18" thickBot="1" x14ac:dyDescent="0.25">
      <c r="A92" s="45"/>
      <c r="B92" s="45"/>
      <c r="C92" s="45"/>
      <c r="D92" s="45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2" t="s">
        <v>13</v>
      </c>
      <c r="O92" s="2" t="s">
        <v>13</v>
      </c>
      <c r="P92" s="1" t="s">
        <v>13</v>
      </c>
      <c r="Q92" s="2" t="s">
        <v>13</v>
      </c>
      <c r="R92" s="2" t="s">
        <v>13</v>
      </c>
    </row>
    <row r="93" spans="1:18" ht="17" thickBot="1" x14ac:dyDescent="0.25">
      <c r="A93" s="93">
        <v>1</v>
      </c>
      <c r="B93" s="94"/>
      <c r="C93" s="94"/>
      <c r="D93" s="94"/>
      <c r="E93" s="93">
        <v>96</v>
      </c>
      <c r="F93" s="93">
        <v>93.9</v>
      </c>
      <c r="G93" s="93">
        <v>127.8</v>
      </c>
      <c r="H93" s="93">
        <v>4693</v>
      </c>
      <c r="I93" s="93">
        <v>-4.4000000000000004</v>
      </c>
      <c r="J93" s="93">
        <v>165.9</v>
      </c>
      <c r="K93" s="93">
        <v>178.5</v>
      </c>
      <c r="L93" s="93" t="s">
        <v>113</v>
      </c>
      <c r="M93" s="93">
        <v>3.4</v>
      </c>
      <c r="N93" s="5">
        <f>_xlfn.NUMBERVALUE( LEFT(L93,LEN(L93)-1))</f>
        <v>3.3</v>
      </c>
      <c r="O93" s="5">
        <f>IF( RIGHT(L93,1) = "L",-N93,N93)</f>
        <v>-3.3</v>
      </c>
      <c r="P93" s="4">
        <v>165</v>
      </c>
      <c r="Q93" s="3">
        <f>P93-J93</f>
        <v>-0.90000000000000568</v>
      </c>
      <c r="R93" s="3">
        <f>SQRT(Q93*Q93+O93*O93)</f>
        <v>3.4205262752974153</v>
      </c>
    </row>
    <row r="94" spans="1:18" ht="17" thickBot="1" x14ac:dyDescent="0.25">
      <c r="A94" s="93">
        <v>2</v>
      </c>
      <c r="B94" s="94"/>
      <c r="C94" s="94"/>
      <c r="D94" s="94"/>
      <c r="E94" s="93">
        <v>95</v>
      </c>
      <c r="F94" s="93">
        <v>93.1</v>
      </c>
      <c r="G94" s="93">
        <v>126.3</v>
      </c>
      <c r="H94" s="93">
        <v>4155</v>
      </c>
      <c r="I94" s="93">
        <v>-6.2</v>
      </c>
      <c r="J94" s="93">
        <v>168</v>
      </c>
      <c r="K94" s="93">
        <v>181.6</v>
      </c>
      <c r="L94" s="93" t="s">
        <v>114</v>
      </c>
      <c r="M94" s="93">
        <v>4</v>
      </c>
      <c r="N94" s="5">
        <f t="shared" ref="N94:N98" si="16">_xlfn.NUMBERVALUE( LEFT(L94,LEN(L94)-1))</f>
        <v>2.6</v>
      </c>
      <c r="O94" s="5">
        <f t="shared" ref="O94:O98" si="17">IF( RIGHT(L94,1) = "L",-N94,N94)</f>
        <v>-2.6</v>
      </c>
      <c r="P94" s="4">
        <v>165</v>
      </c>
      <c r="Q94" s="3">
        <f>P94-J94</f>
        <v>-3</v>
      </c>
      <c r="R94" s="3">
        <f>SQRT(Q94*Q94+O94*O94)</f>
        <v>3.9698866482558417</v>
      </c>
    </row>
    <row r="95" spans="1:18" ht="17" thickBot="1" x14ac:dyDescent="0.25">
      <c r="A95" s="93">
        <v>3</v>
      </c>
      <c r="B95" s="94"/>
      <c r="C95" s="94"/>
      <c r="D95" s="94"/>
      <c r="E95" s="93">
        <v>92</v>
      </c>
      <c r="F95" s="93">
        <v>92.1</v>
      </c>
      <c r="G95" s="93">
        <v>127.5</v>
      </c>
      <c r="H95" s="93">
        <v>5056</v>
      </c>
      <c r="I95" s="93">
        <v>-5.2</v>
      </c>
      <c r="J95" s="93">
        <v>163</v>
      </c>
      <c r="K95" s="93">
        <v>174.6</v>
      </c>
      <c r="L95" s="93" t="s">
        <v>115</v>
      </c>
      <c r="M95" s="93">
        <v>5.3</v>
      </c>
      <c r="N95" s="5">
        <f t="shared" si="16"/>
        <v>4.9000000000000004</v>
      </c>
      <c r="O95" s="5">
        <f t="shared" si="17"/>
        <v>-4.9000000000000004</v>
      </c>
      <c r="P95" s="4">
        <v>165</v>
      </c>
      <c r="Q95" s="3">
        <f>P95-J95</f>
        <v>2</v>
      </c>
      <c r="R95" s="3">
        <f>SQRT(Q95*Q95+O95*O95)</f>
        <v>5.2924474489596971</v>
      </c>
    </row>
    <row r="96" spans="1:18" ht="17" thickBot="1" x14ac:dyDescent="0.25">
      <c r="A96" s="93">
        <v>4</v>
      </c>
      <c r="B96" s="94"/>
      <c r="C96" s="94"/>
      <c r="D96" s="94"/>
      <c r="E96" s="93">
        <v>89</v>
      </c>
      <c r="F96" s="93">
        <v>93.7</v>
      </c>
      <c r="G96" s="93">
        <v>127.5</v>
      </c>
      <c r="H96" s="93">
        <v>5385</v>
      </c>
      <c r="I96" s="93">
        <v>-4</v>
      </c>
      <c r="J96" s="93">
        <v>159.80000000000001</v>
      </c>
      <c r="K96" s="93">
        <v>169.9</v>
      </c>
      <c r="L96" s="93" t="s">
        <v>106</v>
      </c>
      <c r="M96" s="93">
        <v>6.2</v>
      </c>
      <c r="N96" s="5">
        <f t="shared" si="16"/>
        <v>3.4</v>
      </c>
      <c r="O96" s="5">
        <f t="shared" si="17"/>
        <v>-3.4</v>
      </c>
      <c r="P96" s="4">
        <v>165</v>
      </c>
      <c r="Q96" s="3">
        <f>P96-J96</f>
        <v>5.1999999999999886</v>
      </c>
      <c r="R96" s="3">
        <f>SQRT(Q96*Q96+O96*O96)</f>
        <v>6.2128898268036172</v>
      </c>
    </row>
    <row r="97" spans="1:18" ht="17" thickBot="1" x14ac:dyDescent="0.25">
      <c r="A97" s="93">
        <v>5</v>
      </c>
      <c r="B97" s="94"/>
      <c r="C97" s="94"/>
      <c r="D97" s="94"/>
      <c r="E97" s="93">
        <v>78</v>
      </c>
      <c r="F97" s="93">
        <v>94.2</v>
      </c>
      <c r="G97" s="93">
        <v>130.30000000000001</v>
      </c>
      <c r="H97" s="93">
        <v>5809</v>
      </c>
      <c r="I97" s="93">
        <v>-4.4000000000000004</v>
      </c>
      <c r="J97" s="93">
        <v>165.2</v>
      </c>
      <c r="K97" s="93">
        <v>176.5</v>
      </c>
      <c r="L97" s="93" t="s">
        <v>116</v>
      </c>
      <c r="M97" s="93">
        <v>10.8</v>
      </c>
      <c r="N97" s="5">
        <f t="shared" si="16"/>
        <v>10.8</v>
      </c>
      <c r="O97" s="5">
        <f t="shared" si="17"/>
        <v>-10.8</v>
      </c>
      <c r="P97" s="4">
        <v>165</v>
      </c>
      <c r="Q97" s="3">
        <f>P97-J97</f>
        <v>-0.19999999999998863</v>
      </c>
      <c r="R97" s="3">
        <f>SQRT(Q97*Q97+O97*O97)</f>
        <v>10.801851693112621</v>
      </c>
    </row>
    <row r="98" spans="1:18" ht="17" thickBot="1" x14ac:dyDescent="0.25">
      <c r="A98" s="93">
        <v>6</v>
      </c>
      <c r="B98" s="94"/>
      <c r="C98" s="94"/>
      <c r="D98" s="94"/>
      <c r="E98" s="93">
        <v>70</v>
      </c>
      <c r="F98" s="93">
        <v>93.6</v>
      </c>
      <c r="G98" s="93">
        <v>128.19999999999999</v>
      </c>
      <c r="H98" s="93">
        <v>6101</v>
      </c>
      <c r="I98" s="93">
        <v>-5.6</v>
      </c>
      <c r="J98" s="93">
        <v>159.6</v>
      </c>
      <c r="K98" s="93">
        <v>168.9</v>
      </c>
      <c r="L98" s="93" t="s">
        <v>117</v>
      </c>
      <c r="M98" s="93">
        <v>13.8</v>
      </c>
      <c r="N98" s="5">
        <f t="shared" si="16"/>
        <v>12.5</v>
      </c>
      <c r="O98" s="5">
        <f t="shared" si="17"/>
        <v>12.5</v>
      </c>
      <c r="P98" s="4">
        <v>165</v>
      </c>
      <c r="Q98" s="3">
        <f>P98-J98</f>
        <v>5.4000000000000057</v>
      </c>
      <c r="R98" s="3">
        <f>SQRT(Q98*Q98+O98*O98)</f>
        <v>13.61653406708183</v>
      </c>
    </row>
    <row r="99" spans="1:18" x14ac:dyDescent="0.2">
      <c r="A99" s="95" t="s">
        <v>21</v>
      </c>
      <c r="B99" s="95"/>
      <c r="C99" s="95"/>
      <c r="D99" s="96"/>
      <c r="E99" s="97">
        <v>86.7</v>
      </c>
      <c r="F99" s="97">
        <v>93.4</v>
      </c>
      <c r="G99" s="97">
        <v>127.9</v>
      </c>
      <c r="H99" s="97">
        <v>5200</v>
      </c>
      <c r="I99" s="97">
        <v>-5</v>
      </c>
      <c r="J99" s="97">
        <v>163.6</v>
      </c>
      <c r="K99" s="97">
        <v>175</v>
      </c>
      <c r="L99" s="97" t="s">
        <v>118</v>
      </c>
      <c r="M99" s="97">
        <v>7.3</v>
      </c>
      <c r="N99" s="97"/>
      <c r="O99" s="96"/>
    </row>
    <row r="100" spans="1:18" x14ac:dyDescent="0.2">
      <c r="A100" s="98" t="s">
        <v>23</v>
      </c>
      <c r="B100" s="98"/>
      <c r="C100" s="98"/>
      <c r="D100" s="98"/>
      <c r="E100" s="97">
        <v>9.5</v>
      </c>
      <c r="F100" s="97">
        <v>0.7</v>
      </c>
      <c r="G100" s="97">
        <v>1.2</v>
      </c>
      <c r="H100" s="97">
        <v>657</v>
      </c>
      <c r="I100" s="97">
        <v>0.8</v>
      </c>
      <c r="J100" s="97">
        <v>3.1</v>
      </c>
      <c r="K100" s="97">
        <v>4.5</v>
      </c>
      <c r="L100" s="97">
        <v>7.1</v>
      </c>
      <c r="M100" s="97">
        <v>3.8</v>
      </c>
      <c r="N100" s="97"/>
      <c r="O100" s="96"/>
    </row>
    <row r="101" spans="1:18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1:18" ht="17" thickBot="1" x14ac:dyDescent="0.25">
      <c r="A102" s="99" t="s">
        <v>119</v>
      </c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1:18" ht="45" x14ac:dyDescent="0.2">
      <c r="A103" s="44" t="s">
        <v>0</v>
      </c>
      <c r="B103" s="44"/>
      <c r="C103" s="44"/>
      <c r="D103" s="44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2" t="s">
        <v>124</v>
      </c>
      <c r="O103" s="2" t="s">
        <v>25</v>
      </c>
      <c r="P103" s="1" t="s">
        <v>24</v>
      </c>
      <c r="Q103" s="2" t="s">
        <v>32</v>
      </c>
      <c r="R103" s="2" t="s">
        <v>44</v>
      </c>
    </row>
    <row r="104" spans="1:18" ht="18" thickBot="1" x14ac:dyDescent="0.25">
      <c r="A104" s="45"/>
      <c r="B104" s="45"/>
      <c r="C104" s="45"/>
      <c r="D104" s="45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2" t="s">
        <v>13</v>
      </c>
      <c r="O104" s="2" t="s">
        <v>13</v>
      </c>
      <c r="P104" s="1" t="s">
        <v>13</v>
      </c>
      <c r="Q104" s="2" t="s">
        <v>13</v>
      </c>
      <c r="R104" s="2" t="s">
        <v>13</v>
      </c>
    </row>
    <row r="105" spans="1:18" ht="18" thickBot="1" x14ac:dyDescent="0.25">
      <c r="A105" s="100">
        <v>1</v>
      </c>
      <c r="B105" s="101"/>
      <c r="C105" s="101"/>
      <c r="D105" s="101"/>
      <c r="E105" s="100">
        <v>51</v>
      </c>
      <c r="F105" s="100">
        <v>114.2</v>
      </c>
      <c r="G105" s="100">
        <v>163.19999999999999</v>
      </c>
      <c r="H105" s="100">
        <v>1676</v>
      </c>
      <c r="I105" s="100">
        <v>0</v>
      </c>
      <c r="J105" s="100">
        <v>233.6</v>
      </c>
      <c r="K105" s="100">
        <v>265.89999999999998</v>
      </c>
      <c r="L105" s="100" t="s">
        <v>120</v>
      </c>
      <c r="M105" s="100" t="s">
        <v>19</v>
      </c>
      <c r="N105" s="5">
        <f>_xlfn.NUMBERVALUE( LEFT(L105,LEN(L105)-1))</f>
        <v>20.7</v>
      </c>
      <c r="O105" s="5">
        <f>IF( RIGHT(L105,1) = "L",-N105,N105)</f>
        <v>-20.7</v>
      </c>
      <c r="P105" s="4" t="s">
        <v>125</v>
      </c>
      <c r="Q105" s="3" t="e">
        <f>P105-J105</f>
        <v>#VALUE!</v>
      </c>
      <c r="R105" s="3" t="e">
        <f>SQRT(Q105*Q105+O105*O105)</f>
        <v>#VALUE!</v>
      </c>
    </row>
    <row r="106" spans="1:18" ht="18" thickBot="1" x14ac:dyDescent="0.25">
      <c r="A106" s="100">
        <v>2</v>
      </c>
      <c r="B106" s="101"/>
      <c r="C106" s="101"/>
      <c r="D106" s="101"/>
      <c r="E106" s="100">
        <v>100</v>
      </c>
      <c r="F106" s="100">
        <v>115.3</v>
      </c>
      <c r="G106" s="100">
        <v>163.30000000000001</v>
      </c>
      <c r="H106" s="100">
        <v>2454</v>
      </c>
      <c r="I106" s="100">
        <v>0.1</v>
      </c>
      <c r="J106" s="100">
        <v>241.6</v>
      </c>
      <c r="K106" s="100">
        <v>260.39999999999998</v>
      </c>
      <c r="L106" s="100" t="s">
        <v>16</v>
      </c>
      <c r="M106" s="100" t="s">
        <v>19</v>
      </c>
      <c r="N106" s="5">
        <f t="shared" ref="N106:N110" si="18">_xlfn.NUMBERVALUE( LEFT(L106,LEN(L106)-1))</f>
        <v>0.1</v>
      </c>
      <c r="O106" s="5">
        <f t="shared" ref="O106:O110" si="19">IF( RIGHT(L106,1) = "L",-N106,N106)</f>
        <v>-0.1</v>
      </c>
      <c r="P106" s="4" t="s">
        <v>125</v>
      </c>
      <c r="Q106" s="3" t="e">
        <f>P106-J106</f>
        <v>#VALUE!</v>
      </c>
      <c r="R106" s="3" t="e">
        <f>SQRT(Q106*Q106+O106*O106)</f>
        <v>#VALUE!</v>
      </c>
    </row>
    <row r="107" spans="1:18" ht="18" thickBot="1" x14ac:dyDescent="0.25">
      <c r="A107" s="100">
        <v>3</v>
      </c>
      <c r="B107" s="101"/>
      <c r="C107" s="101"/>
      <c r="D107" s="101"/>
      <c r="E107" s="100">
        <v>97</v>
      </c>
      <c r="F107" s="100">
        <v>113.3</v>
      </c>
      <c r="G107" s="100">
        <v>162</v>
      </c>
      <c r="H107" s="100">
        <v>2265</v>
      </c>
      <c r="I107" s="100">
        <v>-0.6</v>
      </c>
      <c r="J107" s="100">
        <v>235.8</v>
      </c>
      <c r="K107" s="100">
        <v>258.10000000000002</v>
      </c>
      <c r="L107" s="100" t="s">
        <v>121</v>
      </c>
      <c r="M107" s="100" t="s">
        <v>19</v>
      </c>
      <c r="N107" s="5">
        <f t="shared" si="18"/>
        <v>4.4000000000000004</v>
      </c>
      <c r="O107" s="5">
        <f t="shared" si="19"/>
        <v>4.4000000000000004</v>
      </c>
      <c r="P107" s="4" t="s">
        <v>125</v>
      </c>
      <c r="Q107" s="3" t="e">
        <f>P107-J107</f>
        <v>#VALUE!</v>
      </c>
      <c r="R107" s="3" t="e">
        <f>SQRT(Q107*Q107+O107*O107)</f>
        <v>#VALUE!</v>
      </c>
    </row>
    <row r="108" spans="1:18" ht="18" thickBot="1" x14ac:dyDescent="0.25">
      <c r="A108" s="100">
        <v>4</v>
      </c>
      <c r="B108" s="101"/>
      <c r="C108" s="101"/>
      <c r="D108" s="101"/>
      <c r="E108" s="100">
        <v>99</v>
      </c>
      <c r="F108" s="100">
        <v>113.2</v>
      </c>
      <c r="G108" s="100">
        <v>154.30000000000001</v>
      </c>
      <c r="H108" s="100">
        <v>1251</v>
      </c>
      <c r="I108" s="100">
        <v>0.8</v>
      </c>
      <c r="J108" s="100">
        <v>219.5</v>
      </c>
      <c r="K108" s="100">
        <v>258.10000000000002</v>
      </c>
      <c r="L108" s="100" t="s">
        <v>17</v>
      </c>
      <c r="M108" s="100" t="s">
        <v>19</v>
      </c>
      <c r="N108" s="5">
        <f t="shared" si="18"/>
        <v>1</v>
      </c>
      <c r="O108" s="5">
        <f t="shared" si="19"/>
        <v>-1</v>
      </c>
      <c r="P108" s="4" t="s">
        <v>125</v>
      </c>
      <c r="Q108" s="3" t="e">
        <f>P108-J108</f>
        <v>#VALUE!</v>
      </c>
      <c r="R108" s="3" t="e">
        <f>SQRT(Q108*Q108+O108*O108)</f>
        <v>#VALUE!</v>
      </c>
    </row>
    <row r="109" spans="1:18" ht="18" thickBot="1" x14ac:dyDescent="0.25">
      <c r="A109" s="100">
        <v>5</v>
      </c>
      <c r="B109" s="101"/>
      <c r="C109" s="101"/>
      <c r="D109" s="101"/>
      <c r="E109" s="100">
        <v>100</v>
      </c>
      <c r="F109" s="100">
        <v>113.3</v>
      </c>
      <c r="G109" s="100">
        <v>160</v>
      </c>
      <c r="H109" s="100">
        <v>1704</v>
      </c>
      <c r="I109" s="100">
        <v>0.2</v>
      </c>
      <c r="J109" s="100">
        <v>241.9</v>
      </c>
      <c r="K109" s="100">
        <v>270.7</v>
      </c>
      <c r="L109" s="100" t="s">
        <v>122</v>
      </c>
      <c r="M109" s="100" t="s">
        <v>19</v>
      </c>
      <c r="N109" s="5">
        <f t="shared" si="18"/>
        <v>4.5</v>
      </c>
      <c r="O109" s="5">
        <f t="shared" si="19"/>
        <v>-4.5</v>
      </c>
      <c r="P109" s="4" t="s">
        <v>125</v>
      </c>
      <c r="Q109" s="3" t="e">
        <f>P109-J109</f>
        <v>#VALUE!</v>
      </c>
      <c r="R109" s="3" t="e">
        <f>SQRT(Q109*Q109+O109*O109)</f>
        <v>#VALUE!</v>
      </c>
    </row>
    <row r="110" spans="1:18" ht="18" thickBot="1" x14ac:dyDescent="0.25">
      <c r="A110" s="100">
        <v>6</v>
      </c>
      <c r="B110" s="101"/>
      <c r="C110" s="101"/>
      <c r="D110" s="101"/>
      <c r="E110" s="100">
        <v>99</v>
      </c>
      <c r="F110" s="100">
        <v>114.8</v>
      </c>
      <c r="G110" s="100">
        <v>165.1</v>
      </c>
      <c r="H110" s="100">
        <v>3006</v>
      </c>
      <c r="I110" s="100">
        <v>-0.2</v>
      </c>
      <c r="J110" s="100">
        <v>243.3</v>
      </c>
      <c r="K110" s="100">
        <v>262.89999999999998</v>
      </c>
      <c r="L110" s="100" t="s">
        <v>123</v>
      </c>
      <c r="M110" s="100" t="s">
        <v>19</v>
      </c>
      <c r="N110" s="5">
        <f t="shared" si="18"/>
        <v>6.7</v>
      </c>
      <c r="O110" s="5">
        <f t="shared" si="19"/>
        <v>-6.7</v>
      </c>
      <c r="P110" s="4" t="s">
        <v>125</v>
      </c>
      <c r="Q110" s="3" t="e">
        <f>P110-J110</f>
        <v>#VALUE!</v>
      </c>
      <c r="R110" s="3" t="e">
        <f>SQRT(Q110*Q110+O110*O110)</f>
        <v>#VALUE!</v>
      </c>
    </row>
    <row r="111" spans="1:18" x14ac:dyDescent="0.2">
      <c r="A111" s="104" t="s">
        <v>23</v>
      </c>
      <c r="B111" s="104"/>
      <c r="C111" s="104"/>
      <c r="D111" s="104"/>
      <c r="E111" s="103">
        <v>17.899999999999999</v>
      </c>
      <c r="F111" s="103">
        <v>0.8</v>
      </c>
      <c r="G111" s="103">
        <v>3.5</v>
      </c>
      <c r="H111" s="103">
        <v>580</v>
      </c>
      <c r="I111" s="103">
        <v>0.4</v>
      </c>
      <c r="J111" s="103">
        <v>8.1999999999999993</v>
      </c>
      <c r="K111" s="103">
        <v>4.5</v>
      </c>
      <c r="L111" s="103">
        <v>7.9</v>
      </c>
      <c r="M111" s="103" t="s">
        <v>19</v>
      </c>
      <c r="N111" s="103"/>
      <c r="O111" s="102"/>
    </row>
  </sheetData>
  <mergeCells count="51">
    <mergeCell ref="A101:O101"/>
    <mergeCell ref="A102:O102"/>
    <mergeCell ref="A103:D103"/>
    <mergeCell ref="A104:D104"/>
    <mergeCell ref="A111:D111"/>
    <mergeCell ref="A89:O89"/>
    <mergeCell ref="A90:O90"/>
    <mergeCell ref="A91:D91"/>
    <mergeCell ref="A92:D92"/>
    <mergeCell ref="A99:C99"/>
    <mergeCell ref="A100:D100"/>
    <mergeCell ref="A78:O78"/>
    <mergeCell ref="A79:O79"/>
    <mergeCell ref="A80:D80"/>
    <mergeCell ref="A81:D81"/>
    <mergeCell ref="A88:D88"/>
    <mergeCell ref="A67:O67"/>
    <mergeCell ref="A68:O68"/>
    <mergeCell ref="A69:D69"/>
    <mergeCell ref="A70:D70"/>
    <mergeCell ref="A77:D77"/>
    <mergeCell ref="A56:O56"/>
    <mergeCell ref="A57:O57"/>
    <mergeCell ref="A58:D58"/>
    <mergeCell ref="A59:D59"/>
    <mergeCell ref="A66:D66"/>
    <mergeCell ref="A45:O45"/>
    <mergeCell ref="A46:O46"/>
    <mergeCell ref="A47:D47"/>
    <mergeCell ref="A48:D48"/>
    <mergeCell ref="A55:D55"/>
    <mergeCell ref="A34:O34"/>
    <mergeCell ref="A35:O35"/>
    <mergeCell ref="A36:D36"/>
    <mergeCell ref="A37:D37"/>
    <mergeCell ref="A44:D44"/>
    <mergeCell ref="A23:O23"/>
    <mergeCell ref="A24:O24"/>
    <mergeCell ref="A25:D25"/>
    <mergeCell ref="A26:D26"/>
    <mergeCell ref="A33:D33"/>
    <mergeCell ref="A12:O12"/>
    <mergeCell ref="A13:O13"/>
    <mergeCell ref="A14:D14"/>
    <mergeCell ref="A15:D15"/>
    <mergeCell ref="A22:D22"/>
    <mergeCell ref="A1:O1"/>
    <mergeCell ref="A2:O2"/>
    <mergeCell ref="A3:D3"/>
    <mergeCell ref="A4:D4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Pin absolute penalty point</vt:lpstr>
      <vt:lpstr>From Pin absolute</vt:lpstr>
      <vt:lpstr>From Pin Percent</vt:lpstr>
      <vt:lpstr>TestCenterReport01</vt:lpstr>
      <vt:lpstr>CombineReport02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2021-12-23T16:15:45Z</dcterms:modified>
</cp:coreProperties>
</file>