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F140E08D-AC86-1E4D-B01A-AD025ACC67AC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Driver" sheetId="21" r:id="rId2"/>
    <sheet name="01_CombineReport" sheetId="6" r:id="rId3"/>
    <sheet name="02_TestCenterReport" sheetId="1" r:id="rId4"/>
    <sheet name="03_TestCenterReport 58m" sheetId="7" r:id="rId5"/>
    <sheet name="04_TestCenterReport 58m" sheetId="8" r:id="rId6"/>
    <sheet name="05_TestCenterReport 58m" sheetId="9" r:id="rId7"/>
    <sheet name="06_TestCenterReport 58m" sheetId="10" r:id="rId8"/>
    <sheet name="07_TestCenterReport 13m" sheetId="11" r:id="rId9"/>
    <sheet name="08_TestCenterReport 25m" sheetId="13" r:id="rId10"/>
    <sheet name="09_TestCenterReport 25m" sheetId="14" r:id="rId11"/>
    <sheet name="10_TestCenterReport 43m" sheetId="15" r:id="rId12"/>
    <sheet name="11_TestCenterReport 43m" sheetId="16" r:id="rId13"/>
    <sheet name="12_TestCenterReport 43m" sheetId="17" r:id="rId14"/>
    <sheet name="13_TestCenterReport 43m" sheetId="18" r:id="rId15"/>
    <sheet name="14_TestCenterReport 65m" sheetId="19" r:id="rId16"/>
    <sheet name="15_TestCenterReport 65m" sheetId="20" r:id="rId17"/>
  </sheets>
  <definedNames>
    <definedName name="_xlchart.v1.0" hidden="1">'From Pin absolute penalty point'!$R$3:$R$20</definedName>
    <definedName name="_xlchart.v1.1" hidden="1">'From Pin absolute penalty point'!$S$3:$S$20</definedName>
    <definedName name="_xlchart.v1.10" hidden="1">'From Pin absolute penalty point'!$S$3:$S$20</definedName>
    <definedName name="_xlchart.v1.11" hidden="1">'From Pin absolute penalty point'!$T$3:$T$20</definedName>
    <definedName name="_xlchart.v1.15" hidden="1">'From Pin absolute penalty point'!$R$3:$R$20</definedName>
    <definedName name="_xlchart.v1.16" hidden="1">'From Pin absolute penalty point'!$S$3:$S$20</definedName>
    <definedName name="_xlchart.v1.17" hidden="1">'From Pin absolute penalty point'!$T$3:$T$20</definedName>
    <definedName name="_xlchart.v1.18" hidden="1">'From Pin absolute penalty point'!$R$3:$R$20</definedName>
    <definedName name="_xlchart.v1.19" hidden="1">'From Pin absolute penalty point'!$S$3:$S$20</definedName>
    <definedName name="_xlchart.v1.2" hidden="1">'From Pin absolute penalty point'!$T$3:$T$20</definedName>
    <definedName name="_xlchart.v1.20" hidden="1">'From Pin absolute penalty point'!$T$3:$T$20</definedName>
    <definedName name="_xlchart.v1.21" hidden="1">'From Pin absolute penalty point'!$R$3:$R$20</definedName>
    <definedName name="_xlchart.v1.22" hidden="1">'From Pin absolute penalty point'!$S$3:$S$20</definedName>
    <definedName name="_xlchart.v1.23" hidden="1">'From Pin absolute penalty point'!$T$3:$T$20</definedName>
    <definedName name="_xlchart.v1.24" hidden="1">'From Pin absolute penalty point'!$R$3:$R$20</definedName>
    <definedName name="_xlchart.v1.25" hidden="1">'From Pin absolute penalty point'!$S$3:$S$20</definedName>
    <definedName name="_xlchart.v1.26" hidden="1">'From Pin absolute penalty point'!$T$3:$T$20</definedName>
    <definedName name="_xlchart.v1.27" hidden="1">'From Pin absolute penalty point'!$R$3:$R$20</definedName>
    <definedName name="_xlchart.v1.28" hidden="1">'From Pin absolute penalty point'!$S$3:$S$20</definedName>
    <definedName name="_xlchart.v1.29" hidden="1">'From Pin absolute penalty point'!$T$3:$T$20</definedName>
    <definedName name="_xlchart.v1.3" hidden="1">'From Pin absolute penalty point'!$R$3:$R$20</definedName>
    <definedName name="_xlchart.v1.4" hidden="1">'From Pin absolute penalty point'!$S$3:$S$20</definedName>
    <definedName name="_xlchart.v1.5" hidden="1">'From Pin absolute penalty point'!$T$3:$T$20</definedName>
    <definedName name="_xlchart.v1.6" hidden="1">'From Pin absolute penalty point'!$R$3:$R$20</definedName>
    <definedName name="_xlchart.v1.7" hidden="1">'From Pin absolute penalty point'!$S$3:$S$20</definedName>
    <definedName name="_xlchart.v1.8" hidden="1">'From Pin absolute penalty point'!$T$3:$T$20</definedName>
    <definedName name="_xlchart.v1.9" hidden="1">'From Pin absolute penalty point'!$R$3:$R$20</definedName>
    <definedName name="_xlchart.v2.12" hidden="1">'From Pin absolute penalty point'!$R$3:$R$20</definedName>
    <definedName name="_xlchart.v2.13" hidden="1">'From Pin absolute penalty point'!$S$3:$S$20</definedName>
    <definedName name="_xlchart.v2.14" hidden="1">'From Pin absolute penalty point'!$T$3:$T$20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5" l="1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32" i="5"/>
  <c r="A33" i="5"/>
  <c r="A34" i="5"/>
  <c r="A35" i="5"/>
  <c r="A36" i="5"/>
  <c r="A37" i="5"/>
  <c r="A38" i="5"/>
  <c r="A39" i="5"/>
  <c r="A40" i="5"/>
  <c r="A41" i="5"/>
  <c r="A4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R6" i="5"/>
  <c r="R9" i="5"/>
  <c r="R13" i="5"/>
  <c r="R5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L38" i="5" l="1"/>
  <c r="S12" i="5" s="1"/>
  <c r="L54" i="5"/>
  <c r="L44" i="5"/>
  <c r="M58" i="5"/>
  <c r="M48" i="5"/>
  <c r="M38" i="5"/>
  <c r="T12" i="5" s="1"/>
  <c r="L53" i="5"/>
  <c r="L43" i="5"/>
  <c r="M57" i="5"/>
  <c r="M47" i="5"/>
  <c r="L62" i="5"/>
  <c r="L52" i="5"/>
  <c r="L42" i="5"/>
  <c r="M56" i="5"/>
  <c r="M46" i="5"/>
  <c r="L61" i="5"/>
  <c r="L51" i="5"/>
  <c r="L41" i="5"/>
  <c r="M55" i="5"/>
  <c r="M45" i="5"/>
  <c r="L60" i="5"/>
  <c r="L50" i="5"/>
  <c r="L40" i="5"/>
  <c r="M54" i="5"/>
  <c r="M44" i="5"/>
  <c r="L59" i="5"/>
  <c r="L49" i="5"/>
  <c r="L39" i="5"/>
  <c r="M53" i="5"/>
  <c r="M43" i="5"/>
  <c r="L58" i="5"/>
  <c r="L48" i="5"/>
  <c r="M62" i="5"/>
  <c r="N62" i="5" s="1"/>
  <c r="O62" i="5" s="1"/>
  <c r="P62" i="5" s="1"/>
  <c r="M52" i="5"/>
  <c r="M42" i="5"/>
  <c r="L57" i="5"/>
  <c r="L47" i="5"/>
  <c r="M61" i="5"/>
  <c r="M51" i="5"/>
  <c r="M41" i="5"/>
  <c r="L56" i="5"/>
  <c r="L46" i="5"/>
  <c r="M60" i="5"/>
  <c r="N60" i="5" s="1"/>
  <c r="O60" i="5" s="1"/>
  <c r="P60" i="5" s="1"/>
  <c r="M50" i="5"/>
  <c r="M40" i="5"/>
  <c r="L55" i="5"/>
  <c r="L45" i="5"/>
  <c r="M59" i="5"/>
  <c r="M49" i="5"/>
  <c r="M39" i="5"/>
  <c r="M63" i="5"/>
  <c r="T14" i="5" s="1"/>
  <c r="L208" i="5"/>
  <c r="L276" i="5"/>
  <c r="L29" i="5"/>
  <c r="L27" i="5"/>
  <c r="M87" i="5"/>
  <c r="T18" i="5" s="1"/>
  <c r="M91" i="5"/>
  <c r="L92" i="5"/>
  <c r="L85" i="5"/>
  <c r="M167" i="5"/>
  <c r="M142" i="5"/>
  <c r="M117" i="5"/>
  <c r="M173" i="5"/>
  <c r="L286" i="5"/>
  <c r="M163" i="5"/>
  <c r="M113" i="5"/>
  <c r="L218" i="5"/>
  <c r="L282" i="5"/>
  <c r="M138" i="5"/>
  <c r="M162" i="5"/>
  <c r="M137" i="5"/>
  <c r="M112" i="5"/>
  <c r="L213" i="5"/>
  <c r="L281" i="5"/>
  <c r="L94" i="5"/>
  <c r="M94" i="5"/>
  <c r="L95" i="5"/>
  <c r="M95" i="5"/>
  <c r="L96" i="5"/>
  <c r="M96" i="5"/>
  <c r="M97" i="5"/>
  <c r="L93" i="5"/>
  <c r="S19" i="5" s="1"/>
  <c r="M158" i="5"/>
  <c r="M133" i="5"/>
  <c r="M108" i="5"/>
  <c r="M65" i="5"/>
  <c r="L66" i="5"/>
  <c r="M66" i="5"/>
  <c r="L67" i="5"/>
  <c r="M67" i="5"/>
  <c r="L68" i="5"/>
  <c r="M68" i="5"/>
  <c r="M64" i="5"/>
  <c r="L63" i="5"/>
  <c r="S14" i="5" s="1"/>
  <c r="U14" i="5" s="1"/>
  <c r="L189" i="5"/>
  <c r="L194" i="5"/>
  <c r="L199" i="5"/>
  <c r="L204" i="5"/>
  <c r="L209" i="5"/>
  <c r="L214" i="5"/>
  <c r="L219" i="5"/>
  <c r="L232" i="5"/>
  <c r="L231" i="5"/>
  <c r="L251" i="5"/>
  <c r="L256" i="5"/>
  <c r="L227" i="5"/>
  <c r="L237" i="5"/>
  <c r="L242" i="5"/>
  <c r="L247" i="5"/>
  <c r="L252" i="5"/>
  <c r="L257" i="5"/>
  <c r="L262" i="5"/>
  <c r="L267" i="5"/>
  <c r="L272" i="5"/>
  <c r="L277" i="5"/>
  <c r="L287" i="5"/>
  <c r="L292" i="5"/>
  <c r="L297" i="5"/>
  <c r="L24" i="5"/>
  <c r="L65" i="5"/>
  <c r="L23" i="5"/>
  <c r="L64" i="5"/>
  <c r="M93" i="5"/>
  <c r="T19" i="5" s="1"/>
  <c r="M157" i="5"/>
  <c r="M132" i="5"/>
  <c r="M107" i="5"/>
  <c r="L203" i="5"/>
  <c r="L271" i="5"/>
  <c r="M79" i="5"/>
  <c r="L80" i="5"/>
  <c r="M80" i="5"/>
  <c r="L76" i="5"/>
  <c r="M75" i="5"/>
  <c r="T16" i="5" s="1"/>
  <c r="M76" i="5"/>
  <c r="L75" i="5"/>
  <c r="S16" i="5" s="1"/>
  <c r="L77" i="5"/>
  <c r="M77" i="5"/>
  <c r="M78" i="5"/>
  <c r="L72" i="5"/>
  <c r="L97" i="5"/>
  <c r="M153" i="5"/>
  <c r="M128" i="5"/>
  <c r="M172" i="5"/>
  <c r="T3" i="5" s="1"/>
  <c r="L198" i="5"/>
  <c r="L266" i="5"/>
  <c r="L71" i="5"/>
  <c r="M98" i="5"/>
  <c r="T20" i="5" s="1"/>
  <c r="M152" i="5"/>
  <c r="M127" i="5"/>
  <c r="M183" i="5"/>
  <c r="L193" i="5"/>
  <c r="L261" i="5"/>
  <c r="M32" i="5"/>
  <c r="T10" i="5" s="1"/>
  <c r="L79" i="5"/>
  <c r="M99" i="5"/>
  <c r="M148" i="5"/>
  <c r="M123" i="5"/>
  <c r="M179" i="5"/>
  <c r="L188" i="5"/>
  <c r="L246" i="5"/>
  <c r="L37" i="5"/>
  <c r="L78" i="5"/>
  <c r="L103" i="5"/>
  <c r="M147" i="5"/>
  <c r="M122" i="5"/>
  <c r="M178" i="5"/>
  <c r="L296" i="5"/>
  <c r="L241" i="5"/>
  <c r="L33" i="5"/>
  <c r="L86" i="5"/>
  <c r="M168" i="5"/>
  <c r="M143" i="5"/>
  <c r="M118" i="5"/>
  <c r="M174" i="5"/>
  <c r="L291" i="5"/>
  <c r="L236" i="5"/>
  <c r="M23" i="5"/>
  <c r="L28" i="5"/>
  <c r="M37" i="5"/>
  <c r="M71" i="5"/>
  <c r="M85" i="5"/>
  <c r="M92" i="5"/>
  <c r="L98" i="5"/>
  <c r="S20" i="5" s="1"/>
  <c r="L99" i="5"/>
  <c r="L168" i="5"/>
  <c r="L163" i="5"/>
  <c r="L158" i="5"/>
  <c r="L153" i="5"/>
  <c r="L148" i="5"/>
  <c r="L143" i="5"/>
  <c r="L138" i="5"/>
  <c r="L133" i="5"/>
  <c r="L128" i="5"/>
  <c r="L123" i="5"/>
  <c r="L118" i="5"/>
  <c r="L113" i="5"/>
  <c r="L108" i="5"/>
  <c r="M184" i="5"/>
  <c r="L179" i="5"/>
  <c r="L174" i="5"/>
  <c r="M218" i="5"/>
  <c r="M213" i="5"/>
  <c r="M208" i="5"/>
  <c r="M203" i="5"/>
  <c r="M198" i="5"/>
  <c r="N198" i="5" s="1"/>
  <c r="M193" i="5"/>
  <c r="N193" i="5" s="1"/>
  <c r="M188" i="5"/>
  <c r="M296" i="5"/>
  <c r="M291" i="5"/>
  <c r="M286" i="5"/>
  <c r="N286" i="5" s="1"/>
  <c r="M281" i="5"/>
  <c r="N281" i="5" s="1"/>
  <c r="M276" i="5"/>
  <c r="N276" i="5" s="1"/>
  <c r="M271" i="5"/>
  <c r="M266" i="5"/>
  <c r="M261" i="5"/>
  <c r="M256" i="5"/>
  <c r="M251" i="5"/>
  <c r="M246" i="5"/>
  <c r="M241" i="5"/>
  <c r="M236" i="5"/>
  <c r="M231" i="5"/>
  <c r="N231" i="5" s="1"/>
  <c r="M226" i="5"/>
  <c r="L226" i="5"/>
  <c r="M18" i="5"/>
  <c r="M22" i="5"/>
  <c r="M26" i="5"/>
  <c r="T6" i="5" s="1"/>
  <c r="M36" i="5"/>
  <c r="L69" i="5"/>
  <c r="S15" i="5" s="1"/>
  <c r="M70" i="5"/>
  <c r="M84" i="5"/>
  <c r="L91" i="5"/>
  <c r="M103" i="5"/>
  <c r="N103" i="5" s="1"/>
  <c r="L104" i="5"/>
  <c r="S11" i="5" s="1"/>
  <c r="L167" i="5"/>
  <c r="L162" i="5"/>
  <c r="L157" i="5"/>
  <c r="N157" i="5" s="1"/>
  <c r="L152" i="5"/>
  <c r="L147" i="5"/>
  <c r="L142" i="5"/>
  <c r="N142" i="5" s="1"/>
  <c r="L137" i="5"/>
  <c r="L132" i="5"/>
  <c r="L127" i="5"/>
  <c r="L122" i="5"/>
  <c r="L117" i="5"/>
  <c r="L112" i="5"/>
  <c r="N112" i="5" s="1"/>
  <c r="L107" i="5"/>
  <c r="L183" i="5"/>
  <c r="L178" i="5"/>
  <c r="L173" i="5"/>
  <c r="M217" i="5"/>
  <c r="M212" i="5"/>
  <c r="M207" i="5"/>
  <c r="M202" i="5"/>
  <c r="M197" i="5"/>
  <c r="M192" i="5"/>
  <c r="M187" i="5"/>
  <c r="M295" i="5"/>
  <c r="M290" i="5"/>
  <c r="M285" i="5"/>
  <c r="M280" i="5"/>
  <c r="M275" i="5"/>
  <c r="M270" i="5"/>
  <c r="M265" i="5"/>
  <c r="M260" i="5"/>
  <c r="M255" i="5"/>
  <c r="M250" i="5"/>
  <c r="M245" i="5"/>
  <c r="M240" i="5"/>
  <c r="M235" i="5"/>
  <c r="M230" i="5"/>
  <c r="M225" i="5"/>
  <c r="L22" i="5"/>
  <c r="M31" i="5"/>
  <c r="L36" i="5"/>
  <c r="M69" i="5"/>
  <c r="T15" i="5" s="1"/>
  <c r="L70" i="5"/>
  <c r="L84" i="5"/>
  <c r="M90" i="5"/>
  <c r="M102" i="5"/>
  <c r="M104" i="5"/>
  <c r="M166" i="5"/>
  <c r="M161" i="5"/>
  <c r="M156" i="5"/>
  <c r="M151" i="5"/>
  <c r="M146" i="5"/>
  <c r="M141" i="5"/>
  <c r="M136" i="5"/>
  <c r="M131" i="5"/>
  <c r="M126" i="5"/>
  <c r="M121" i="5"/>
  <c r="M116" i="5"/>
  <c r="M111" i="5"/>
  <c r="M106" i="5"/>
  <c r="M182" i="5"/>
  <c r="M177" i="5"/>
  <c r="L184" i="5"/>
  <c r="L217" i="5"/>
  <c r="L212" i="5"/>
  <c r="L207" i="5"/>
  <c r="L202" i="5"/>
  <c r="L197" i="5"/>
  <c r="L192" i="5"/>
  <c r="L187" i="5"/>
  <c r="L295" i="5"/>
  <c r="L290" i="5"/>
  <c r="L285" i="5"/>
  <c r="L280" i="5"/>
  <c r="L275" i="5"/>
  <c r="L270" i="5"/>
  <c r="L265" i="5"/>
  <c r="L260" i="5"/>
  <c r="L255" i="5"/>
  <c r="L250" i="5"/>
  <c r="L245" i="5"/>
  <c r="L240" i="5"/>
  <c r="L235" i="5"/>
  <c r="L230" i="5"/>
  <c r="L225" i="5"/>
  <c r="L20" i="5"/>
  <c r="S9" i="5" s="1"/>
  <c r="M21" i="5"/>
  <c r="M30" i="5"/>
  <c r="M35" i="5"/>
  <c r="M74" i="5"/>
  <c r="M83" i="5"/>
  <c r="L90" i="5"/>
  <c r="L102" i="5"/>
  <c r="M171" i="5"/>
  <c r="L166" i="5"/>
  <c r="L161" i="5"/>
  <c r="L156" i="5"/>
  <c r="L151" i="5"/>
  <c r="L146" i="5"/>
  <c r="L141" i="5"/>
  <c r="L136" i="5"/>
  <c r="L131" i="5"/>
  <c r="L126" i="5"/>
  <c r="L121" i="5"/>
  <c r="L116" i="5"/>
  <c r="L111" i="5"/>
  <c r="L106" i="5"/>
  <c r="L182" i="5"/>
  <c r="L177" i="5"/>
  <c r="L185" i="5"/>
  <c r="S4" i="5" s="1"/>
  <c r="M216" i="5"/>
  <c r="M211" i="5"/>
  <c r="M206" i="5"/>
  <c r="M201" i="5"/>
  <c r="M196" i="5"/>
  <c r="M191" i="5"/>
  <c r="M186" i="5"/>
  <c r="M294" i="5"/>
  <c r="M289" i="5"/>
  <c r="M284" i="5"/>
  <c r="M279" i="5"/>
  <c r="M274" i="5"/>
  <c r="M269" i="5"/>
  <c r="M264" i="5"/>
  <c r="M259" i="5"/>
  <c r="M254" i="5"/>
  <c r="M249" i="5"/>
  <c r="M244" i="5"/>
  <c r="M239" i="5"/>
  <c r="M234" i="5"/>
  <c r="M229" i="5"/>
  <c r="M224" i="5"/>
  <c r="M20" i="5"/>
  <c r="T9" i="5" s="1"/>
  <c r="L21" i="5"/>
  <c r="M29" i="5"/>
  <c r="N29" i="5" s="1"/>
  <c r="L35" i="5"/>
  <c r="L74" i="5"/>
  <c r="L83" i="5"/>
  <c r="M89" i="5"/>
  <c r="M101" i="5"/>
  <c r="M170" i="5"/>
  <c r="M165" i="5"/>
  <c r="M160" i="5"/>
  <c r="M155" i="5"/>
  <c r="M150" i="5"/>
  <c r="M145" i="5"/>
  <c r="M140" i="5"/>
  <c r="M135" i="5"/>
  <c r="M130" i="5"/>
  <c r="M125" i="5"/>
  <c r="M120" i="5"/>
  <c r="M115" i="5"/>
  <c r="M110" i="5"/>
  <c r="M105" i="5"/>
  <c r="M181" i="5"/>
  <c r="M176" i="5"/>
  <c r="M185" i="5"/>
  <c r="L216" i="5"/>
  <c r="L211" i="5"/>
  <c r="L206" i="5"/>
  <c r="L201" i="5"/>
  <c r="L196" i="5"/>
  <c r="L191" i="5"/>
  <c r="L186" i="5"/>
  <c r="L294" i="5"/>
  <c r="L289" i="5"/>
  <c r="L284" i="5"/>
  <c r="L279" i="5"/>
  <c r="L274" i="5"/>
  <c r="L269" i="5"/>
  <c r="L264" i="5"/>
  <c r="L259" i="5"/>
  <c r="L254" i="5"/>
  <c r="L249" i="5"/>
  <c r="L244" i="5"/>
  <c r="L239" i="5"/>
  <c r="L234" i="5"/>
  <c r="L229" i="5"/>
  <c r="L224" i="5"/>
  <c r="M25" i="5"/>
  <c r="L26" i="5"/>
  <c r="S6" i="5" s="1"/>
  <c r="M28" i="5"/>
  <c r="N28" i="5" s="1"/>
  <c r="M34" i="5"/>
  <c r="M73" i="5"/>
  <c r="L81" i="5"/>
  <c r="S17" i="5" s="1"/>
  <c r="M82" i="5"/>
  <c r="L89" i="5"/>
  <c r="L101" i="5"/>
  <c r="L170" i="5"/>
  <c r="L165" i="5"/>
  <c r="L160" i="5"/>
  <c r="L155" i="5"/>
  <c r="L150" i="5"/>
  <c r="L145" i="5"/>
  <c r="L140" i="5"/>
  <c r="L135" i="5"/>
  <c r="L130" i="5"/>
  <c r="L125" i="5"/>
  <c r="L120" i="5"/>
  <c r="L115" i="5"/>
  <c r="L110" i="5"/>
  <c r="L105" i="5"/>
  <c r="L181" i="5"/>
  <c r="L176" i="5"/>
  <c r="M220" i="5"/>
  <c r="M215" i="5"/>
  <c r="M210" i="5"/>
  <c r="M205" i="5"/>
  <c r="M200" i="5"/>
  <c r="M195" i="5"/>
  <c r="M190" i="5"/>
  <c r="L221" i="5"/>
  <c r="M293" i="5"/>
  <c r="M288" i="5"/>
  <c r="M283" i="5"/>
  <c r="M278" i="5"/>
  <c r="M273" i="5"/>
  <c r="M268" i="5"/>
  <c r="M263" i="5"/>
  <c r="M258" i="5"/>
  <c r="M253" i="5"/>
  <c r="M248" i="5"/>
  <c r="M243" i="5"/>
  <c r="M238" i="5"/>
  <c r="M233" i="5"/>
  <c r="M228" i="5"/>
  <c r="M223" i="5"/>
  <c r="L25" i="5"/>
  <c r="L31" i="5"/>
  <c r="M27" i="5"/>
  <c r="N27" i="5" s="1"/>
  <c r="L34" i="5"/>
  <c r="L73" i="5"/>
  <c r="M81" i="5"/>
  <c r="T17" i="5" s="1"/>
  <c r="L82" i="5"/>
  <c r="M88" i="5"/>
  <c r="M100" i="5"/>
  <c r="M169" i="5"/>
  <c r="M164" i="5"/>
  <c r="M159" i="5"/>
  <c r="M154" i="5"/>
  <c r="M149" i="5"/>
  <c r="M144" i="5"/>
  <c r="M139" i="5"/>
  <c r="M134" i="5"/>
  <c r="M129" i="5"/>
  <c r="M124" i="5"/>
  <c r="M119" i="5"/>
  <c r="M114" i="5"/>
  <c r="M109" i="5"/>
  <c r="L171" i="5"/>
  <c r="M180" i="5"/>
  <c r="M175" i="5"/>
  <c r="L220" i="5"/>
  <c r="L215" i="5"/>
  <c r="L210" i="5"/>
  <c r="L205" i="5"/>
  <c r="L200" i="5"/>
  <c r="L195" i="5"/>
  <c r="L190" i="5"/>
  <c r="M221" i="5"/>
  <c r="L293" i="5"/>
  <c r="L288" i="5"/>
  <c r="L283" i="5"/>
  <c r="L278" i="5"/>
  <c r="L273" i="5"/>
  <c r="L268" i="5"/>
  <c r="L263" i="5"/>
  <c r="L258" i="5"/>
  <c r="L253" i="5"/>
  <c r="L248" i="5"/>
  <c r="L243" i="5"/>
  <c r="L238" i="5"/>
  <c r="L233" i="5"/>
  <c r="L228" i="5"/>
  <c r="L223" i="5"/>
  <c r="M24" i="5"/>
  <c r="N24" i="5" s="1"/>
  <c r="L30" i="5"/>
  <c r="L32" i="5"/>
  <c r="S10" i="5" s="1"/>
  <c r="U10" i="5" s="1"/>
  <c r="M33" i="5"/>
  <c r="M72" i="5"/>
  <c r="M86" i="5"/>
  <c r="L87" i="5"/>
  <c r="S18" i="5" s="1"/>
  <c r="U18" i="5" s="1"/>
  <c r="L88" i="5"/>
  <c r="L100" i="5"/>
  <c r="L169" i="5"/>
  <c r="L164" i="5"/>
  <c r="L159" i="5"/>
  <c r="L154" i="5"/>
  <c r="L149" i="5"/>
  <c r="L144" i="5"/>
  <c r="L139" i="5"/>
  <c r="L134" i="5"/>
  <c r="L129" i="5"/>
  <c r="L124" i="5"/>
  <c r="L119" i="5"/>
  <c r="L114" i="5"/>
  <c r="L109" i="5"/>
  <c r="L172" i="5"/>
  <c r="S3" i="5" s="1"/>
  <c r="U3" i="5" s="1"/>
  <c r="L180" i="5"/>
  <c r="L175" i="5"/>
  <c r="M219" i="5"/>
  <c r="N219" i="5" s="1"/>
  <c r="M214" i="5"/>
  <c r="M209" i="5"/>
  <c r="M204" i="5"/>
  <c r="N204" i="5" s="1"/>
  <c r="M199" i="5"/>
  <c r="M194" i="5"/>
  <c r="M189" i="5"/>
  <c r="N189" i="5" s="1"/>
  <c r="M297" i="5"/>
  <c r="N297" i="5" s="1"/>
  <c r="M292" i="5"/>
  <c r="M287" i="5"/>
  <c r="M282" i="5"/>
  <c r="M277" i="5"/>
  <c r="N277" i="5" s="1"/>
  <c r="M272" i="5"/>
  <c r="N272" i="5" s="1"/>
  <c r="M267" i="5"/>
  <c r="N267" i="5" s="1"/>
  <c r="M262" i="5"/>
  <c r="M257" i="5"/>
  <c r="N257" i="5" s="1"/>
  <c r="M252" i="5"/>
  <c r="N252" i="5" s="1"/>
  <c r="M247" i="5"/>
  <c r="M242" i="5"/>
  <c r="N242" i="5" s="1"/>
  <c r="M237" i="5"/>
  <c r="M232" i="5"/>
  <c r="M227" i="5"/>
  <c r="N227" i="5" s="1"/>
  <c r="M222" i="5"/>
  <c r="L222" i="5"/>
  <c r="N122" i="5"/>
  <c r="N137" i="5"/>
  <c r="N168" i="5"/>
  <c r="N163" i="5"/>
  <c r="N158" i="5"/>
  <c r="N133" i="5"/>
  <c r="N208" i="5"/>
  <c r="N213" i="5"/>
  <c r="M12" i="5"/>
  <c r="L13" i="5"/>
  <c r="L19" i="5"/>
  <c r="L12" i="5"/>
  <c r="L18" i="5"/>
  <c r="M11" i="5"/>
  <c r="M17" i="5"/>
  <c r="L11" i="5"/>
  <c r="L17" i="5"/>
  <c r="M10" i="5"/>
  <c r="M16" i="5"/>
  <c r="L10" i="5"/>
  <c r="L16" i="5"/>
  <c r="L9" i="5"/>
  <c r="S5" i="5" s="1"/>
  <c r="L14" i="5"/>
  <c r="S13" i="5" s="1"/>
  <c r="M15" i="5"/>
  <c r="M9" i="5"/>
  <c r="T5" i="5" s="1"/>
  <c r="M14" i="5"/>
  <c r="T13" i="5" s="1"/>
  <c r="L15" i="5"/>
  <c r="M13" i="5"/>
  <c r="M19" i="5"/>
  <c r="L7" i="5"/>
  <c r="M3" i="5"/>
  <c r="T8" i="5" s="1"/>
  <c r="M8" i="5"/>
  <c r="M7" i="5"/>
  <c r="M6" i="5"/>
  <c r="M5" i="5"/>
  <c r="M4" i="5"/>
  <c r="L6" i="5"/>
  <c r="L5" i="5"/>
  <c r="L4" i="5"/>
  <c r="L3" i="5"/>
  <c r="S8" i="5" s="1"/>
  <c r="L8" i="5"/>
  <c r="N108" i="5" l="1"/>
  <c r="N266" i="5"/>
  <c r="N167" i="5"/>
  <c r="T7" i="5"/>
  <c r="N188" i="5"/>
  <c r="S7" i="5"/>
  <c r="N123" i="5"/>
  <c r="N203" i="5"/>
  <c r="N209" i="5"/>
  <c r="N107" i="5"/>
  <c r="N113" i="5"/>
  <c r="N214" i="5"/>
  <c r="N192" i="5"/>
  <c r="N162" i="5"/>
  <c r="N72" i="5"/>
  <c r="N33" i="5"/>
  <c r="O33" i="5" s="1"/>
  <c r="P33" i="5" s="1"/>
  <c r="N247" i="5"/>
  <c r="N138" i="5"/>
  <c r="N85" i="5"/>
  <c r="U6" i="5"/>
  <c r="N141" i="5"/>
  <c r="U20" i="5"/>
  <c r="N292" i="5"/>
  <c r="N287" i="5"/>
  <c r="U12" i="5"/>
  <c r="N237" i="5"/>
  <c r="O237" i="5" s="1"/>
  <c r="P237" i="5" s="1"/>
  <c r="N194" i="5"/>
  <c r="N38" i="5"/>
  <c r="O38" i="5" s="1"/>
  <c r="P38" i="5" s="1"/>
  <c r="N199" i="5"/>
  <c r="N49" i="5"/>
  <c r="O49" i="5" s="1"/>
  <c r="P49" i="5" s="1"/>
  <c r="N51" i="5"/>
  <c r="O51" i="5" s="1"/>
  <c r="P51" i="5" s="1"/>
  <c r="N53" i="5"/>
  <c r="O53" i="5" s="1"/>
  <c r="P53" i="5" s="1"/>
  <c r="N59" i="5"/>
  <c r="O59" i="5" s="1"/>
  <c r="P59" i="5" s="1"/>
  <c r="N61" i="5"/>
  <c r="O61" i="5" s="1"/>
  <c r="P61" i="5" s="1"/>
  <c r="U13" i="5"/>
  <c r="U5" i="5"/>
  <c r="U16" i="5"/>
  <c r="N44" i="5"/>
  <c r="O44" i="5" s="1"/>
  <c r="P44" i="5" s="1"/>
  <c r="U19" i="5"/>
  <c r="U8" i="5"/>
  <c r="N156" i="5"/>
  <c r="O156" i="5" s="1"/>
  <c r="P156" i="5" s="1"/>
  <c r="N202" i="5"/>
  <c r="O202" i="5" s="1"/>
  <c r="P202" i="5" s="1"/>
  <c r="U9" i="5"/>
  <c r="N207" i="5"/>
  <c r="O207" i="5" s="1"/>
  <c r="P207" i="5" s="1"/>
  <c r="U17" i="5"/>
  <c r="N147" i="5"/>
  <c r="O147" i="5" s="1"/>
  <c r="P147" i="5" s="1"/>
  <c r="U15" i="5"/>
  <c r="N39" i="5"/>
  <c r="O39" i="5" s="1"/>
  <c r="P39" i="5" s="1"/>
  <c r="N43" i="5"/>
  <c r="O43" i="5" s="1"/>
  <c r="P43" i="5" s="1"/>
  <c r="N171" i="5"/>
  <c r="N185" i="5"/>
  <c r="O185" i="5" s="1"/>
  <c r="P185" i="5" s="1"/>
  <c r="T4" i="5"/>
  <c r="U4" i="5" s="1"/>
  <c r="N104" i="5"/>
  <c r="O104" i="5" s="1"/>
  <c r="P104" i="5" s="1"/>
  <c r="T11" i="5"/>
  <c r="U11" i="5" s="1"/>
  <c r="N117" i="5"/>
  <c r="N50" i="5"/>
  <c r="O50" i="5" s="1"/>
  <c r="P50" i="5" s="1"/>
  <c r="N52" i="5"/>
  <c r="O52" i="5" s="1"/>
  <c r="P52" i="5" s="1"/>
  <c r="N54" i="5"/>
  <c r="O54" i="5" s="1"/>
  <c r="P54" i="5" s="1"/>
  <c r="N265" i="5"/>
  <c r="O265" i="5" s="1"/>
  <c r="P265" i="5" s="1"/>
  <c r="N45" i="5"/>
  <c r="O45" i="5" s="1"/>
  <c r="P45" i="5" s="1"/>
  <c r="N47" i="5"/>
  <c r="O47" i="5" s="1"/>
  <c r="P47" i="5" s="1"/>
  <c r="N55" i="5"/>
  <c r="O55" i="5" s="1"/>
  <c r="P55" i="5" s="1"/>
  <c r="N57" i="5"/>
  <c r="O57" i="5" s="1"/>
  <c r="P57" i="5" s="1"/>
  <c r="N46" i="5"/>
  <c r="O46" i="5" s="1"/>
  <c r="P46" i="5" s="1"/>
  <c r="N48" i="5"/>
  <c r="O48" i="5" s="1"/>
  <c r="P48" i="5" s="1"/>
  <c r="N56" i="5"/>
  <c r="O56" i="5" s="1"/>
  <c r="P56" i="5" s="1"/>
  <c r="N58" i="5"/>
  <c r="O58" i="5" s="1"/>
  <c r="P58" i="5" s="1"/>
  <c r="N81" i="5"/>
  <c r="N67" i="5"/>
  <c r="N271" i="5"/>
  <c r="O271" i="5" s="1"/>
  <c r="P271" i="5" s="1"/>
  <c r="N255" i="5"/>
  <c r="O255" i="5" s="1"/>
  <c r="P255" i="5" s="1"/>
  <c r="N75" i="5"/>
  <c r="O75" i="5" s="1"/>
  <c r="P75" i="5" s="1"/>
  <c r="N151" i="5"/>
  <c r="O151" i="5" s="1"/>
  <c r="P151" i="5" s="1"/>
  <c r="N212" i="5"/>
  <c r="O212" i="5" s="1"/>
  <c r="P212" i="5" s="1"/>
  <c r="N132" i="5"/>
  <c r="N126" i="5"/>
  <c r="O126" i="5" s="1"/>
  <c r="P126" i="5" s="1"/>
  <c r="N143" i="5"/>
  <c r="O143" i="5" s="1"/>
  <c r="P143" i="5" s="1"/>
  <c r="N161" i="5"/>
  <c r="O161" i="5" s="1"/>
  <c r="P161" i="5" s="1"/>
  <c r="N30" i="5"/>
  <c r="N291" i="5"/>
  <c r="N63" i="5"/>
  <c r="N251" i="5"/>
  <c r="O251" i="5" s="1"/>
  <c r="P251" i="5" s="1"/>
  <c r="N87" i="5"/>
  <c r="N116" i="5"/>
  <c r="N166" i="5"/>
  <c r="O166" i="5" s="1"/>
  <c r="P166" i="5" s="1"/>
  <c r="N275" i="5"/>
  <c r="O275" i="5" s="1"/>
  <c r="P275" i="5" s="1"/>
  <c r="N160" i="5"/>
  <c r="O160" i="5" s="1"/>
  <c r="P160" i="5" s="1"/>
  <c r="N221" i="5"/>
  <c r="O221" i="5" s="1"/>
  <c r="P221" i="5" s="1"/>
  <c r="N201" i="5"/>
  <c r="O201" i="5" s="1"/>
  <c r="P201" i="5" s="1"/>
  <c r="N131" i="5"/>
  <c r="O131" i="5" s="1"/>
  <c r="P131" i="5" s="1"/>
  <c r="N285" i="5"/>
  <c r="N153" i="5"/>
  <c r="O153" i="5" s="1"/>
  <c r="P153" i="5" s="1"/>
  <c r="N118" i="5"/>
  <c r="N152" i="5"/>
  <c r="N148" i="5"/>
  <c r="N127" i="5"/>
  <c r="N222" i="5"/>
  <c r="N217" i="5"/>
  <c r="N125" i="5"/>
  <c r="N229" i="5"/>
  <c r="N279" i="5"/>
  <c r="O279" i="5" s="1"/>
  <c r="P279" i="5" s="1"/>
  <c r="N216" i="5"/>
  <c r="N136" i="5"/>
  <c r="N83" i="5"/>
  <c r="N177" i="5"/>
  <c r="O177" i="5" s="1"/>
  <c r="P177" i="5" s="1"/>
  <c r="N146" i="5"/>
  <c r="N69" i="5"/>
  <c r="N262" i="5"/>
  <c r="N91" i="5"/>
  <c r="N92" i="5"/>
  <c r="N282" i="5"/>
  <c r="N86" i="5"/>
  <c r="N218" i="5"/>
  <c r="N232" i="5"/>
  <c r="N12" i="5"/>
  <c r="N246" i="5"/>
  <c r="N296" i="5"/>
  <c r="O296" i="5" s="1"/>
  <c r="P296" i="5" s="1"/>
  <c r="N37" i="5"/>
  <c r="O37" i="5" s="1"/>
  <c r="P37" i="5" s="1"/>
  <c r="N3" i="5"/>
  <c r="O3" i="5" s="1"/>
  <c r="P3" i="5" s="1"/>
  <c r="N14" i="5"/>
  <c r="N20" i="5"/>
  <c r="N240" i="5"/>
  <c r="N241" i="5"/>
  <c r="N184" i="5"/>
  <c r="N268" i="5"/>
  <c r="N205" i="5"/>
  <c r="N234" i="5"/>
  <c r="N284" i="5"/>
  <c r="N74" i="5"/>
  <c r="O74" i="5" s="1"/>
  <c r="P74" i="5" s="1"/>
  <c r="N245" i="5"/>
  <c r="N295" i="5"/>
  <c r="N182" i="5"/>
  <c r="N23" i="5"/>
  <c r="N77" i="5"/>
  <c r="N129" i="5"/>
  <c r="O129" i="5" s="1"/>
  <c r="P129" i="5" s="1"/>
  <c r="N88" i="5"/>
  <c r="N66" i="5"/>
  <c r="N236" i="5"/>
  <c r="N71" i="5"/>
  <c r="N80" i="5"/>
  <c r="N101" i="5"/>
  <c r="N224" i="5"/>
  <c r="N274" i="5"/>
  <c r="N211" i="5"/>
  <c r="N235" i="5"/>
  <c r="N70" i="5"/>
  <c r="N32" i="5"/>
  <c r="N172" i="5"/>
  <c r="N76" i="5"/>
  <c r="N223" i="5"/>
  <c r="N290" i="5"/>
  <c r="N273" i="5"/>
  <c r="N228" i="5"/>
  <c r="N215" i="5"/>
  <c r="N82" i="5"/>
  <c r="N42" i="5"/>
  <c r="N139" i="5"/>
  <c r="N10" i="5"/>
  <c r="N175" i="5"/>
  <c r="N144" i="5"/>
  <c r="N233" i="5"/>
  <c r="N283" i="5"/>
  <c r="N220" i="5"/>
  <c r="N140" i="5"/>
  <c r="N239" i="5"/>
  <c r="N289" i="5"/>
  <c r="N41" i="5"/>
  <c r="N106" i="5"/>
  <c r="N250" i="5"/>
  <c r="N187" i="5"/>
  <c r="N36" i="5"/>
  <c r="O36" i="5" s="1"/>
  <c r="P36" i="5" s="1"/>
  <c r="N183" i="5"/>
  <c r="N65" i="5"/>
  <c r="N97" i="5"/>
  <c r="N180" i="5"/>
  <c r="N149" i="5"/>
  <c r="N238" i="5"/>
  <c r="N288" i="5"/>
  <c r="N73" i="5"/>
  <c r="N176" i="5"/>
  <c r="N145" i="5"/>
  <c r="N244" i="5"/>
  <c r="N294" i="5"/>
  <c r="N35" i="5"/>
  <c r="N111" i="5"/>
  <c r="N31" i="5"/>
  <c r="N26" i="5"/>
  <c r="N256" i="5"/>
  <c r="N93" i="5"/>
  <c r="N96" i="5"/>
  <c r="N173" i="5"/>
  <c r="N135" i="5"/>
  <c r="N154" i="5"/>
  <c r="N243" i="5"/>
  <c r="N293" i="5"/>
  <c r="N40" i="5"/>
  <c r="N181" i="5"/>
  <c r="N150" i="5"/>
  <c r="N249" i="5"/>
  <c r="N186" i="5"/>
  <c r="N260" i="5"/>
  <c r="N197" i="5"/>
  <c r="N22" i="5"/>
  <c r="N261" i="5"/>
  <c r="N179" i="5"/>
  <c r="N79" i="5"/>
  <c r="N19" i="5"/>
  <c r="N16" i="5"/>
  <c r="N278" i="5"/>
  <c r="N13" i="5"/>
  <c r="N4" i="5"/>
  <c r="N5" i="5"/>
  <c r="N9" i="5"/>
  <c r="N17" i="5"/>
  <c r="N109" i="5"/>
  <c r="N159" i="5"/>
  <c r="N248" i="5"/>
  <c r="N34" i="5"/>
  <c r="N105" i="5"/>
  <c r="N155" i="5"/>
  <c r="N254" i="5"/>
  <c r="N191" i="5"/>
  <c r="N21" i="5"/>
  <c r="N121" i="5"/>
  <c r="N18" i="5"/>
  <c r="N98" i="5"/>
  <c r="N78" i="5"/>
  <c r="N64" i="5"/>
  <c r="N95" i="5"/>
  <c r="N210" i="5"/>
  <c r="N6" i="5"/>
  <c r="N15" i="5"/>
  <c r="N11" i="5"/>
  <c r="N114" i="5"/>
  <c r="N164" i="5"/>
  <c r="N253" i="5"/>
  <c r="N190" i="5"/>
  <c r="N110" i="5"/>
  <c r="N259" i="5"/>
  <c r="N196" i="5"/>
  <c r="N102" i="5"/>
  <c r="N270" i="5"/>
  <c r="N128" i="5"/>
  <c r="N178" i="5"/>
  <c r="N134" i="5"/>
  <c r="N7" i="5"/>
  <c r="N119" i="5"/>
  <c r="N169" i="5"/>
  <c r="N258" i="5"/>
  <c r="N195" i="5"/>
  <c r="N115" i="5"/>
  <c r="N165" i="5"/>
  <c r="N264" i="5"/>
  <c r="N90" i="5"/>
  <c r="N225" i="5"/>
  <c r="N226" i="5"/>
  <c r="N99" i="5"/>
  <c r="N68" i="5"/>
  <c r="N94" i="5"/>
  <c r="N130" i="5"/>
  <c r="N89" i="5"/>
  <c r="N8" i="5"/>
  <c r="N124" i="5"/>
  <c r="N100" i="5"/>
  <c r="N263" i="5"/>
  <c r="N200" i="5"/>
  <c r="N25" i="5"/>
  <c r="N120" i="5"/>
  <c r="N170" i="5"/>
  <c r="N269" i="5"/>
  <c r="O269" i="5" s="1"/>
  <c r="P269" i="5" s="1"/>
  <c r="N206" i="5"/>
  <c r="N230" i="5"/>
  <c r="N280" i="5"/>
  <c r="O280" i="5" s="1"/>
  <c r="P280" i="5" s="1"/>
  <c r="N84" i="5"/>
  <c r="N174" i="5"/>
  <c r="O272" i="5"/>
  <c r="P272" i="5" s="1"/>
  <c r="O276" i="5"/>
  <c r="P276" i="5" s="1"/>
  <c r="O297" i="5"/>
  <c r="P297" i="5" s="1"/>
  <c r="O227" i="5"/>
  <c r="P227" i="5" s="1"/>
  <c r="O292" i="5"/>
  <c r="P292" i="5" s="1"/>
  <c r="O267" i="5"/>
  <c r="P267" i="5" s="1"/>
  <c r="O247" i="5"/>
  <c r="P247" i="5" s="1"/>
  <c r="O277" i="5"/>
  <c r="P277" i="5" s="1"/>
  <c r="O257" i="5"/>
  <c r="P257" i="5" s="1"/>
  <c r="O287" i="5"/>
  <c r="P287" i="5" s="1"/>
  <c r="O242" i="5"/>
  <c r="P242" i="5" s="1"/>
  <c r="O266" i="5"/>
  <c r="P266" i="5" s="1"/>
  <c r="O286" i="5"/>
  <c r="P286" i="5" s="1"/>
  <c r="O231" i="5"/>
  <c r="P231" i="5" s="1"/>
  <c r="O252" i="5"/>
  <c r="P252" i="5" s="1"/>
  <c r="O281" i="5"/>
  <c r="P281" i="5" s="1"/>
  <c r="O214" i="5"/>
  <c r="P214" i="5" s="1"/>
  <c r="O189" i="5"/>
  <c r="P189" i="5" s="1"/>
  <c r="O199" i="5"/>
  <c r="P199" i="5" s="1"/>
  <c r="O208" i="5"/>
  <c r="P208" i="5" s="1"/>
  <c r="O193" i="5"/>
  <c r="P193" i="5" s="1"/>
  <c r="O203" i="5"/>
  <c r="P203" i="5" s="1"/>
  <c r="O192" i="5"/>
  <c r="P192" i="5" s="1"/>
  <c r="O209" i="5"/>
  <c r="P209" i="5" s="1"/>
  <c r="O194" i="5"/>
  <c r="P194" i="5" s="1"/>
  <c r="O219" i="5"/>
  <c r="P219" i="5" s="1"/>
  <c r="O213" i="5"/>
  <c r="P213" i="5" s="1"/>
  <c r="O204" i="5"/>
  <c r="P204" i="5" s="1"/>
  <c r="O188" i="5"/>
  <c r="P188" i="5" s="1"/>
  <c r="O198" i="5"/>
  <c r="P198" i="5" s="1"/>
  <c r="O107" i="5"/>
  <c r="P107" i="5" s="1"/>
  <c r="O117" i="5"/>
  <c r="P117" i="5" s="1"/>
  <c r="O137" i="5"/>
  <c r="P137" i="5" s="1"/>
  <c r="O157" i="5"/>
  <c r="P157" i="5" s="1"/>
  <c r="O167" i="5"/>
  <c r="P167" i="5" s="1"/>
  <c r="O108" i="5"/>
  <c r="P108" i="5" s="1"/>
  <c r="O138" i="5"/>
  <c r="P138" i="5" s="1"/>
  <c r="O158" i="5"/>
  <c r="P158" i="5" s="1"/>
  <c r="O168" i="5"/>
  <c r="P168" i="5" s="1"/>
  <c r="O112" i="5"/>
  <c r="P112" i="5" s="1"/>
  <c r="O122" i="5"/>
  <c r="P122" i="5" s="1"/>
  <c r="O162" i="5"/>
  <c r="P162" i="5" s="1"/>
  <c r="O141" i="5"/>
  <c r="P141" i="5" s="1"/>
  <c r="O171" i="5"/>
  <c r="P171" i="5" s="1"/>
  <c r="O142" i="5"/>
  <c r="P142" i="5" s="1"/>
  <c r="O113" i="5"/>
  <c r="P113" i="5" s="1"/>
  <c r="O123" i="5"/>
  <c r="P123" i="5" s="1"/>
  <c r="O133" i="5"/>
  <c r="P133" i="5" s="1"/>
  <c r="O163" i="5"/>
  <c r="P163" i="5" s="1"/>
  <c r="O72" i="5"/>
  <c r="P72" i="5" s="1"/>
  <c r="O103" i="5"/>
  <c r="P103" i="5" s="1"/>
  <c r="U7" i="5" l="1"/>
  <c r="O132" i="5"/>
  <c r="P132" i="5" s="1"/>
  <c r="O144" i="5"/>
  <c r="P144" i="5" s="1"/>
  <c r="O127" i="5"/>
  <c r="P127" i="5" s="1"/>
  <c r="O136" i="5"/>
  <c r="P136" i="5" s="1"/>
  <c r="O118" i="5"/>
  <c r="P118" i="5" s="1"/>
  <c r="O152" i="5"/>
  <c r="P152" i="5" s="1"/>
  <c r="O116" i="5"/>
  <c r="P116" i="5" s="1"/>
  <c r="O148" i="5"/>
  <c r="P148" i="5" s="1"/>
  <c r="O291" i="5"/>
  <c r="P291" i="5" s="1"/>
  <c r="O285" i="5"/>
  <c r="P285" i="5" s="1"/>
  <c r="O246" i="5"/>
  <c r="P246" i="5" s="1"/>
  <c r="O195" i="5"/>
  <c r="P195" i="5" s="1"/>
  <c r="O245" i="5"/>
  <c r="P245" i="5" s="1"/>
  <c r="O139" i="5"/>
  <c r="P139" i="5" s="1"/>
  <c r="O80" i="5"/>
  <c r="P80" i="5" s="1"/>
  <c r="O69" i="5"/>
  <c r="P69" i="5" s="1"/>
  <c r="O176" i="5"/>
  <c r="P176" i="5" s="1"/>
  <c r="O187" i="5"/>
  <c r="P187" i="5" s="1"/>
  <c r="O222" i="5"/>
  <c r="P222" i="5" s="1"/>
  <c r="O217" i="5"/>
  <c r="P217" i="5" s="1"/>
  <c r="O230" i="5"/>
  <c r="P230" i="5" s="1"/>
  <c r="O125" i="5"/>
  <c r="P125" i="5" s="1"/>
  <c r="O229" i="5"/>
  <c r="P229" i="5" s="1"/>
  <c r="O76" i="5"/>
  <c r="P76" i="5" s="1"/>
  <c r="O71" i="5"/>
  <c r="P71" i="5" s="1"/>
  <c r="O4" i="5"/>
  <c r="P4" i="5" s="1"/>
  <c r="O216" i="5"/>
  <c r="P216" i="5" s="1"/>
  <c r="O282" i="5"/>
  <c r="P282" i="5" s="1"/>
  <c r="O184" i="5"/>
  <c r="P184" i="5" s="1"/>
  <c r="O77" i="5"/>
  <c r="P77" i="5" s="1"/>
  <c r="O134" i="5"/>
  <c r="P134" i="5" s="1"/>
  <c r="O149" i="5"/>
  <c r="P149" i="5" s="1"/>
  <c r="O145" i="5"/>
  <c r="P145" i="5" s="1"/>
  <c r="O179" i="5"/>
  <c r="P179" i="5" s="1"/>
  <c r="O218" i="5"/>
  <c r="P218" i="5" s="1"/>
  <c r="O232" i="5"/>
  <c r="P232" i="5" s="1"/>
  <c r="O278" i="5"/>
  <c r="P278" i="5" s="1"/>
  <c r="O206" i="5"/>
  <c r="P206" i="5" s="1"/>
  <c r="O264" i="5"/>
  <c r="P264" i="5" s="1"/>
  <c r="O70" i="5"/>
  <c r="P70" i="5" s="1"/>
  <c r="O78" i="5"/>
  <c r="P78" i="5" s="1"/>
  <c r="O6" i="5"/>
  <c r="P6" i="5" s="1"/>
  <c r="O170" i="5"/>
  <c r="P170" i="5" s="1"/>
  <c r="O159" i="5"/>
  <c r="P159" i="5" s="1"/>
  <c r="O155" i="5"/>
  <c r="P155" i="5" s="1"/>
  <c r="O215" i="5"/>
  <c r="P215" i="5" s="1"/>
  <c r="O225" i="5"/>
  <c r="P225" i="5" s="1"/>
  <c r="O253" i="5"/>
  <c r="P253" i="5" s="1"/>
  <c r="O228" i="5"/>
  <c r="P228" i="5" s="1"/>
  <c r="O263" i="5"/>
  <c r="P263" i="5" s="1"/>
  <c r="O150" i="5"/>
  <c r="P150" i="5" s="1"/>
  <c r="O262" i="5"/>
  <c r="P262" i="5" s="1"/>
  <c r="O42" i="5"/>
  <c r="P42" i="5" s="1"/>
  <c r="O130" i="5"/>
  <c r="P130" i="5" s="1"/>
  <c r="O119" i="5"/>
  <c r="P119" i="5" s="1"/>
  <c r="O146" i="5"/>
  <c r="P146" i="5" s="1"/>
  <c r="O115" i="5"/>
  <c r="P115" i="5" s="1"/>
  <c r="O290" i="5"/>
  <c r="P290" i="5" s="1"/>
  <c r="O79" i="5"/>
  <c r="P79" i="5" s="1"/>
  <c r="O32" i="5"/>
  <c r="P32" i="5" s="1"/>
  <c r="O7" i="5"/>
  <c r="P7" i="5" s="1"/>
  <c r="O154" i="5"/>
  <c r="P154" i="5" s="1"/>
  <c r="O169" i="5"/>
  <c r="P169" i="5" s="1"/>
  <c r="O180" i="5"/>
  <c r="P180" i="5" s="1"/>
  <c r="O244" i="5"/>
  <c r="P244" i="5" s="1"/>
  <c r="O182" i="5"/>
  <c r="P182" i="5" s="1"/>
  <c r="O273" i="5"/>
  <c r="P273" i="5" s="1"/>
  <c r="O270" i="5"/>
  <c r="P270" i="5" s="1"/>
  <c r="O124" i="5"/>
  <c r="P124" i="5" s="1"/>
  <c r="O128" i="5"/>
  <c r="P128" i="5" s="1"/>
  <c r="O135" i="5"/>
  <c r="P135" i="5" s="1"/>
  <c r="O178" i="5"/>
  <c r="P178" i="5" s="1"/>
  <c r="O210" i="5"/>
  <c r="P210" i="5" s="1"/>
  <c r="O196" i="5"/>
  <c r="P196" i="5" s="1"/>
  <c r="O243" i="5"/>
  <c r="P243" i="5" s="1"/>
  <c r="O223" i="5"/>
  <c r="P223" i="5" s="1"/>
  <c r="O5" i="5"/>
  <c r="P5" i="5" s="1"/>
  <c r="O114" i="5"/>
  <c r="P114" i="5" s="1"/>
  <c r="O140" i="5"/>
  <c r="P140" i="5" s="1"/>
  <c r="O197" i="5"/>
  <c r="P197" i="5" s="1"/>
  <c r="O241" i="5"/>
  <c r="P241" i="5" s="1"/>
  <c r="O224" i="5"/>
  <c r="P224" i="5" s="1"/>
  <c r="O260" i="5"/>
  <c r="P260" i="5" s="1"/>
  <c r="O165" i="5"/>
  <c r="P165" i="5" s="1"/>
  <c r="O191" i="5"/>
  <c r="P191" i="5" s="1"/>
  <c r="O256" i="5"/>
  <c r="P256" i="5" s="1"/>
  <c r="O294" i="5"/>
  <c r="P294" i="5" s="1"/>
  <c r="O236" i="5"/>
  <c r="P236" i="5" s="1"/>
  <c r="O295" i="5"/>
  <c r="P295" i="5" s="1"/>
  <c r="O284" i="5"/>
  <c r="P284" i="5" s="1"/>
  <c r="O234" i="5"/>
  <c r="P234" i="5" s="1"/>
  <c r="O233" i="5"/>
  <c r="P233" i="5" s="1"/>
  <c r="O235" i="5"/>
  <c r="P235" i="5" s="1"/>
  <c r="O254" i="5"/>
  <c r="P254" i="5" s="1"/>
  <c r="O261" i="5"/>
  <c r="P261" i="5" s="1"/>
  <c r="O259" i="5"/>
  <c r="P259" i="5" s="1"/>
  <c r="O293" i="5"/>
  <c r="P293" i="5" s="1"/>
  <c r="O200" i="5"/>
  <c r="P200" i="5" s="1"/>
  <c r="O240" i="5"/>
  <c r="P240" i="5" s="1"/>
  <c r="O8" i="5"/>
  <c r="P8" i="5" s="1"/>
  <c r="O183" i="5"/>
  <c r="P183" i="5" s="1"/>
  <c r="O173" i="5"/>
  <c r="P173" i="5" s="1"/>
  <c r="O220" i="5"/>
  <c r="P220" i="5" s="1"/>
  <c r="O274" i="5"/>
  <c r="P274" i="5" s="1"/>
  <c r="O283" i="5"/>
  <c r="P283" i="5" s="1"/>
  <c r="O164" i="5"/>
  <c r="P164" i="5" s="1"/>
  <c r="O106" i="5"/>
  <c r="P106" i="5" s="1"/>
  <c r="O211" i="5"/>
  <c r="P211" i="5" s="1"/>
  <c r="O41" i="5"/>
  <c r="P41" i="5" s="1"/>
  <c r="O109" i="5"/>
  <c r="P109" i="5" s="1"/>
  <c r="O105" i="5"/>
  <c r="P105" i="5" s="1"/>
  <c r="O175" i="5"/>
  <c r="P175" i="5" s="1"/>
  <c r="O190" i="5"/>
  <c r="P190" i="5" s="1"/>
  <c r="O205" i="5"/>
  <c r="P205" i="5" s="1"/>
  <c r="O250" i="5"/>
  <c r="P250" i="5" s="1"/>
  <c r="O289" i="5"/>
  <c r="P289" i="5" s="1"/>
  <c r="O35" i="5"/>
  <c r="P35" i="5" s="1"/>
  <c r="O73" i="5"/>
  <c r="P73" i="5" s="1"/>
  <c r="O40" i="5"/>
  <c r="P40" i="5" s="1"/>
  <c r="O121" i="5"/>
  <c r="P121" i="5" s="1"/>
  <c r="O174" i="5"/>
  <c r="P174" i="5" s="1"/>
  <c r="O239" i="5"/>
  <c r="P239" i="5" s="1"/>
  <c r="O268" i="5"/>
  <c r="P268" i="5" s="1"/>
  <c r="O111" i="5"/>
  <c r="P111" i="5" s="1"/>
  <c r="O288" i="5"/>
  <c r="P288" i="5" s="1"/>
  <c r="O226" i="5"/>
  <c r="P226" i="5" s="1"/>
  <c r="O258" i="5"/>
  <c r="P258" i="5" s="1"/>
  <c r="O248" i="5"/>
  <c r="P248" i="5" s="1"/>
  <c r="O120" i="5"/>
  <c r="P120" i="5" s="1"/>
  <c r="O110" i="5"/>
  <c r="P110" i="5" s="1"/>
  <c r="O249" i="5"/>
  <c r="P249" i="5" s="1"/>
  <c r="O238" i="5"/>
  <c r="P238" i="5" s="1"/>
  <c r="O34" i="5"/>
  <c r="P34" i="5" s="1"/>
  <c r="O181" i="5"/>
  <c r="P181" i="5" s="1"/>
  <c r="O172" i="5"/>
  <c r="P172" i="5" s="1"/>
  <c r="O186" i="5"/>
  <c r="P186" i="5" s="1"/>
  <c r="O93" i="5"/>
  <c r="P93" i="5" s="1"/>
  <c r="O94" i="5"/>
  <c r="P94" i="5" s="1"/>
  <c r="O95" i="5"/>
  <c r="P95" i="5" s="1"/>
  <c r="O96" i="5"/>
  <c r="P96" i="5" s="1"/>
  <c r="O97" i="5"/>
  <c r="P97" i="5" s="1"/>
  <c r="O23" i="5"/>
  <c r="P23" i="5" s="1"/>
  <c r="O24" i="5"/>
  <c r="P24" i="5" s="1"/>
  <c r="O25" i="5"/>
  <c r="P25" i="5" s="1"/>
  <c r="O20" i="5"/>
  <c r="P20" i="5" s="1"/>
  <c r="O21" i="5"/>
  <c r="P21" i="5" s="1"/>
  <c r="O22" i="5"/>
  <c r="P22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99" i="5"/>
  <c r="P99" i="5" s="1"/>
  <c r="O100" i="5"/>
  <c r="P100" i="5" s="1"/>
  <c r="O101" i="5"/>
  <c r="P101" i="5" s="1"/>
  <c r="O102" i="5"/>
  <c r="P102" i="5" s="1"/>
  <c r="O98" i="5"/>
  <c r="P98" i="5" s="1"/>
  <c r="O18" i="5"/>
  <c r="P18" i="5" s="1"/>
  <c r="O15" i="5"/>
  <c r="P15" i="5" s="1"/>
  <c r="O16" i="5"/>
  <c r="P16" i="5" s="1"/>
  <c r="O17" i="5"/>
  <c r="P17" i="5" s="1"/>
  <c r="O19" i="5"/>
  <c r="P19" i="5" s="1"/>
  <c r="O14" i="5"/>
  <c r="P14" i="5" s="1"/>
  <c r="O63" i="5"/>
  <c r="P63" i="5" s="1"/>
  <c r="O66" i="5"/>
  <c r="P66" i="5" s="1"/>
  <c r="O64" i="5"/>
  <c r="P64" i="5" s="1"/>
  <c r="O65" i="5"/>
  <c r="P65" i="5" s="1"/>
  <c r="O67" i="5"/>
  <c r="P67" i="5" s="1"/>
  <c r="O68" i="5"/>
  <c r="P68" i="5" s="1"/>
  <c r="O88" i="5"/>
  <c r="P88" i="5" s="1"/>
  <c r="O89" i="5"/>
  <c r="P89" i="5" s="1"/>
  <c r="O90" i="5"/>
  <c r="P90" i="5" s="1"/>
  <c r="O91" i="5"/>
  <c r="P91" i="5" s="1"/>
  <c r="O92" i="5"/>
  <c r="P92" i="5" s="1"/>
  <c r="O87" i="5"/>
  <c r="P87" i="5" s="1"/>
  <c r="O10" i="5"/>
  <c r="P10" i="5" s="1"/>
  <c r="O13" i="5"/>
  <c r="P13" i="5" s="1"/>
  <c r="O11" i="5"/>
  <c r="P11" i="5" s="1"/>
  <c r="O12" i="5"/>
  <c r="P12" i="5" s="1"/>
  <c r="O9" i="5"/>
  <c r="P9" i="5" s="1"/>
  <c r="O84" i="5"/>
  <c r="P84" i="5" s="1"/>
  <c r="O85" i="5"/>
  <c r="P85" i="5" s="1"/>
  <c r="O86" i="5"/>
  <c r="P86" i="5" s="1"/>
  <c r="O81" i="5"/>
  <c r="P81" i="5" s="1"/>
  <c r="O82" i="5"/>
  <c r="P82" i="5" s="1"/>
  <c r="O83" i="5"/>
  <c r="P83" i="5" s="1"/>
</calcChain>
</file>

<file path=xl/sharedStrings.xml><?xml version="1.0" encoding="utf-8"?>
<sst xmlns="http://schemas.openxmlformats.org/spreadsheetml/2006/main" count="1643" uniqueCount="163">
  <si>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</si>
  <si>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</si>
  <si>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</si>
  <si>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</si>
  <si>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</si>
  <si>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</si>
  <si>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</si>
  <si>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</si>
  <si>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</si>
  <si>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</si>
  <si>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</si>
  <si>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</si>
  <si>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</si>
  <si>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</si>
  <si>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</si>
  <si>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</si>
  <si>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</si>
  <si>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</si>
  <si>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</si>
  <si>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</si>
  <si>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</si>
  <si>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</si>
  <si>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</si>
  <si>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</si>
  <si>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</si>
  <si>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</si>
  <si>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</si>
  <si>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</si>
  <si>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</si>
  <si>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</si>
  <si>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</si>
  <si>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</si>
  <si>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</si>
  <si>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</si>
  <si>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</si>
  <si>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</si>
  <si>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</si>
  <si>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</si>
  <si>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</si>
  <si>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</si>
  <si>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</si>
  <si>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</si>
  <si>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</si>
  <si>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</si>
  <si>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Delta y</t>
  </si>
  <si>
    <t>Penalty Points
X</t>
  </si>
  <si>
    <t>Berechnung der Geraden mit unterschiedlichen m- und t-Werten zu den einzenen Target Distanzen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</si>
  <si>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</si>
  <si>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</si>
  <si>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</si>
  <si>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</si>
  <si>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</si>
  <si>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</si>
  <si>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</si>
  <si>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</si>
  <si>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</si>
  <si>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</si>
  <si>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</si>
  <si>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</si>
  <si>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</si>
  <si>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</si>
  <si>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</si>
  <si>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</si>
  <si>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</si>
  <si>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</si>
  <si>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</si>
  <si>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</si>
  <si>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</si>
  <si>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</si>
  <si>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</si>
  <si>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</si>
  <si>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</si>
  <si>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</si>
  <si>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</si>
  <si>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</si>
  <si>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</si>
  <si>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</si>
  <si>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</si>
  <si>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</si>
  <si>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</si>
  <si>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</si>
  <si>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</si>
  <si>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</si>
  <si>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</si>
  <si>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</si>
  <si>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</si>
  <si>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</si>
  <si>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</si>
  <si>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</si>
  <si>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</si>
  <si>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</si>
  <si>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</si>
  <si>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</si>
  <si>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</si>
  <si>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</si>
  <si>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</si>
  <si>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</si>
  <si>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</si>
  <si>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</si>
  <si>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</si>
  <si>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</si>
  <si>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</si>
  <si>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</si>
  <si>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</si>
  <si>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</si>
  <si>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</si>
  <si>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</si>
  <si>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</si>
  <si>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</si>
  <si>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</si>
  <si>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</si>
  <si>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</si>
  <si>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</si>
  <si>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</si>
  <si>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</si>
  <si>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</si>
  <si>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</si>
  <si>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</si>
  <si>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Manuell Festgelegtes m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</si>
  <si>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</si>
  <si>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</si>
  <si>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</si>
  <si>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</si>
  <si>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</si>
  <si>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</si>
  <si>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</si>
  <si>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</si>
  <si>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</si>
  <si>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</si>
  <si>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</si>
  <si>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</si>
  <si>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</si>
  <si>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</si>
  <si>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</si>
  <si>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</si>
  <si>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</si>
  <si>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</si>
  <si>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</si>
  <si>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</si>
  <si>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</si>
  <si>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</si>
  <si>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</si>
  <si>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</si>
  <si>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</si>
  <si>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</si>
  <si>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</si>
  <si>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</si>
  <si>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</si>
  <si>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</si>
  <si>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</si>
  <si>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</si>
  <si>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</si>
  <si>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</si>
  <si>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</si>
  <si>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</si>
  <si>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</si>
  <si>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</si>
  <si>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</si>
  <si>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X</t>
  </si>
  <si>
    <t>Y</t>
  </si>
  <si>
    <t>Z</t>
  </si>
  <si>
    <t>Berechnung der beiden Geraden die die Steigungen m und t für eine alle Target Distanzen festlegt</t>
  </si>
  <si>
    <t>To copy code into TrackmanScore.ts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</si>
</sst>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point'!$R$3:$R$20</c:f>
              <c:numCache>
                <c:formatCode>General</c:formatCode>
                <c:ptCount val="18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105</c:v>
                </c:pt>
                <c:pt idx="15">
                  <c:v>125</c:v>
                </c:pt>
                <c:pt idx="16">
                  <c:v>145</c:v>
                </c:pt>
                <c:pt idx="17">
                  <c:v>165</c:v>
                </c:pt>
              </c:numCache>
            </c:numRef>
          </c:xVal>
          <c:yVal>
            <c:numRef>
              <c:f>'From Pin absolute penalty point'!$S$3:$S$20</c:f>
              <c:numCache>
                <c:formatCode>General</c:formatCode>
                <c:ptCount val="18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0.10894568690095846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0.12443957742849782</c:v>
                </c:pt>
                <c:pt idx="7">
                  <c:v>0.132136678200692</c:v>
                </c:pt>
                <c:pt idx="8">
                  <c:v>0.13892125817773252</c:v>
                </c:pt>
                <c:pt idx="9">
                  <c:v>0.15509251750829336</c:v>
                </c:pt>
                <c:pt idx="10">
                  <c:v>0.1642270861833105</c:v>
                </c:pt>
                <c:pt idx="11">
                  <c:v>0.18136042402826855</c:v>
                </c:pt>
                <c:pt idx="12">
                  <c:v>0.204903758020165</c:v>
                </c:pt>
                <c:pt idx="13">
                  <c:v>0.23593117408906886</c:v>
                </c:pt>
                <c:pt idx="14">
                  <c:v>0.25752808988764048</c:v>
                </c:pt>
                <c:pt idx="15">
                  <c:v>0.29770700636942676</c:v>
                </c:pt>
                <c:pt idx="16">
                  <c:v>0.34488188976377948</c:v>
                </c:pt>
                <c:pt idx="17">
                  <c:v>0.39717791411042952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point'!$R$3:$R$20</c:f>
              <c:numCache>
                <c:formatCode>General</c:formatCode>
                <c:ptCount val="18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50</c:v>
                </c:pt>
                <c:pt idx="7">
                  <c:v>55</c:v>
                </c:pt>
                <c:pt idx="8">
                  <c:v>58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105</c:v>
                </c:pt>
                <c:pt idx="15">
                  <c:v>125</c:v>
                </c:pt>
                <c:pt idx="16">
                  <c:v>145</c:v>
                </c:pt>
                <c:pt idx="17">
                  <c:v>165</c:v>
                </c:pt>
              </c:numCache>
            </c:numRef>
          </c:xVal>
          <c:yVal>
            <c:numRef>
              <c:f>'From Pin absolute penalty point'!$T$3:$T$20</c:f>
              <c:numCache>
                <c:formatCode>General</c:formatCode>
                <c:ptCount val="18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0.57028753993610226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0.64274671476423517</c:v>
                </c:pt>
                <c:pt idx="7">
                  <c:v>0.67282295271049719</c:v>
                </c:pt>
                <c:pt idx="8">
                  <c:v>0.71112580569163608</c:v>
                </c:pt>
                <c:pt idx="9">
                  <c:v>0.78454611131588647</c:v>
                </c:pt>
                <c:pt idx="10">
                  <c:v>0.85068399452804466</c:v>
                </c:pt>
                <c:pt idx="11">
                  <c:v>0.85247349823321539</c:v>
                </c:pt>
                <c:pt idx="12">
                  <c:v>0.98198900091658992</c:v>
                </c:pt>
                <c:pt idx="13">
                  <c:v>0.98238866396761138</c:v>
                </c:pt>
                <c:pt idx="14">
                  <c:v>1.2268164794007488</c:v>
                </c:pt>
                <c:pt idx="15">
                  <c:v>1.5278980891719751</c:v>
                </c:pt>
                <c:pt idx="16">
                  <c:v>1.7618897637795294</c:v>
                </c:pt>
                <c:pt idx="17">
                  <c:v>1.954294478527606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1008713</xdr:colOff>
      <xdr:row>24</xdr:row>
      <xdr:rowOff>18112</xdr:rowOff>
    </xdr:from>
    <xdr:to>
      <xdr:col>20</xdr:col>
      <xdr:colOff>6870492</xdr:colOff>
      <xdr:row>62</xdr:row>
      <xdr:rowOff>176967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1</xdr:row>
      <xdr:rowOff>749300</xdr:rowOff>
    </xdr:from>
    <xdr:to>
      <xdr:col>40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W297"/>
  <sheetViews>
    <sheetView showGridLines="0" tabSelected="1" zoomScale="122" zoomScaleNormal="122" workbookViewId="0">
      <pane ySplit="2" topLeftCell="A31" activePane="bottomLeft" state="frozen"/>
      <selection pane="bottomLeft" activeCell="R3" sqref="R3:T20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6"/>
      <c r="M1" s="106"/>
      <c r="R1" s="137" t="s">
        <v>161</v>
      </c>
      <c r="S1" s="137"/>
      <c r="T1" s="137"/>
      <c r="U1" s="137"/>
      <c r="V1" s="137"/>
      <c r="W1" s="137"/>
    </row>
    <row r="2" spans="1:23" ht="52" thickBot="1">
      <c r="A2" s="2" t="s">
        <v>45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36" t="s">
        <v>51</v>
      </c>
      <c r="L2" s="30" t="s">
        <v>156</v>
      </c>
      <c r="M2" s="30" t="s">
        <v>157</v>
      </c>
      <c r="N2" s="30" t="s">
        <v>98</v>
      </c>
      <c r="O2" s="30" t="s">
        <v>99</v>
      </c>
      <c r="P2" s="30" t="s">
        <v>43</v>
      </c>
      <c r="R2" s="138" t="s">
        <v>24</v>
      </c>
      <c r="S2" s="30" t="s">
        <v>156</v>
      </c>
      <c r="T2" s="30" t="s">
        <v>157</v>
      </c>
      <c r="U2" s="30" t="s">
        <v>162</v>
      </c>
    </row>
    <row r="3" spans="1:23" s="3" customFormat="1" ht="17" thickBot="1">
      <c r="A3" s="13">
        <f t="shared" ref="A3:A31" si="0">100-B3</f>
        <v>43</v>
      </c>
      <c r="B3" s="13">
        <v>57</v>
      </c>
      <c r="C3" s="13">
        <v>40.700000000000003</v>
      </c>
      <c r="D3" s="13">
        <v>43.6</v>
      </c>
      <c r="E3" s="13">
        <v>5680</v>
      </c>
      <c r="F3" s="13">
        <v>-8.3000000000000007</v>
      </c>
      <c r="G3" s="13">
        <v>32.5</v>
      </c>
      <c r="H3" s="13">
        <v>39.6</v>
      </c>
      <c r="I3" s="13" t="s">
        <v>14</v>
      </c>
      <c r="J3" s="13">
        <v>5.5</v>
      </c>
      <c r="K3" s="24">
        <v>38</v>
      </c>
      <c r="L3" s="24">
        <f>INDEX(LINEST(J$3:J$8,A$3:A$8,TRUE,FALSE ),1)</f>
        <v>0.11575609756097562</v>
      </c>
      <c r="M3" s="24">
        <f>INDEX(LINEST(J$3:J$8,A$3:A$8,TRUE,FALSE ),2)</f>
        <v>0.49741463414634168</v>
      </c>
      <c r="N3" s="3">
        <f>(J3-M3)/L3</f>
        <v>43.216603455541502</v>
      </c>
      <c r="O3" s="3">
        <f>ROUND(N3,0)</f>
        <v>43</v>
      </c>
      <c r="P3" s="3">
        <f>A3-O3</f>
        <v>0</v>
      </c>
      <c r="R3" s="14">
        <v>13</v>
      </c>
      <c r="S3" s="3">
        <f>VLOOKUP(R3,K$3:M$297,2,FALSE)</f>
        <v>6.1996852662912605E-2</v>
      </c>
      <c r="T3" s="3">
        <f>VLOOKUP(R3,K$3:M$297,3,FALSE)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s="3" customFormat="1" ht="17" thickBot="1">
      <c r="A4" s="23">
        <f t="shared" si="0"/>
        <v>26</v>
      </c>
      <c r="B4" s="13">
        <v>74</v>
      </c>
      <c r="C4" s="13">
        <v>42.4</v>
      </c>
      <c r="D4" s="13">
        <v>48.4</v>
      </c>
      <c r="E4" s="13">
        <v>5430</v>
      </c>
      <c r="F4" s="13">
        <v>-2.9</v>
      </c>
      <c r="G4" s="13">
        <v>39.9</v>
      </c>
      <c r="H4" s="13">
        <v>47.4</v>
      </c>
      <c r="I4" s="13" t="s">
        <v>15</v>
      </c>
      <c r="J4" s="13">
        <v>3.5</v>
      </c>
      <c r="K4" s="24">
        <v>38</v>
      </c>
      <c r="L4" s="24">
        <f>INDEX(LINEST(J$3:J$8,A$3:A$8,TRUE,FALSE ),1)</f>
        <v>0.11575609756097562</v>
      </c>
      <c r="M4" s="24">
        <f>INDEX(LINEST(J$3:J$8,A$3:A$8,TRUE,FALSE ),2)</f>
        <v>0.49741463414634168</v>
      </c>
      <c r="N4" s="3">
        <f>(J4-M4)/L4</f>
        <v>25.938895912347238</v>
      </c>
      <c r="O4" s="3">
        <f t="shared" ref="O4:O87" si="1">ROUND(N4,0)</f>
        <v>26</v>
      </c>
      <c r="P4" s="3">
        <f>A4-O4</f>
        <v>0</v>
      </c>
      <c r="R4" s="10">
        <v>25</v>
      </c>
      <c r="S4" s="3">
        <f>VLOOKUP(R4,K$3:M$297,2,FALSE)</f>
        <v>9.4478866066881662E-2</v>
      </c>
      <c r="T4" s="3">
        <f>VLOOKUP(R4,K$3:M$297,3,FALSE)</f>
        <v>0.50075836021049058</v>
      </c>
      <c r="U4" s="3" t="str">
        <f t="shared" ref="U4:U20" si="2">"distanceToSlopeYInterceptMap.set("&amp;R4&amp;", {m: "&amp;S4&amp;", t: "&amp;T4&amp;"});"</f>
        <v>distanceToSlopeYInterceptMap.set(25, {m: 0.0944788660668817, t: 0.500758360210491});</v>
      </c>
    </row>
    <row r="5" spans="1:23" s="3" customFormat="1" ht="17" thickBot="1">
      <c r="A5" s="13">
        <f t="shared" si="0"/>
        <v>25</v>
      </c>
      <c r="B5" s="13">
        <v>75</v>
      </c>
      <c r="C5" s="13">
        <v>41.3</v>
      </c>
      <c r="D5" s="13">
        <v>44.6</v>
      </c>
      <c r="E5" s="13">
        <v>5080</v>
      </c>
      <c r="F5" s="13">
        <v>-1.3</v>
      </c>
      <c r="G5" s="13">
        <v>34.6</v>
      </c>
      <c r="H5" s="13">
        <v>42.1</v>
      </c>
      <c r="I5" s="13" t="s">
        <v>16</v>
      </c>
      <c r="J5" s="13">
        <v>3.4</v>
      </c>
      <c r="K5" s="24">
        <v>38</v>
      </c>
      <c r="L5" s="24">
        <f>INDEX(LINEST(J$3:J$8,A$3:A$8,TRUE,FALSE ),1)</f>
        <v>0.11575609756097562</v>
      </c>
      <c r="M5" s="24">
        <f>INDEX(LINEST(J$3:J$8,A$3:A$8,TRUE,FALSE ),2)</f>
        <v>0.49741463414634168</v>
      </c>
      <c r="N5" s="3">
        <f>(J5-M5)/L5</f>
        <v>25.075010535187523</v>
      </c>
      <c r="O5" s="3">
        <f t="shared" si="1"/>
        <v>25</v>
      </c>
      <c r="P5" s="3">
        <f>A5-O5</f>
        <v>0</v>
      </c>
      <c r="R5" s="10">
        <f>$K$11</f>
        <v>29</v>
      </c>
      <c r="S5" s="3">
        <f t="shared" ref="S5:S20" si="3">VLOOKUP(R5,K$3:M$297,2,FALSE)</f>
        <v>0.10398110661268557</v>
      </c>
      <c r="T5" s="3">
        <f t="shared" ref="T5:T20" si="4">VLOOKUP(R5,K$3:M$297,3,FALSE)</f>
        <v>0.49630229419703098</v>
      </c>
      <c r="U5" s="3" t="str">
        <f t="shared" si="2"/>
        <v>distanceToSlopeYInterceptMap.set(29, {m: 0.103981106612686, t: 0.496302294197031});</v>
      </c>
    </row>
    <row r="6" spans="1:23" s="3" customFormat="1" ht="17" thickBot="1">
      <c r="A6" s="23">
        <f t="shared" si="0"/>
        <v>11</v>
      </c>
      <c r="B6" s="13">
        <v>89</v>
      </c>
      <c r="C6" s="13">
        <v>42.4</v>
      </c>
      <c r="D6" s="13">
        <v>45.9</v>
      </c>
      <c r="E6" s="13">
        <v>5420</v>
      </c>
      <c r="F6" s="13">
        <v>-2.5</v>
      </c>
      <c r="G6" s="13">
        <v>36.5</v>
      </c>
      <c r="H6" s="13">
        <v>43.6</v>
      </c>
      <c r="I6" s="13" t="s">
        <v>17</v>
      </c>
      <c r="J6" s="13">
        <v>1.8</v>
      </c>
      <c r="K6" s="24">
        <v>38</v>
      </c>
      <c r="L6" s="24">
        <f>INDEX(LINEST(J$3:J$8,A$3:A$8,TRUE,FALSE ),1)</f>
        <v>0.11575609756097562</v>
      </c>
      <c r="M6" s="24">
        <f>INDEX(LINEST(J$3:J$8,A$3:A$8,TRUE,FALSE ),2)</f>
        <v>0.49741463414634168</v>
      </c>
      <c r="N6" s="3">
        <f>(J6-M6)/L6</f>
        <v>11.25284450063211</v>
      </c>
      <c r="O6" s="3">
        <f t="shared" si="1"/>
        <v>11</v>
      </c>
      <c r="P6" s="3">
        <f>A6-O6</f>
        <v>0</v>
      </c>
      <c r="R6" s="12">
        <f>$K$31</f>
        <v>35</v>
      </c>
      <c r="S6" s="3">
        <f>VLOOKUP(R6,K$3:M$297,2,FALSE)</f>
        <v>0.10894568690095846</v>
      </c>
      <c r="T6" s="3">
        <f>VLOOKUP(R6,K$3:M$297,3,FALSE)</f>
        <v>0.57028753993610226</v>
      </c>
      <c r="U6" s="3" t="str">
        <f t="shared" si="2"/>
        <v>distanceToSlopeYInterceptMap.set(35, {m: 0.108945686900958, t: 0.570287539936102});</v>
      </c>
    </row>
    <row r="7" spans="1:23" s="3" customFormat="1" ht="17" thickBot="1">
      <c r="A7" s="13">
        <f t="shared" si="0"/>
        <v>39</v>
      </c>
      <c r="B7" s="13">
        <v>61</v>
      </c>
      <c r="C7" s="13">
        <v>41.8</v>
      </c>
      <c r="D7" s="13">
        <v>43.7</v>
      </c>
      <c r="E7" s="13">
        <v>5330</v>
      </c>
      <c r="F7" s="13">
        <v>-3.3</v>
      </c>
      <c r="G7" s="13">
        <v>33</v>
      </c>
      <c r="H7" s="13">
        <v>40.299999999999997</v>
      </c>
      <c r="I7" s="13" t="s">
        <v>18</v>
      </c>
      <c r="J7" s="13">
        <v>5</v>
      </c>
      <c r="K7" s="24">
        <v>38</v>
      </c>
      <c r="L7" s="24">
        <f>INDEX(LINEST(J$3:J$8,A$3:A$8,TRUE,FALSE ),1)</f>
        <v>0.11575609756097562</v>
      </c>
      <c r="M7" s="24">
        <f>INDEX(LINEST(J$3:J$8,A$3:A$8,TRUE,FALSE ),2)</f>
        <v>0.49741463414634168</v>
      </c>
      <c r="N7" s="3">
        <f>(J7-M7)/L7</f>
        <v>38.897176569742939</v>
      </c>
      <c r="O7" s="3">
        <f t="shared" si="1"/>
        <v>39</v>
      </c>
      <c r="P7" s="3">
        <f>A7-O7</f>
        <v>0</v>
      </c>
      <c r="R7" s="14">
        <f>$K$6</f>
        <v>38</v>
      </c>
      <c r="S7" s="3">
        <f>VLOOKUP(R7,K$3:M$297,2,FALSE)</f>
        <v>0.11575609756097562</v>
      </c>
      <c r="T7" s="3">
        <f>VLOOKUP(R7,K$3:M$297,3,FALSE)</f>
        <v>0.49741463414634168</v>
      </c>
      <c r="U7" s="3" t="str">
        <f t="shared" ref="U7" si="5">"distanceToSlopeYInterceptMap.set("&amp;R7&amp;", {m: "&amp;S7&amp;", t: "&amp;T7&amp;"});"</f>
        <v>distanceToSlopeYInterceptMap.set(38, {m: 0.115756097560976, t: 0.497414634146342});</v>
      </c>
    </row>
    <row r="8" spans="1:23" s="3" customFormat="1" ht="17" thickBot="1">
      <c r="A8" s="13">
        <f t="shared" si="0"/>
        <v>22</v>
      </c>
      <c r="B8" s="13">
        <v>78</v>
      </c>
      <c r="C8" s="13" t="s">
        <v>19</v>
      </c>
      <c r="D8" s="13">
        <v>45.2</v>
      </c>
      <c r="E8" s="13">
        <v>5170</v>
      </c>
      <c r="F8" s="13" t="s">
        <v>19</v>
      </c>
      <c r="G8" s="13">
        <v>35</v>
      </c>
      <c r="H8" s="13">
        <v>43</v>
      </c>
      <c r="I8" s="13" t="s">
        <v>20</v>
      </c>
      <c r="J8" s="13">
        <v>3</v>
      </c>
      <c r="K8" s="24">
        <v>38</v>
      </c>
      <c r="L8" s="24">
        <f>INDEX(LINEST(J$3:J$8,A$3:A$8,TRUE,FALSE ),1)</f>
        <v>0.11575609756097562</v>
      </c>
      <c r="M8" s="24">
        <f>INDEX(LINEST(J$3:J$8,A$3:A$8,TRUE,FALSE ),2)</f>
        <v>0.49741463414634168</v>
      </c>
      <c r="N8" s="3">
        <f>(J8-M8)/L8</f>
        <v>21.619469026548671</v>
      </c>
      <c r="O8" s="3">
        <f t="shared" si="1"/>
        <v>22</v>
      </c>
      <c r="P8" s="3">
        <f>A8-O8</f>
        <v>0</v>
      </c>
      <c r="R8" s="110">
        <v>43</v>
      </c>
      <c r="S8" s="3">
        <f>VLOOKUP(R8,K$3:M$297,2,FALSE)</f>
        <v>0.11852439518864206</v>
      </c>
      <c r="T8" s="3">
        <f>VLOOKUP(R8,K$3:M$297,3,FALSE)</f>
        <v>0.60673933472655772</v>
      </c>
      <c r="U8" s="3" t="str">
        <f t="shared" si="2"/>
        <v>distanceToSlopeYInterceptMap.set(43, {m: 0.118524395188642, t: 0.606739334726558});</v>
      </c>
    </row>
    <row r="9" spans="1:23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26</v>
      </c>
      <c r="J9" s="9">
        <v>1.6</v>
      </c>
      <c r="K9" s="20">
        <v>29</v>
      </c>
      <c r="L9" s="20">
        <f>INDEX(LINEST(J$9:J$13,A$9:A$13,TRUE,FALSE ),1)</f>
        <v>0.10398110661268557</v>
      </c>
      <c r="M9" s="20">
        <f>INDEX(LINEST(J$9:J$13,A$9:A$13,TRUE,FALSE ),2)</f>
        <v>0.49630229419703098</v>
      </c>
      <c r="N9" s="3">
        <f>(J9-M9)/L9</f>
        <v>10.614406229720961</v>
      </c>
      <c r="O9" s="3">
        <f t="shared" si="1"/>
        <v>11</v>
      </c>
      <c r="P9" s="3">
        <f>A9-O9</f>
        <v>0</v>
      </c>
      <c r="R9" s="18">
        <f>$K$21</f>
        <v>50</v>
      </c>
      <c r="S9" s="3">
        <f t="shared" si="3"/>
        <v>0.12443957742849782</v>
      </c>
      <c r="T9" s="3">
        <f t="shared" si="4"/>
        <v>0.64274671476423517</v>
      </c>
      <c r="U9" s="3" t="str">
        <f t="shared" si="2"/>
        <v>distanceToSlopeYInterceptMap.set(50, {m: 0.124439577428498, t: 0.642746714764235});</v>
      </c>
    </row>
    <row r="10" spans="1:23" s="3" customFormat="1" ht="17" thickBot="1">
      <c r="A10" s="19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27</v>
      </c>
      <c r="J10" s="9">
        <v>5.7</v>
      </c>
      <c r="K10" s="20">
        <v>29</v>
      </c>
      <c r="L10" s="20">
        <f>INDEX(LINEST(J$9:J$13,A$9:A$13,TRUE,FALSE ),1)</f>
        <v>0.10398110661268557</v>
      </c>
      <c r="M10" s="20">
        <f>INDEX(LINEST(J$9:J$13,A$9:A$13,TRUE,FALSE ),2)</f>
        <v>0.49630229419703098</v>
      </c>
      <c r="N10" s="3">
        <f>(J10-M10)/L10</f>
        <v>50.044646333549636</v>
      </c>
      <c r="O10" s="3">
        <f t="shared" si="1"/>
        <v>50</v>
      </c>
      <c r="P10" s="3">
        <f>A10-O10</f>
        <v>0</v>
      </c>
      <c r="R10" s="14">
        <v>55</v>
      </c>
      <c r="S10" s="3">
        <f t="shared" si="3"/>
        <v>0.132136678200692</v>
      </c>
      <c r="T10" s="3">
        <f t="shared" si="4"/>
        <v>0.67282295271049719</v>
      </c>
      <c r="U10" s="3" t="str">
        <f t="shared" si="2"/>
        <v>distanceToSlopeYInterceptMap.set(55, {m: 0.132136678200692, t: 0.672822952710497});</v>
      </c>
    </row>
    <row r="11" spans="1:23" s="3" customFormat="1" ht="17" thickBot="1">
      <c r="A11" s="19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28</v>
      </c>
      <c r="J11" s="9">
        <v>1</v>
      </c>
      <c r="K11" s="20">
        <v>29</v>
      </c>
      <c r="L11" s="20">
        <f>INDEX(LINEST(J$9:J$13,A$9:A$13,TRUE,FALSE ),1)</f>
        <v>0.10398110661268557</v>
      </c>
      <c r="M11" s="20">
        <f>INDEX(LINEST(J$9:J$13,A$9:A$13,TRUE,FALSE ),2)</f>
        <v>0.49630229419703098</v>
      </c>
      <c r="N11" s="3">
        <f>(J11-M11)/L11</f>
        <v>4.844127190136275</v>
      </c>
      <c r="O11" s="3">
        <f t="shared" si="1"/>
        <v>5</v>
      </c>
      <c r="P11" s="3">
        <f>A11-O11</f>
        <v>0</v>
      </c>
      <c r="R11" s="12">
        <v>58</v>
      </c>
      <c r="S11" s="3">
        <f>VLOOKUP(R11,K$3:M$297,2,FALSE)</f>
        <v>0.13892125817773252</v>
      </c>
      <c r="T11" s="3">
        <f>VLOOKUP(R11,K$3:M$297,3,FALSE)</f>
        <v>0.71112580569163608</v>
      </c>
      <c r="U11" s="3" t="str">
        <f t="shared" si="2"/>
        <v>distanceToSlopeYInterceptMap.set(58, {m: 0.138921258177733, t: 0.711125805691636});</v>
      </c>
    </row>
    <row r="12" spans="1:23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29</v>
      </c>
      <c r="J12" s="9">
        <v>1.55</v>
      </c>
      <c r="K12" s="20">
        <v>29</v>
      </c>
      <c r="L12" s="20">
        <f>INDEX(LINEST(J$9:J$13,A$9:A$13,TRUE,FALSE ),1)</f>
        <v>0.10398110661268557</v>
      </c>
      <c r="M12" s="20">
        <f>INDEX(LINEST(J$9:J$13,A$9:A$13,TRUE,FALSE ),2)</f>
        <v>0.49630229419703098</v>
      </c>
      <c r="N12" s="3">
        <f>(J12-M12)/L12</f>
        <v>10.133549643088903</v>
      </c>
      <c r="O12" s="3">
        <f t="shared" si="1"/>
        <v>10</v>
      </c>
      <c r="P12" s="3">
        <f>A12-O12</f>
        <v>0</v>
      </c>
      <c r="R12" s="10">
        <v>65</v>
      </c>
      <c r="S12" s="3">
        <f t="shared" si="3"/>
        <v>0.15509251750829336</v>
      </c>
      <c r="T12" s="3">
        <f t="shared" si="4"/>
        <v>0.78454611131588647</v>
      </c>
      <c r="U12" s="3" t="str">
        <f t="shared" si="2"/>
        <v>distanceToSlopeYInterceptMap.set(65, {m: 0.155092517508293, t: 0.784546111315886});</v>
      </c>
    </row>
    <row r="13" spans="1:23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30</v>
      </c>
      <c r="J13" s="9">
        <v>0.95</v>
      </c>
      <c r="K13" s="20">
        <v>29</v>
      </c>
      <c r="L13" s="20">
        <f>INDEX(LINEST(J$9:J$13,A$9:A$13,TRUE,FALSE ),1)</f>
        <v>0.10398110661268557</v>
      </c>
      <c r="M13" s="20">
        <f>INDEX(LINEST(J$9:J$13,A$9:A$13,TRUE,FALSE ),2)</f>
        <v>0.49630229419703098</v>
      </c>
      <c r="N13" s="3">
        <f>(J13-M13)/L13</f>
        <v>4.3632706035042172</v>
      </c>
      <c r="O13" s="3">
        <f t="shared" si="1"/>
        <v>4</v>
      </c>
      <c r="P13" s="3">
        <f>A13-O13</f>
        <v>0</v>
      </c>
      <c r="R13" s="16">
        <f>$K$19</f>
        <v>68</v>
      </c>
      <c r="S13" s="3">
        <f>VLOOKUP(R13,K$3:M$297,2,FALSE)</f>
        <v>0.1642270861833105</v>
      </c>
      <c r="T13" s="3">
        <f>VLOOKUP(R13,K$3:M$297,3,FALSE)</f>
        <v>0.85068399452804466</v>
      </c>
      <c r="U13" s="3" t="str">
        <f t="shared" si="2"/>
        <v>distanceToSlopeYInterceptMap.set(68, {m: 0.16422708618331, t: 0.850683994528045});</v>
      </c>
    </row>
    <row r="14" spans="1:23" s="3" customFormat="1" ht="17" thickBot="1">
      <c r="A14" s="15">
        <f t="shared" si="0"/>
        <v>11</v>
      </c>
      <c r="B14" s="15">
        <v>89</v>
      </c>
      <c r="C14" s="15">
        <v>65.3</v>
      </c>
      <c r="D14" s="15">
        <v>68.5</v>
      </c>
      <c r="E14" s="15">
        <v>6990</v>
      </c>
      <c r="F14" s="15">
        <v>-1.1000000000000001</v>
      </c>
      <c r="G14" s="15">
        <v>70.7</v>
      </c>
      <c r="H14" s="15">
        <v>77.7</v>
      </c>
      <c r="I14" s="15" t="s">
        <v>16</v>
      </c>
      <c r="J14" s="15">
        <v>2.7</v>
      </c>
      <c r="K14" s="28">
        <v>68</v>
      </c>
      <c r="L14" s="28">
        <f>INDEX(LINEST(J$14:J$19,A$14:A$19,TRUE,FALSE ),1)</f>
        <v>0.1642270861833105</v>
      </c>
      <c r="M14" s="28">
        <f>INDEX(LINEST(J$14:J$19,A$14:A$19,TRUE,FALSE ),2)</f>
        <v>0.85068399452804466</v>
      </c>
      <c r="N14" s="3">
        <f>(J14-M14)/L14</f>
        <v>11.26072469804248</v>
      </c>
      <c r="O14" s="3">
        <f t="shared" si="1"/>
        <v>11</v>
      </c>
      <c r="P14" s="3">
        <f>A14-O14</f>
        <v>0</v>
      </c>
      <c r="R14" s="16">
        <v>75</v>
      </c>
      <c r="S14" s="3">
        <f t="shared" si="3"/>
        <v>0.18136042402826855</v>
      </c>
      <c r="T14" s="3">
        <f t="shared" si="4"/>
        <v>0.85247349823321539</v>
      </c>
      <c r="U14" s="3" t="str">
        <f t="shared" si="2"/>
        <v>distanceToSlopeYInterceptMap.set(75, {m: 0.181360424028269, t: 0.852473498233215});</v>
      </c>
    </row>
    <row r="15" spans="1:23" s="3" customFormat="1" ht="17" thickBot="1">
      <c r="A15" s="15">
        <f t="shared" si="0"/>
        <v>3</v>
      </c>
      <c r="B15" s="15">
        <v>97</v>
      </c>
      <c r="C15" s="15">
        <v>62.2</v>
      </c>
      <c r="D15" s="15">
        <v>66.2</v>
      </c>
      <c r="E15" s="15">
        <v>8180</v>
      </c>
      <c r="F15" s="15">
        <v>-4.7</v>
      </c>
      <c r="G15" s="15">
        <v>67</v>
      </c>
      <c r="H15" s="15">
        <v>70.7</v>
      </c>
      <c r="I15" s="15" t="s">
        <v>22</v>
      </c>
      <c r="J15" s="15">
        <v>1.3</v>
      </c>
      <c r="K15" s="28">
        <v>68</v>
      </c>
      <c r="L15" s="28">
        <f>INDEX(LINEST(J$14:J$19,A$14:A$19,TRUE,FALSE ),1)</f>
        <v>0.1642270861833105</v>
      </c>
      <c r="M15" s="28">
        <f>INDEX(LINEST(J$14:J$19,A$14:A$19,TRUE,FALSE ),2)</f>
        <v>0.85068399452804466</v>
      </c>
      <c r="N15" s="3">
        <f>(J15-M15)/L15</f>
        <v>2.7359433569346061</v>
      </c>
      <c r="O15" s="3">
        <f t="shared" si="1"/>
        <v>3</v>
      </c>
      <c r="P15" s="3">
        <f>A15-O15</f>
        <v>0</v>
      </c>
      <c r="R15" s="18">
        <v>85</v>
      </c>
      <c r="S15" s="3">
        <f t="shared" si="3"/>
        <v>0.204903758020165</v>
      </c>
      <c r="T15" s="3">
        <f t="shared" si="4"/>
        <v>0.98198900091658992</v>
      </c>
      <c r="U15" s="3" t="str">
        <f t="shared" si="2"/>
        <v>distanceToSlopeYInterceptMap.set(85, {m: 0.204903758020165, t: 0.98198900091659});</v>
      </c>
    </row>
    <row r="16" spans="1:23" s="3" customFormat="1" ht="17" thickBot="1">
      <c r="A16" s="27">
        <f t="shared" si="0"/>
        <v>20</v>
      </c>
      <c r="B16" s="15">
        <v>80</v>
      </c>
      <c r="C16" s="15">
        <v>63.1</v>
      </c>
      <c r="D16" s="15">
        <v>69</v>
      </c>
      <c r="E16" s="15">
        <v>7060</v>
      </c>
      <c r="F16" s="15" t="s">
        <v>19</v>
      </c>
      <c r="G16" s="15">
        <v>72.099999999999994</v>
      </c>
      <c r="H16" s="15">
        <v>77.099999999999994</v>
      </c>
      <c r="I16" s="15" t="s">
        <v>28</v>
      </c>
      <c r="J16" s="15">
        <v>4.0999999999999996</v>
      </c>
      <c r="K16" s="28">
        <v>68</v>
      </c>
      <c r="L16" s="28">
        <f>INDEX(LINEST(J$14:J$19,A$14:A$19,TRUE,FALSE ),1)</f>
        <v>0.1642270861833105</v>
      </c>
      <c r="M16" s="28">
        <f>INDEX(LINEST(J$14:J$19,A$14:A$19,TRUE,FALSE ),2)</f>
        <v>0.85068399452804466</v>
      </c>
      <c r="N16" s="3">
        <f>(J16-M16)/L16</f>
        <v>19.785506039150349</v>
      </c>
      <c r="O16" s="3">
        <f t="shared" si="1"/>
        <v>20</v>
      </c>
      <c r="P16" s="3">
        <f>A16-O16</f>
        <v>0</v>
      </c>
      <c r="R16" s="12">
        <v>95</v>
      </c>
      <c r="S16" s="3">
        <f t="shared" si="3"/>
        <v>0.23593117408906886</v>
      </c>
      <c r="T16" s="3">
        <f t="shared" si="4"/>
        <v>0.98238866396761138</v>
      </c>
      <c r="U16" s="3" t="str">
        <f t="shared" si="2"/>
        <v>distanceToSlopeYInterceptMap.set(95, {m: 0.235931174089069, t: 0.982388663967611});</v>
      </c>
    </row>
    <row r="17" spans="1:21" s="3" customFormat="1" ht="17" thickBot="1">
      <c r="A17" s="15">
        <f t="shared" si="0"/>
        <v>3</v>
      </c>
      <c r="B17" s="15">
        <v>97</v>
      </c>
      <c r="C17" s="15">
        <v>62</v>
      </c>
      <c r="D17" s="15">
        <v>65.5</v>
      </c>
      <c r="E17" s="15">
        <v>6820</v>
      </c>
      <c r="F17" s="15" t="s">
        <v>19</v>
      </c>
      <c r="G17" s="15">
        <v>66.599999999999994</v>
      </c>
      <c r="H17" s="15">
        <v>72.3</v>
      </c>
      <c r="I17" s="15" t="s">
        <v>32</v>
      </c>
      <c r="J17" s="15">
        <v>1.4</v>
      </c>
      <c r="K17" s="28">
        <v>68</v>
      </c>
      <c r="L17" s="28">
        <f>INDEX(LINEST(J$14:J$19,A$14:A$19,TRUE,FALSE ),1)</f>
        <v>0.1642270861833105</v>
      </c>
      <c r="M17" s="28">
        <f>INDEX(LINEST(J$14:J$19,A$14:A$19,TRUE,FALSE ),2)</f>
        <v>0.85068399452804466</v>
      </c>
      <c r="N17" s="3">
        <f>(J17-M17)/L17</f>
        <v>3.3448563098708819</v>
      </c>
      <c r="O17" s="3">
        <f t="shared" si="1"/>
        <v>3</v>
      </c>
      <c r="P17" s="3">
        <f>A17-O17</f>
        <v>0</v>
      </c>
      <c r="R17" s="14">
        <v>105</v>
      </c>
      <c r="S17" s="3">
        <f t="shared" si="3"/>
        <v>0.25752808988764048</v>
      </c>
      <c r="T17" s="3">
        <f t="shared" si="4"/>
        <v>1.2268164794007488</v>
      </c>
      <c r="U17" s="3" t="str">
        <f t="shared" si="2"/>
        <v>distanceToSlopeYInterceptMap.set(105, {m: 0.25752808988764, t: 1.22681647940075});</v>
      </c>
    </row>
    <row r="18" spans="1:21" s="3" customFormat="1" ht="17" thickBot="1">
      <c r="A18" s="15">
        <f t="shared" si="0"/>
        <v>6</v>
      </c>
      <c r="B18" s="15">
        <v>94</v>
      </c>
      <c r="C18" s="15">
        <v>62.8</v>
      </c>
      <c r="D18" s="15">
        <v>67.5</v>
      </c>
      <c r="E18" s="15">
        <v>6960</v>
      </c>
      <c r="F18" s="15" t="s">
        <v>19</v>
      </c>
      <c r="G18" s="15">
        <v>69.7</v>
      </c>
      <c r="H18" s="15">
        <v>74.900000000000006</v>
      </c>
      <c r="I18" s="15" t="s">
        <v>33</v>
      </c>
      <c r="J18" s="15">
        <v>1.8</v>
      </c>
      <c r="K18" s="28">
        <v>68</v>
      </c>
      <c r="L18" s="28">
        <f>INDEX(LINEST(J$14:J$19,A$14:A$19,TRUE,FALSE ),1)</f>
        <v>0.1642270861833105</v>
      </c>
      <c r="M18" s="28">
        <f>INDEX(LINEST(J$14:J$19,A$14:A$19,TRUE,FALSE ),2)</f>
        <v>0.85068399452804466</v>
      </c>
      <c r="N18" s="3">
        <f>(J18-M18)/L18</f>
        <v>5.7805081216159895</v>
      </c>
      <c r="O18" s="3">
        <f t="shared" si="1"/>
        <v>6</v>
      </c>
      <c r="P18" s="3">
        <f>A18-O18</f>
        <v>0</v>
      </c>
      <c r="R18" s="10">
        <v>125</v>
      </c>
      <c r="S18" s="3">
        <f t="shared" si="3"/>
        <v>0.29770700636942676</v>
      </c>
      <c r="T18" s="3">
        <f t="shared" si="4"/>
        <v>1.5278980891719751</v>
      </c>
      <c r="U18" s="3" t="str">
        <f t="shared" si="2"/>
        <v>distanceToSlopeYInterceptMap.set(125, {m: 0.297707006369427, t: 1.52789808917198});</v>
      </c>
    </row>
    <row r="19" spans="1:21" s="3" customFormat="1" ht="17" thickBot="1">
      <c r="A19" s="27">
        <f t="shared" si="0"/>
        <v>27</v>
      </c>
      <c r="B19" s="15">
        <v>73</v>
      </c>
      <c r="C19" s="15">
        <v>60.7</v>
      </c>
      <c r="D19" s="15">
        <v>63.1</v>
      </c>
      <c r="E19" s="15">
        <v>6640</v>
      </c>
      <c r="F19" s="15" t="s">
        <v>19</v>
      </c>
      <c r="G19" s="15">
        <v>62.7</v>
      </c>
      <c r="H19" s="15">
        <v>68.8</v>
      </c>
      <c r="I19" s="15" t="s">
        <v>34</v>
      </c>
      <c r="J19" s="15">
        <v>5.3</v>
      </c>
      <c r="K19" s="28">
        <v>68</v>
      </c>
      <c r="L19" s="28">
        <f>INDEX(LINEST(J$14:J$19,A$14:A$19,TRUE,FALSE ),1)</f>
        <v>0.1642270861833105</v>
      </c>
      <c r="M19" s="28">
        <f>INDEX(LINEST(J$14:J$19,A$14:A$19,TRUE,FALSE ),2)</f>
        <v>0.85068399452804466</v>
      </c>
      <c r="N19" s="3">
        <f>(J19-M19)/L19</f>
        <v>27.092461474385669</v>
      </c>
      <c r="O19" s="3">
        <f t="shared" si="1"/>
        <v>27</v>
      </c>
      <c r="P19" s="3">
        <f>A19-O19</f>
        <v>0</v>
      </c>
      <c r="R19" s="16">
        <v>145</v>
      </c>
      <c r="S19" s="3">
        <f t="shared" si="3"/>
        <v>0.34488188976377948</v>
      </c>
      <c r="T19" s="3">
        <f t="shared" si="4"/>
        <v>1.7618897637795294</v>
      </c>
      <c r="U19" s="3" t="str">
        <f t="shared" si="2"/>
        <v>distanceToSlopeYInterceptMap.set(145, {m: 0.344881889763779, t: 1.76188976377953});</v>
      </c>
    </row>
    <row r="20" spans="1:21" s="3" customFormat="1" ht="17" thickBot="1">
      <c r="A20" s="25">
        <f t="shared" si="0"/>
        <v>76</v>
      </c>
      <c r="B20" s="17">
        <v>24</v>
      </c>
      <c r="C20" s="17">
        <v>57.3</v>
      </c>
      <c r="D20" s="17">
        <v>60.8</v>
      </c>
      <c r="E20" s="17">
        <v>5415</v>
      </c>
      <c r="F20" s="17" t="s">
        <v>19</v>
      </c>
      <c r="G20" s="17">
        <v>60.1</v>
      </c>
      <c r="H20" s="17">
        <v>66.7</v>
      </c>
      <c r="I20" s="17" t="s">
        <v>35</v>
      </c>
      <c r="J20" s="17">
        <v>10.1</v>
      </c>
      <c r="K20" s="26">
        <v>50</v>
      </c>
      <c r="L20" s="26">
        <f>INDEX(LINEST(J$20:J$25,A$20:A$25,TRUE,FALSE ),1)</f>
        <v>0.12443957742849782</v>
      </c>
      <c r="M20" s="26">
        <f>INDEX(LINEST(J$20:J$25,A$20:A$25,TRUE,FALSE ),2)</f>
        <v>0.64274671476423517</v>
      </c>
      <c r="N20" s="3">
        <f>(J20-M20)/L20</f>
        <v>75.99875763536599</v>
      </c>
      <c r="O20" s="3">
        <f t="shared" si="1"/>
        <v>76</v>
      </c>
      <c r="P20" s="3">
        <f>A20-O20</f>
        <v>0</v>
      </c>
      <c r="R20" s="18">
        <v>165</v>
      </c>
      <c r="S20" s="3">
        <f t="shared" si="3"/>
        <v>0.39717791411042952</v>
      </c>
      <c r="T20" s="3">
        <f t="shared" si="4"/>
        <v>1.954294478527606</v>
      </c>
      <c r="U20" s="3" t="str">
        <f t="shared" si="2"/>
        <v>distanceToSlopeYInterceptMap.set(165, {m: 0.39717791411043, t: 1.95429447852761});</v>
      </c>
    </row>
    <row r="21" spans="1:21" s="3" customFormat="1" ht="17" thickBot="1">
      <c r="A21" s="25">
        <f t="shared" si="0"/>
        <v>16</v>
      </c>
      <c r="B21" s="17">
        <v>84</v>
      </c>
      <c r="C21" s="17">
        <v>53.8</v>
      </c>
      <c r="D21" s="17">
        <v>54.4</v>
      </c>
      <c r="E21" s="17">
        <v>5920</v>
      </c>
      <c r="F21" s="17" t="s">
        <v>19</v>
      </c>
      <c r="G21" s="17">
        <v>49.3</v>
      </c>
      <c r="H21" s="17">
        <v>53.5</v>
      </c>
      <c r="I21" s="17" t="s">
        <v>36</v>
      </c>
      <c r="J21" s="17">
        <v>2.6</v>
      </c>
      <c r="K21" s="26">
        <v>50</v>
      </c>
      <c r="L21" s="26">
        <f>INDEX(LINEST(J$20:J$25,A$20:A$25,TRUE,FALSE ),1)</f>
        <v>0.12443957742849782</v>
      </c>
      <c r="M21" s="26">
        <f>INDEX(LINEST(J$20:J$25,A$20:A$25,TRUE,FALSE ),2)</f>
        <v>0.64274671476423517</v>
      </c>
      <c r="N21" s="3">
        <f>(J21-M21)/L21</f>
        <v>15.728543327466618</v>
      </c>
      <c r="O21" s="3">
        <f t="shared" si="1"/>
        <v>16</v>
      </c>
      <c r="P21" s="3">
        <f>A21-O21</f>
        <v>0</v>
      </c>
    </row>
    <row r="22" spans="1:21" s="3" customFormat="1" ht="17" thickBot="1">
      <c r="A22" s="17">
        <f t="shared" si="0"/>
        <v>14</v>
      </c>
      <c r="B22" s="17">
        <v>86</v>
      </c>
      <c r="C22" s="17">
        <v>55</v>
      </c>
      <c r="D22" s="17">
        <v>55.8</v>
      </c>
      <c r="E22" s="17">
        <v>6030</v>
      </c>
      <c r="F22" s="17" t="s">
        <v>19</v>
      </c>
      <c r="G22" s="17">
        <v>51.2</v>
      </c>
      <c r="H22" s="17">
        <v>54.8</v>
      </c>
      <c r="I22" s="17" t="s">
        <v>37</v>
      </c>
      <c r="J22" s="17">
        <v>2.4</v>
      </c>
      <c r="K22" s="26">
        <v>50</v>
      </c>
      <c r="L22" s="26">
        <f>INDEX(LINEST(J$20:J$25,A$20:A$25,TRUE,FALSE ),1)</f>
        <v>0.12443957742849782</v>
      </c>
      <c r="M22" s="26">
        <f>INDEX(LINEST(J$20:J$25,A$20:A$25,TRUE,FALSE ),2)</f>
        <v>0.64274671476423517</v>
      </c>
      <c r="N22" s="3">
        <f>(J22-M22)/L22</f>
        <v>14.121337612589301</v>
      </c>
      <c r="O22" s="3">
        <f t="shared" si="1"/>
        <v>14</v>
      </c>
      <c r="P22" s="3">
        <f>A22-O22</f>
        <v>0</v>
      </c>
    </row>
    <row r="23" spans="1:21" s="3" customFormat="1" ht="17" thickBot="1">
      <c r="A23" s="17">
        <f t="shared" si="0"/>
        <v>32</v>
      </c>
      <c r="B23" s="17">
        <v>68</v>
      </c>
      <c r="C23" s="17">
        <v>56.1</v>
      </c>
      <c r="D23" s="17">
        <v>57.4</v>
      </c>
      <c r="E23" s="17">
        <v>6180</v>
      </c>
      <c r="F23" s="17" t="s">
        <v>19</v>
      </c>
      <c r="G23" s="17">
        <v>54.2</v>
      </c>
      <c r="H23" s="17">
        <v>58.9</v>
      </c>
      <c r="I23" s="17" t="s">
        <v>38</v>
      </c>
      <c r="J23" s="17">
        <v>4.5999999999999996</v>
      </c>
      <c r="K23" s="26">
        <v>50</v>
      </c>
      <c r="L23" s="26">
        <f>INDEX(LINEST(J$20:J$25,A$20:A$25,TRUE,FALSE ),1)</f>
        <v>0.12443957742849782</v>
      </c>
      <c r="M23" s="26">
        <f>INDEX(LINEST(J$20:J$25,A$20:A$25,TRUE,FALSE ),2)</f>
        <v>0.64274671476423517</v>
      </c>
      <c r="N23" s="3">
        <f>(J23-M23)/L23</f>
        <v>31.800600476239779</v>
      </c>
      <c r="O23" s="3">
        <f t="shared" si="1"/>
        <v>32</v>
      </c>
      <c r="P23" s="3">
        <f>A23-O23</f>
        <v>0</v>
      </c>
    </row>
    <row r="24" spans="1:21" s="3" customFormat="1" ht="17" thickBot="1">
      <c r="A24" s="17">
        <f t="shared" si="0"/>
        <v>26</v>
      </c>
      <c r="B24" s="17">
        <v>74</v>
      </c>
      <c r="C24" s="17">
        <v>57.1</v>
      </c>
      <c r="D24" s="17">
        <v>53.2</v>
      </c>
      <c r="E24" s="17">
        <v>7200</v>
      </c>
      <c r="F24" s="17">
        <v>-2.7</v>
      </c>
      <c r="G24" s="17">
        <v>47</v>
      </c>
      <c r="H24" s="17">
        <v>49.3</v>
      </c>
      <c r="I24" s="17" t="s">
        <v>39</v>
      </c>
      <c r="J24" s="17">
        <v>3.9</v>
      </c>
      <c r="K24" s="26">
        <v>50</v>
      </c>
      <c r="L24" s="26">
        <f>INDEX(LINEST(J$20:J$25,A$20:A$25,TRUE,FALSE ),1)</f>
        <v>0.12443957742849782</v>
      </c>
      <c r="M24" s="26">
        <f>INDEX(LINEST(J$20:J$25,A$20:A$25,TRUE,FALSE ),2)</f>
        <v>0.64274671476423517</v>
      </c>
      <c r="N24" s="3">
        <f>(J24-M24)/L24</f>
        <v>26.175380474169174</v>
      </c>
      <c r="O24" s="3">
        <f t="shared" si="1"/>
        <v>26</v>
      </c>
      <c r="P24" s="3">
        <f>A24-O24</f>
        <v>0</v>
      </c>
    </row>
    <row r="25" spans="1:21" s="3" customFormat="1" ht="17" thickBot="1">
      <c r="A25" s="17">
        <f t="shared" si="0"/>
        <v>26</v>
      </c>
      <c r="B25" s="17">
        <v>74</v>
      </c>
      <c r="C25" s="17">
        <v>56.3</v>
      </c>
      <c r="D25" s="17">
        <v>54.7</v>
      </c>
      <c r="E25" s="17">
        <v>6730</v>
      </c>
      <c r="F25" s="17">
        <v>-2.7</v>
      </c>
      <c r="G25" s="17">
        <v>48.9</v>
      </c>
      <c r="H25" s="17">
        <v>51.3</v>
      </c>
      <c r="I25" s="17" t="s">
        <v>40</v>
      </c>
      <c r="J25" s="17">
        <v>3.9</v>
      </c>
      <c r="K25" s="26">
        <v>50</v>
      </c>
      <c r="L25" s="26">
        <f>INDEX(LINEST(J$20:J$25,A$20:A$25,TRUE,FALSE ),1)</f>
        <v>0.12443957742849782</v>
      </c>
      <c r="M25" s="26">
        <f>INDEX(LINEST(J$20:J$25,A$20:A$25,TRUE,FALSE ),2)</f>
        <v>0.64274671476423517</v>
      </c>
      <c r="N25" s="3">
        <f>(J25-M25)/L25</f>
        <v>26.175380474169174</v>
      </c>
      <c r="O25" s="3">
        <f t="shared" si="1"/>
        <v>26</v>
      </c>
      <c r="P25" s="3">
        <f>A25-O25</f>
        <v>0</v>
      </c>
    </row>
    <row r="26" spans="1:21" s="3" customFormat="1" ht="17" thickBot="1">
      <c r="A26" s="11">
        <f t="shared" si="0"/>
        <v>16</v>
      </c>
      <c r="B26" s="11">
        <v>84</v>
      </c>
      <c r="C26" s="11">
        <v>44.9</v>
      </c>
      <c r="D26" s="11">
        <v>45.3</v>
      </c>
      <c r="E26" s="11">
        <v>5160</v>
      </c>
      <c r="F26" s="11" t="s">
        <v>19</v>
      </c>
      <c r="G26" s="11">
        <v>36.4</v>
      </c>
      <c r="H26" s="11">
        <v>41.8</v>
      </c>
      <c r="I26" s="11" t="s">
        <v>42</v>
      </c>
      <c r="J26" s="11">
        <v>2.2999999999999998</v>
      </c>
      <c r="K26" s="22">
        <v>35</v>
      </c>
      <c r="L26" s="22">
        <f>INDEX(LINEST(J$26:J$31,A$26:A$31,TRUE,FALSE ),1)</f>
        <v>0.10894568690095846</v>
      </c>
      <c r="M26" s="22">
        <f>INDEX(LINEST(J$26:J$31,A$26:A$31,TRUE,FALSE ),2)</f>
        <v>0.57028753993610226</v>
      </c>
      <c r="N26" s="3">
        <f>(J26-M26)/L26</f>
        <v>15.876832844574778</v>
      </c>
      <c r="O26" s="3">
        <f t="shared" si="1"/>
        <v>16</v>
      </c>
      <c r="P26" s="3">
        <f>A26-O26</f>
        <v>0</v>
      </c>
    </row>
    <row r="27" spans="1:21" s="3" customFormat="1" ht="17" thickBot="1">
      <c r="A27" s="11">
        <f t="shared" si="0"/>
        <v>11</v>
      </c>
      <c r="B27" s="11">
        <v>89</v>
      </c>
      <c r="C27" s="11">
        <v>46.2</v>
      </c>
      <c r="D27" s="11">
        <v>45.7</v>
      </c>
      <c r="E27" s="11">
        <v>6380</v>
      </c>
      <c r="F27" s="11">
        <v>-1.5</v>
      </c>
      <c r="G27" s="11">
        <v>36.799999999999997</v>
      </c>
      <c r="H27" s="11">
        <v>41.1</v>
      </c>
      <c r="I27" s="11" t="s">
        <v>32</v>
      </c>
      <c r="J27" s="11">
        <v>1.8</v>
      </c>
      <c r="K27" s="22">
        <v>35</v>
      </c>
      <c r="L27" s="22">
        <f>INDEX(LINEST(J$26:J$31,A$26:A$31,TRUE,FALSE ),1)</f>
        <v>0.10894568690095846</v>
      </c>
      <c r="M27" s="22">
        <f>INDEX(LINEST(J$26:J$31,A$26:A$31,TRUE,FALSE ),2)</f>
        <v>0.57028753993610226</v>
      </c>
      <c r="N27" s="3">
        <f>(J27-M27)/L27</f>
        <v>11.287390029325515</v>
      </c>
      <c r="O27" s="3">
        <f t="shared" si="1"/>
        <v>11</v>
      </c>
      <c r="P27" s="3">
        <f>A27-O27</f>
        <v>0</v>
      </c>
    </row>
    <row r="28" spans="1:21" s="3" customFormat="1" ht="17" thickBot="1">
      <c r="A28" s="11">
        <f t="shared" si="0"/>
        <v>7</v>
      </c>
      <c r="B28" s="11">
        <v>93</v>
      </c>
      <c r="C28" s="11">
        <v>45.5</v>
      </c>
      <c r="D28" s="11">
        <v>45.2</v>
      </c>
      <c r="E28" s="11">
        <v>6190</v>
      </c>
      <c r="F28" s="11">
        <v>-2.1</v>
      </c>
      <c r="G28" s="11">
        <v>36.200000000000003</v>
      </c>
      <c r="H28" s="11">
        <v>40.200000000000003</v>
      </c>
      <c r="I28" s="11" t="s">
        <v>14</v>
      </c>
      <c r="J28" s="11">
        <v>1.3</v>
      </c>
      <c r="K28" s="22">
        <v>35</v>
      </c>
      <c r="L28" s="22">
        <f>INDEX(LINEST(J$26:J$31,A$26:A$31,TRUE,FALSE ),1)</f>
        <v>0.10894568690095846</v>
      </c>
      <c r="M28" s="22">
        <f>INDEX(LINEST(J$26:J$31,A$26:A$31,TRUE,FALSE ),2)</f>
        <v>0.57028753993610226</v>
      </c>
      <c r="N28" s="3">
        <f>(J28-M28)/L28</f>
        <v>6.6979472140762466</v>
      </c>
      <c r="O28" s="3">
        <f t="shared" si="1"/>
        <v>7</v>
      </c>
      <c r="P28" s="3">
        <f>A28-O28</f>
        <v>0</v>
      </c>
    </row>
    <row r="29" spans="1:21" s="3" customFormat="1" ht="17" thickBot="1">
      <c r="A29" s="21">
        <f t="shared" si="0"/>
        <v>2</v>
      </c>
      <c r="B29" s="11">
        <v>98</v>
      </c>
      <c r="C29" s="11">
        <v>44.4</v>
      </c>
      <c r="D29" s="11">
        <v>44.3</v>
      </c>
      <c r="E29" s="11">
        <v>5890</v>
      </c>
      <c r="F29" s="11">
        <v>-2.2999999999999998</v>
      </c>
      <c r="G29" s="11">
        <v>34.9</v>
      </c>
      <c r="H29" s="11">
        <v>39.1</v>
      </c>
      <c r="I29" s="11" t="s">
        <v>22</v>
      </c>
      <c r="J29" s="11">
        <v>0.8</v>
      </c>
      <c r="K29" s="22">
        <v>35</v>
      </c>
      <c r="L29" s="22">
        <f>INDEX(LINEST(J$26:J$31,A$26:A$31,TRUE,FALSE ),1)</f>
        <v>0.10894568690095846</v>
      </c>
      <c r="M29" s="22">
        <f>INDEX(LINEST(J$26:J$31,A$26:A$31,TRUE,FALSE ),2)</f>
        <v>0.57028753993610226</v>
      </c>
      <c r="N29" s="3">
        <f>(J29-M29)/L29</f>
        <v>2.1085043988269798</v>
      </c>
      <c r="O29" s="3">
        <f t="shared" si="1"/>
        <v>2</v>
      </c>
      <c r="P29" s="3">
        <f>A29-O29</f>
        <v>0</v>
      </c>
    </row>
    <row r="30" spans="1:21" s="3" customFormat="1" ht="17" thickBot="1">
      <c r="A30" s="11">
        <f t="shared" si="0"/>
        <v>25</v>
      </c>
      <c r="B30" s="11">
        <v>75</v>
      </c>
      <c r="C30" s="11">
        <v>42.6</v>
      </c>
      <c r="D30" s="11">
        <v>42</v>
      </c>
      <c r="E30" s="11">
        <v>5740</v>
      </c>
      <c r="F30" s="11">
        <v>-1.7</v>
      </c>
      <c r="G30" s="11">
        <v>31.7</v>
      </c>
      <c r="H30" s="11">
        <v>35.9</v>
      </c>
      <c r="I30" s="11" t="s">
        <v>14</v>
      </c>
      <c r="J30" s="11">
        <v>3.3</v>
      </c>
      <c r="K30" s="22">
        <v>35</v>
      </c>
      <c r="L30" s="22">
        <f>INDEX(LINEST(J$26:J$31,A$26:A$31,TRUE,FALSE ),1)</f>
        <v>0.10894568690095846</v>
      </c>
      <c r="M30" s="22">
        <f>INDEX(LINEST(J$26:J$31,A$26:A$31,TRUE,FALSE ),2)</f>
        <v>0.57028753993610226</v>
      </c>
      <c r="N30" s="3">
        <f>(J30-M30)/L30</f>
        <v>25.055718475073313</v>
      </c>
      <c r="O30" s="3">
        <f t="shared" si="1"/>
        <v>25</v>
      </c>
      <c r="P30" s="3">
        <f>A30-O30</f>
        <v>0</v>
      </c>
    </row>
    <row r="31" spans="1:21" s="3" customFormat="1" ht="17" thickBot="1">
      <c r="A31" s="21">
        <f t="shared" si="0"/>
        <v>26</v>
      </c>
      <c r="B31" s="11">
        <v>74</v>
      </c>
      <c r="C31" s="11">
        <v>43</v>
      </c>
      <c r="D31" s="11">
        <v>42.2</v>
      </c>
      <c r="E31" s="11">
        <v>5670</v>
      </c>
      <c r="F31" s="11">
        <v>-1.7</v>
      </c>
      <c r="G31" s="11">
        <v>31.6</v>
      </c>
      <c r="H31" s="11">
        <v>37.299999999999997</v>
      </c>
      <c r="I31" s="11" t="s">
        <v>14</v>
      </c>
      <c r="J31" s="11">
        <v>3.4</v>
      </c>
      <c r="K31" s="22">
        <v>35</v>
      </c>
      <c r="L31" s="22">
        <f>INDEX(LINEST(J$26:J$31,A$26:A$31,TRUE,FALSE ),1)</f>
        <v>0.10894568690095846</v>
      </c>
      <c r="M31" s="22">
        <f>INDEX(LINEST(J$26:J$31,A$26:A$31,TRUE,FALSE ),2)</f>
        <v>0.57028753993610226</v>
      </c>
      <c r="N31" s="3">
        <f>(J31-M31)/L31</f>
        <v>25.97360703812317</v>
      </c>
      <c r="O31" s="3">
        <f t="shared" si="1"/>
        <v>26</v>
      </c>
      <c r="P31" s="3">
        <f>A31-O31</f>
        <v>0</v>
      </c>
    </row>
    <row r="32" spans="1:21" ht="17" thickBot="1">
      <c r="A32" s="13">
        <f t="shared" ref="A32:A110" si="6">100-B32</f>
        <v>34</v>
      </c>
      <c r="B32" s="13">
        <v>66</v>
      </c>
      <c r="C32" s="13">
        <v>66.8</v>
      </c>
      <c r="D32" s="13">
        <v>54.1</v>
      </c>
      <c r="E32" s="13">
        <v>2754</v>
      </c>
      <c r="F32" s="13">
        <v>-5.3</v>
      </c>
      <c r="G32" s="13">
        <v>49.8</v>
      </c>
      <c r="H32" s="13">
        <v>57.9</v>
      </c>
      <c r="I32" s="13" t="s">
        <v>16</v>
      </c>
      <c r="J32" s="13">
        <v>5.2</v>
      </c>
      <c r="K32" s="71">
        <v>55</v>
      </c>
      <c r="L32" s="71">
        <f>INDEX(LINEST(J$32:J$37,A$32:A$37,TRUE,FALSE ),1)</f>
        <v>0.132136678200692</v>
      </c>
      <c r="M32" s="71">
        <f>INDEX(LINEST(J$32:J$37,A$32:A$37,TRUE,FALSE ),2)</f>
        <v>0.67282295271049719</v>
      </c>
      <c r="N32" s="3">
        <f>(J32-M32)/L32</f>
        <v>34.261320240043645</v>
      </c>
      <c r="O32" s="3">
        <f t="shared" si="1"/>
        <v>34</v>
      </c>
      <c r="P32" s="3">
        <f>A32-O32</f>
        <v>0</v>
      </c>
    </row>
    <row r="33" spans="1:16" ht="17" thickBot="1">
      <c r="A33" s="13">
        <f t="shared" si="6"/>
        <v>52</v>
      </c>
      <c r="B33" s="13">
        <v>48</v>
      </c>
      <c r="C33" s="13">
        <v>61.2</v>
      </c>
      <c r="D33" s="13">
        <v>62.8</v>
      </c>
      <c r="E33" s="13">
        <v>3262</v>
      </c>
      <c r="F33" s="13">
        <v>-4.8</v>
      </c>
      <c r="G33" s="13">
        <v>62</v>
      </c>
      <c r="H33" s="13">
        <v>70.2</v>
      </c>
      <c r="I33" s="13" t="s">
        <v>15</v>
      </c>
      <c r="J33" s="13">
        <v>7.5</v>
      </c>
      <c r="K33" s="71">
        <v>55</v>
      </c>
      <c r="L33" s="71">
        <f>INDEX(LINEST(J$32:J$37,A$32:A$37,TRUE,FALSE ),1)</f>
        <v>0.132136678200692</v>
      </c>
      <c r="M33" s="71">
        <f>INDEX(LINEST(J$32:J$37,A$32:A$37,TRUE,FALSE ),2)</f>
        <v>0.67282295271049719</v>
      </c>
      <c r="N33" s="3">
        <f>(J33-M33)/L33</f>
        <v>51.667539552645941</v>
      </c>
      <c r="O33" s="3">
        <f t="shared" si="1"/>
        <v>52</v>
      </c>
      <c r="P33" s="3">
        <f>A33-O33</f>
        <v>0</v>
      </c>
    </row>
    <row r="34" spans="1:16" ht="17" thickBot="1">
      <c r="A34" s="13">
        <f t="shared" si="6"/>
        <v>11</v>
      </c>
      <c r="B34" s="13">
        <v>89</v>
      </c>
      <c r="C34" s="13">
        <v>56.8</v>
      </c>
      <c r="D34" s="13">
        <v>56.5</v>
      </c>
      <c r="E34" s="13">
        <v>2997</v>
      </c>
      <c r="F34" s="13">
        <v>-5</v>
      </c>
      <c r="G34" s="13">
        <v>52.9</v>
      </c>
      <c r="H34" s="13">
        <v>61.2</v>
      </c>
      <c r="I34" s="13" t="s">
        <v>34</v>
      </c>
      <c r="J34" s="13">
        <v>2.1</v>
      </c>
      <c r="K34" s="71">
        <v>55</v>
      </c>
      <c r="L34" s="71">
        <f>INDEX(LINEST(J$32:J$37,A$32:A$37,TRUE,FALSE ),1)</f>
        <v>0.132136678200692</v>
      </c>
      <c r="M34" s="71">
        <f>INDEX(LINEST(J$32:J$37,A$32:A$37,TRUE,FALSE ),2)</f>
        <v>0.67282295271049719</v>
      </c>
      <c r="N34" s="3">
        <f>(J34-M34)/L34</f>
        <v>10.800763775231855</v>
      </c>
      <c r="O34" s="3">
        <f t="shared" si="1"/>
        <v>11</v>
      </c>
      <c r="P34" s="3">
        <f>A34-O34</f>
        <v>0</v>
      </c>
    </row>
    <row r="35" spans="1:16" ht="17" thickBot="1">
      <c r="A35" s="13">
        <f t="shared" si="6"/>
        <v>57</v>
      </c>
      <c r="B35" s="13">
        <v>43</v>
      </c>
      <c r="C35" s="13">
        <v>61.5</v>
      </c>
      <c r="D35" s="13">
        <v>62.4</v>
      </c>
      <c r="E35" s="13">
        <v>4207</v>
      </c>
      <c r="F35" s="13">
        <v>-4.8</v>
      </c>
      <c r="G35" s="13">
        <v>62.7</v>
      </c>
      <c r="H35" s="13">
        <v>70.900000000000006</v>
      </c>
      <c r="I35" s="13" t="s">
        <v>15</v>
      </c>
      <c r="J35" s="13">
        <v>8.1999999999999993</v>
      </c>
      <c r="K35" s="71">
        <v>55</v>
      </c>
      <c r="L35" s="71">
        <f>INDEX(LINEST(J$32:J$37,A$32:A$37,TRUE,FALSE ),1)</f>
        <v>0.132136678200692</v>
      </c>
      <c r="M35" s="71">
        <f>INDEX(LINEST(J$32:J$37,A$32:A$37,TRUE,FALSE ),2)</f>
        <v>0.67282295271049719</v>
      </c>
      <c r="N35" s="3">
        <f>(J35-M35)/L35</f>
        <v>56.965084560829247</v>
      </c>
      <c r="O35" s="3">
        <f t="shared" si="1"/>
        <v>57</v>
      </c>
      <c r="P35" s="3">
        <f>A35-O35</f>
        <v>0</v>
      </c>
    </row>
    <row r="36" spans="1:16" ht="17" thickBot="1">
      <c r="A36" s="13">
        <f t="shared" si="6"/>
        <v>40</v>
      </c>
      <c r="B36" s="13">
        <v>60</v>
      </c>
      <c r="C36" s="13">
        <v>61.2</v>
      </c>
      <c r="D36" s="13">
        <v>60.3</v>
      </c>
      <c r="E36" s="13">
        <v>4715</v>
      </c>
      <c r="F36" s="13">
        <v>-5</v>
      </c>
      <c r="G36" s="13">
        <v>60.6</v>
      </c>
      <c r="H36" s="13">
        <v>68.099999999999994</v>
      </c>
      <c r="I36" s="13" t="s">
        <v>53</v>
      </c>
      <c r="J36" s="13">
        <v>6</v>
      </c>
      <c r="K36" s="71">
        <v>55</v>
      </c>
      <c r="L36" s="71">
        <f>INDEX(LINEST(J$32:J$37,A$32:A$37,TRUE,FALSE ),1)</f>
        <v>0.132136678200692</v>
      </c>
      <c r="M36" s="71">
        <f>INDEX(LINEST(J$32:J$37,A$32:A$37,TRUE,FALSE ),2)</f>
        <v>0.67282295271049719</v>
      </c>
      <c r="N36" s="3">
        <f>(J36-M36)/L36</f>
        <v>40.315657392253144</v>
      </c>
      <c r="O36" s="3">
        <f t="shared" si="1"/>
        <v>40</v>
      </c>
      <c r="P36" s="3">
        <f>A36-O36</f>
        <v>0</v>
      </c>
    </row>
    <row r="37" spans="1:16" ht="17" thickBot="1">
      <c r="A37" s="13">
        <f t="shared" si="6"/>
        <v>4</v>
      </c>
      <c r="B37" s="13">
        <v>96</v>
      </c>
      <c r="C37" s="13">
        <v>57.3</v>
      </c>
      <c r="D37" s="13">
        <v>56.9</v>
      </c>
      <c r="E37" s="13">
        <v>3497</v>
      </c>
      <c r="F37" s="13">
        <v>-5.6</v>
      </c>
      <c r="G37" s="13">
        <v>56</v>
      </c>
      <c r="H37" s="13">
        <v>64.900000000000006</v>
      </c>
      <c r="I37" s="13" t="s">
        <v>54</v>
      </c>
      <c r="J37" s="13">
        <v>1.2</v>
      </c>
      <c r="K37" s="71">
        <v>55</v>
      </c>
      <c r="L37" s="71">
        <f>INDEX(LINEST(J$32:J$37,A$32:A$37,TRUE,FALSE ),1)</f>
        <v>0.132136678200692</v>
      </c>
      <c r="M37" s="71">
        <f>INDEX(LINEST(J$32:J$37,A$32:A$37,TRUE,FALSE ),2)</f>
        <v>0.67282295271049719</v>
      </c>
      <c r="N37" s="3">
        <f>(J37-M37)/L37</f>
        <v>3.9896344789961726</v>
      </c>
      <c r="O37" s="3">
        <f t="shared" si="1"/>
        <v>4</v>
      </c>
      <c r="P37" s="3">
        <f>A37-O37</f>
        <v>0</v>
      </c>
    </row>
    <row r="38" spans="1:16" ht="17" thickBot="1">
      <c r="A38" s="9">
        <f t="shared" si="6"/>
        <v>12</v>
      </c>
      <c r="B38" s="61">
        <v>88</v>
      </c>
      <c r="C38" s="61">
        <v>58.7</v>
      </c>
      <c r="D38" s="61">
        <v>63.2</v>
      </c>
      <c r="E38" s="61">
        <v>5007</v>
      </c>
      <c r="F38" s="61">
        <v>-5.4</v>
      </c>
      <c r="G38" s="61">
        <v>62.6</v>
      </c>
      <c r="H38" s="61">
        <v>71.599999999999994</v>
      </c>
      <c r="I38" s="61" t="s">
        <v>57</v>
      </c>
      <c r="J38" s="61">
        <v>2.6</v>
      </c>
      <c r="K38" s="72">
        <v>65</v>
      </c>
      <c r="L38" s="72">
        <f>INDEX(LINEST(J$38:J$62,A$38:A$62,TRUE,FALSE ),1)</f>
        <v>0.15509251750829336</v>
      </c>
      <c r="M38" s="72">
        <f>INDEX(LINEST(J$38:J$62,A$38:A$62,TRUE,FALSE ),2)</f>
        <v>0.78454611131588647</v>
      </c>
      <c r="N38" s="3">
        <f>(J38-M38)/L38</f>
        <v>11.705618799998103</v>
      </c>
      <c r="O38" s="70">
        <f t="shared" si="1"/>
        <v>12</v>
      </c>
      <c r="P38" s="3">
        <f>A38-O38</f>
        <v>0</v>
      </c>
    </row>
    <row r="39" spans="1:16" ht="17" thickBot="1">
      <c r="A39" s="9">
        <f t="shared" si="6"/>
        <v>44</v>
      </c>
      <c r="B39" s="61">
        <v>56</v>
      </c>
      <c r="C39" s="61">
        <v>56.1</v>
      </c>
      <c r="D39" s="61">
        <v>58.3</v>
      </c>
      <c r="E39" s="61">
        <v>3889</v>
      </c>
      <c r="F39" s="61">
        <v>-5.8</v>
      </c>
      <c r="G39" s="61">
        <v>57.4</v>
      </c>
      <c r="H39" s="61">
        <v>67</v>
      </c>
      <c r="I39" s="61" t="s">
        <v>29</v>
      </c>
      <c r="J39" s="61">
        <v>7.6</v>
      </c>
      <c r="K39" s="72">
        <v>65</v>
      </c>
      <c r="L39" s="72">
        <f t="shared" ref="L39:L62" si="7">INDEX(LINEST(J$38:J$62,A$38:A$62,TRUE,FALSE ),1)</f>
        <v>0.15509251750829336</v>
      </c>
      <c r="M39" s="72">
        <f t="shared" ref="M39:M62" si="8">INDEX(LINEST(J$38:J$62,A$38:A$62,TRUE,FALSE ),2)</f>
        <v>0.78454611131588647</v>
      </c>
      <c r="N39" s="3">
        <f>(J39-M39)/L39</f>
        <v>43.944440377787181</v>
      </c>
      <c r="O39" s="70">
        <f t="shared" si="1"/>
        <v>44</v>
      </c>
      <c r="P39" s="3">
        <f>A39-O39</f>
        <v>0</v>
      </c>
    </row>
    <row r="40" spans="1:16" ht="17" thickBot="1">
      <c r="A40" s="9">
        <f t="shared" si="6"/>
        <v>15</v>
      </c>
      <c r="B40" s="61">
        <v>85</v>
      </c>
      <c r="C40" s="61">
        <v>57.1</v>
      </c>
      <c r="D40" s="61">
        <v>62.2</v>
      </c>
      <c r="E40" s="61">
        <v>4298</v>
      </c>
      <c r="F40" s="61">
        <v>-5</v>
      </c>
      <c r="G40" s="61">
        <v>62.7</v>
      </c>
      <c r="H40" s="61">
        <v>72.099999999999994</v>
      </c>
      <c r="I40" s="61" t="s">
        <v>58</v>
      </c>
      <c r="J40" s="61">
        <v>3.1</v>
      </c>
      <c r="K40" s="72">
        <v>65</v>
      </c>
      <c r="L40" s="72">
        <f t="shared" si="7"/>
        <v>0.15509251750829336</v>
      </c>
      <c r="M40" s="72">
        <f t="shared" si="8"/>
        <v>0.78454611131588647</v>
      </c>
      <c r="N40" s="3">
        <f>(J40-M40)/L40</f>
        <v>14.929500957777011</v>
      </c>
      <c r="O40" s="70">
        <f t="shared" si="1"/>
        <v>15</v>
      </c>
      <c r="P40" s="3">
        <f>A40-O40</f>
        <v>0</v>
      </c>
    </row>
    <row r="41" spans="1:16" ht="17" thickBot="1">
      <c r="A41" s="9">
        <f t="shared" si="6"/>
        <v>13</v>
      </c>
      <c r="B41" s="61">
        <v>87</v>
      </c>
      <c r="C41" s="61">
        <v>58.1</v>
      </c>
      <c r="D41" s="61">
        <v>62</v>
      </c>
      <c r="E41" s="61">
        <v>4030</v>
      </c>
      <c r="F41" s="61">
        <v>-6</v>
      </c>
      <c r="G41" s="61">
        <v>62.5</v>
      </c>
      <c r="H41" s="61">
        <v>73.099999999999994</v>
      </c>
      <c r="I41" s="61" t="s">
        <v>55</v>
      </c>
      <c r="J41" s="61">
        <v>2.8</v>
      </c>
      <c r="K41" s="72">
        <v>65</v>
      </c>
      <c r="L41" s="72">
        <f t="shared" si="7"/>
        <v>0.15509251750829336</v>
      </c>
      <c r="M41" s="72">
        <f t="shared" si="8"/>
        <v>0.78454611131588647</v>
      </c>
      <c r="N41" s="3">
        <f>(J41-M41)/L41</f>
        <v>12.995171663109664</v>
      </c>
      <c r="O41" s="70">
        <f t="shared" si="1"/>
        <v>13</v>
      </c>
      <c r="P41" s="3">
        <f>A41-O41</f>
        <v>0</v>
      </c>
    </row>
    <row r="42" spans="1:16" ht="17" thickBot="1">
      <c r="A42" s="9">
        <f t="shared" si="6"/>
        <v>15</v>
      </c>
      <c r="B42" s="61">
        <v>85</v>
      </c>
      <c r="C42" s="61">
        <v>60</v>
      </c>
      <c r="D42" s="61">
        <v>65</v>
      </c>
      <c r="E42" s="61">
        <v>4063</v>
      </c>
      <c r="F42" s="61">
        <v>-5.2</v>
      </c>
      <c r="G42" s="61">
        <v>66.8</v>
      </c>
      <c r="H42" s="61">
        <v>76</v>
      </c>
      <c r="I42" s="61" t="s">
        <v>36</v>
      </c>
      <c r="J42" s="61">
        <v>3.04</v>
      </c>
      <c r="K42" s="72">
        <v>65</v>
      </c>
      <c r="L42" s="72">
        <f t="shared" si="7"/>
        <v>0.15509251750829336</v>
      </c>
      <c r="M42" s="72">
        <f t="shared" si="8"/>
        <v>0.78454611131588647</v>
      </c>
      <c r="N42" s="3">
        <f>(J42-M42)/L42</f>
        <v>14.542635098843542</v>
      </c>
      <c r="O42" s="70">
        <f t="shared" si="1"/>
        <v>15</v>
      </c>
      <c r="P42" s="3">
        <f>A42-O42</f>
        <v>0</v>
      </c>
    </row>
    <row r="43" spans="1:16" ht="17" thickBot="1">
      <c r="A43" s="9">
        <f t="shared" si="6"/>
        <v>5</v>
      </c>
      <c r="B43" s="61">
        <v>95</v>
      </c>
      <c r="C43" s="61">
        <v>63.1</v>
      </c>
      <c r="D43" s="61">
        <v>65.3</v>
      </c>
      <c r="E43" s="61">
        <v>8450</v>
      </c>
      <c r="F43" s="61">
        <v>-1.1000000000000001</v>
      </c>
      <c r="G43" s="61">
        <v>64.5</v>
      </c>
      <c r="H43" s="61">
        <v>66.2</v>
      </c>
      <c r="I43" s="61" t="s">
        <v>105</v>
      </c>
      <c r="J43" s="61">
        <v>1.5</v>
      </c>
      <c r="K43" s="72">
        <v>65</v>
      </c>
      <c r="L43" s="72">
        <f t="shared" si="7"/>
        <v>0.15509251750829336</v>
      </c>
      <c r="M43" s="72">
        <f t="shared" si="8"/>
        <v>0.78454611131588647</v>
      </c>
      <c r="N43" s="3">
        <f t="shared" ref="N43:N62" si="9">(J43-M43)/L43</f>
        <v>4.6130780528845019</v>
      </c>
      <c r="O43" s="70">
        <f t="shared" ref="O43:O62" si="10">ROUND(N43,0)</f>
        <v>5</v>
      </c>
      <c r="P43" s="3">
        <f t="shared" ref="P43:P62" si="11">A43-O43</f>
        <v>0</v>
      </c>
    </row>
    <row r="44" spans="1:16" ht="17" thickBot="1">
      <c r="A44" s="9">
        <f t="shared" si="6"/>
        <v>3</v>
      </c>
      <c r="B44" s="61">
        <v>97</v>
      </c>
      <c r="C44" s="61">
        <v>64.2</v>
      </c>
      <c r="D44" s="61">
        <v>65.5</v>
      </c>
      <c r="E44" s="61">
        <v>8380</v>
      </c>
      <c r="F44" s="61">
        <v>-2.5</v>
      </c>
      <c r="G44" s="61">
        <v>65.3</v>
      </c>
      <c r="H44" s="61">
        <v>67.900000000000006</v>
      </c>
      <c r="I44" s="61" t="s">
        <v>25</v>
      </c>
      <c r="J44" s="61">
        <v>1.3</v>
      </c>
      <c r="K44" s="72">
        <v>65</v>
      </c>
      <c r="L44" s="72">
        <f t="shared" si="7"/>
        <v>0.15509251750829336</v>
      </c>
      <c r="M44" s="72">
        <f t="shared" si="8"/>
        <v>0.78454611131588647</v>
      </c>
      <c r="N44" s="3">
        <f t="shared" si="9"/>
        <v>3.3235251897729392</v>
      </c>
      <c r="O44" s="70">
        <f t="shared" si="10"/>
        <v>3</v>
      </c>
      <c r="P44" s="3">
        <f t="shared" si="11"/>
        <v>0</v>
      </c>
    </row>
    <row r="45" spans="1:16" ht="17" thickBot="1">
      <c r="A45" s="9">
        <f t="shared" si="6"/>
        <v>33</v>
      </c>
      <c r="B45" s="61">
        <v>67</v>
      </c>
      <c r="C45" s="61">
        <v>64.2</v>
      </c>
      <c r="D45" s="61">
        <v>69</v>
      </c>
      <c r="E45" s="61">
        <v>8490</v>
      </c>
      <c r="F45" s="61">
        <v>-1.7</v>
      </c>
      <c r="G45" s="61">
        <v>70</v>
      </c>
      <c r="H45" s="61">
        <v>71.900000000000006</v>
      </c>
      <c r="I45" s="61" t="s">
        <v>85</v>
      </c>
      <c r="J45" s="61">
        <v>5.9</v>
      </c>
      <c r="K45" s="72">
        <v>65</v>
      </c>
      <c r="L45" s="72">
        <f t="shared" si="7"/>
        <v>0.15509251750829336</v>
      </c>
      <c r="M45" s="72">
        <f t="shared" si="8"/>
        <v>0.78454611131588647</v>
      </c>
      <c r="N45" s="3">
        <f t="shared" si="9"/>
        <v>32.9832410413389</v>
      </c>
      <c r="O45" s="70">
        <f t="shared" si="10"/>
        <v>33</v>
      </c>
      <c r="P45" s="3">
        <f t="shared" si="11"/>
        <v>0</v>
      </c>
    </row>
    <row r="46" spans="1:16" ht="17" thickBot="1">
      <c r="A46" s="9">
        <f t="shared" si="6"/>
        <v>16</v>
      </c>
      <c r="B46" s="61">
        <v>84</v>
      </c>
      <c r="C46" s="61">
        <v>61.4</v>
      </c>
      <c r="D46" s="61">
        <v>67</v>
      </c>
      <c r="E46" s="61">
        <v>6900</v>
      </c>
      <c r="F46" s="61" t="s">
        <v>19</v>
      </c>
      <c r="G46" s="61">
        <v>68.3</v>
      </c>
      <c r="H46" s="61">
        <v>72.5</v>
      </c>
      <c r="I46" s="61" t="s">
        <v>18</v>
      </c>
      <c r="J46" s="61">
        <v>3.3</v>
      </c>
      <c r="K46" s="72">
        <v>65</v>
      </c>
      <c r="L46" s="72">
        <f t="shared" si="7"/>
        <v>0.15509251750829336</v>
      </c>
      <c r="M46" s="72">
        <f t="shared" si="8"/>
        <v>0.78454611131588647</v>
      </c>
      <c r="N46" s="3">
        <f t="shared" si="9"/>
        <v>16.219053820888572</v>
      </c>
      <c r="O46" s="70">
        <f t="shared" si="10"/>
        <v>16</v>
      </c>
      <c r="P46" s="3">
        <f t="shared" si="11"/>
        <v>0</v>
      </c>
    </row>
    <row r="47" spans="1:16" ht="17" thickBot="1">
      <c r="A47" s="9">
        <f t="shared" si="6"/>
        <v>21</v>
      </c>
      <c r="B47" s="61">
        <v>79</v>
      </c>
      <c r="C47" s="61">
        <v>64.099999999999994</v>
      </c>
      <c r="D47" s="61">
        <v>64.7</v>
      </c>
      <c r="E47" s="61">
        <v>8660</v>
      </c>
      <c r="F47" s="61">
        <v>-1.7</v>
      </c>
      <c r="G47" s="61">
        <v>63.5</v>
      </c>
      <c r="H47" s="61">
        <v>65</v>
      </c>
      <c r="I47" s="61" t="s">
        <v>40</v>
      </c>
      <c r="J47" s="61">
        <v>4</v>
      </c>
      <c r="K47" s="72">
        <v>65</v>
      </c>
      <c r="L47" s="72">
        <f t="shared" si="7"/>
        <v>0.15509251750829336</v>
      </c>
      <c r="M47" s="72">
        <f t="shared" si="8"/>
        <v>0.78454611131588647</v>
      </c>
      <c r="N47" s="3">
        <f t="shared" si="9"/>
        <v>20.732488841779045</v>
      </c>
      <c r="O47" s="70">
        <f t="shared" si="10"/>
        <v>21</v>
      </c>
      <c r="P47" s="3">
        <f t="shared" si="11"/>
        <v>0</v>
      </c>
    </row>
    <row r="48" spans="1:16" ht="17" thickBot="1">
      <c r="A48" s="9">
        <f t="shared" si="6"/>
        <v>34</v>
      </c>
      <c r="B48" s="61">
        <v>66</v>
      </c>
      <c r="C48" s="61">
        <v>63.4</v>
      </c>
      <c r="D48" s="61">
        <v>62.7</v>
      </c>
      <c r="E48" s="61">
        <v>8750</v>
      </c>
      <c r="F48" s="61">
        <v>-2.1</v>
      </c>
      <c r="G48" s="61">
        <v>60.6</v>
      </c>
      <c r="H48" s="61">
        <v>61.9</v>
      </c>
      <c r="I48" s="61" t="s">
        <v>146</v>
      </c>
      <c r="J48" s="61">
        <v>6.1</v>
      </c>
      <c r="K48" s="72">
        <v>65</v>
      </c>
      <c r="L48" s="72">
        <f t="shared" si="7"/>
        <v>0.15509251750829336</v>
      </c>
      <c r="M48" s="72">
        <f t="shared" si="8"/>
        <v>0.78454611131588647</v>
      </c>
      <c r="N48" s="3">
        <f t="shared" si="9"/>
        <v>34.272793904450459</v>
      </c>
      <c r="O48" s="70">
        <f t="shared" si="10"/>
        <v>34</v>
      </c>
      <c r="P48" s="3">
        <f t="shared" si="11"/>
        <v>0</v>
      </c>
    </row>
    <row r="49" spans="1:16" ht="17" thickBot="1">
      <c r="A49" s="9">
        <f t="shared" si="6"/>
        <v>49</v>
      </c>
      <c r="B49" s="61">
        <v>51</v>
      </c>
      <c r="C49" s="61">
        <v>65.8</v>
      </c>
      <c r="D49" s="61">
        <v>70.5</v>
      </c>
      <c r="E49" s="61">
        <v>9040</v>
      </c>
      <c r="F49" s="61">
        <v>-2.1</v>
      </c>
      <c r="G49" s="61">
        <v>71.5</v>
      </c>
      <c r="H49" s="61">
        <v>72.2</v>
      </c>
      <c r="I49" s="61" t="s">
        <v>148</v>
      </c>
      <c r="J49" s="61">
        <v>8.4</v>
      </c>
      <c r="K49" s="72">
        <v>65</v>
      </c>
      <c r="L49" s="72">
        <f t="shared" si="7"/>
        <v>0.15509251750829336</v>
      </c>
      <c r="M49" s="72">
        <f t="shared" si="8"/>
        <v>0.78454611131588647</v>
      </c>
      <c r="N49" s="3">
        <f t="shared" si="9"/>
        <v>49.102651830233441</v>
      </c>
      <c r="O49" s="70">
        <f t="shared" si="10"/>
        <v>49</v>
      </c>
      <c r="P49" s="3">
        <f t="shared" si="11"/>
        <v>0</v>
      </c>
    </row>
    <row r="50" spans="1:16" ht="17" thickBot="1">
      <c r="A50" s="9">
        <f t="shared" si="6"/>
        <v>13</v>
      </c>
      <c r="B50" s="61">
        <v>87</v>
      </c>
      <c r="C50" s="61">
        <v>64</v>
      </c>
      <c r="D50" s="61">
        <v>64.5</v>
      </c>
      <c r="E50" s="61">
        <v>8350</v>
      </c>
      <c r="F50" s="61">
        <v>-1.1000000000000001</v>
      </c>
      <c r="G50" s="61">
        <v>63.6</v>
      </c>
      <c r="H50" s="61">
        <v>65.7</v>
      </c>
      <c r="I50" s="61" t="s">
        <v>39</v>
      </c>
      <c r="J50" s="61">
        <v>2.85</v>
      </c>
      <c r="K50" s="72">
        <v>65</v>
      </c>
      <c r="L50" s="72">
        <f t="shared" si="7"/>
        <v>0.15509251750829336</v>
      </c>
      <c r="M50" s="72">
        <f t="shared" si="8"/>
        <v>0.78454611131588647</v>
      </c>
      <c r="N50" s="3">
        <f t="shared" si="9"/>
        <v>13.317559878887556</v>
      </c>
      <c r="O50" s="70">
        <f t="shared" si="10"/>
        <v>13</v>
      </c>
      <c r="P50" s="3">
        <f t="shared" si="11"/>
        <v>0</v>
      </c>
    </row>
    <row r="51" spans="1:16" ht="17" thickBot="1">
      <c r="A51" s="9">
        <f t="shared" si="6"/>
        <v>3</v>
      </c>
      <c r="B51" s="61">
        <v>97</v>
      </c>
      <c r="C51" s="61">
        <v>62.7</v>
      </c>
      <c r="D51" s="61">
        <v>66.5</v>
      </c>
      <c r="E51" s="61">
        <v>8730</v>
      </c>
      <c r="F51" s="61">
        <v>-3.5</v>
      </c>
      <c r="G51" s="61">
        <v>66</v>
      </c>
      <c r="H51" s="61">
        <v>67.3</v>
      </c>
      <c r="I51" s="61" t="s">
        <v>57</v>
      </c>
      <c r="J51" s="61">
        <v>1.3</v>
      </c>
      <c r="K51" s="72">
        <v>65</v>
      </c>
      <c r="L51" s="72">
        <f t="shared" si="7"/>
        <v>0.15509251750829336</v>
      </c>
      <c r="M51" s="72">
        <f t="shared" si="8"/>
        <v>0.78454611131588647</v>
      </c>
      <c r="N51" s="3">
        <f t="shared" si="9"/>
        <v>3.3235251897729392</v>
      </c>
      <c r="O51" s="70">
        <f t="shared" si="10"/>
        <v>3</v>
      </c>
      <c r="P51" s="3">
        <f t="shared" si="11"/>
        <v>0</v>
      </c>
    </row>
    <row r="52" spans="1:16" ht="17" thickBot="1">
      <c r="A52" s="9">
        <f t="shared" si="6"/>
        <v>38</v>
      </c>
      <c r="B52" s="61">
        <v>62</v>
      </c>
      <c r="C52" s="61">
        <v>65.8</v>
      </c>
      <c r="D52" s="61">
        <v>70.7</v>
      </c>
      <c r="E52" s="61">
        <v>8740</v>
      </c>
      <c r="F52" s="61">
        <v>-4.0999999999999996</v>
      </c>
      <c r="G52" s="61">
        <v>71.400000000000006</v>
      </c>
      <c r="H52" s="61">
        <v>72</v>
      </c>
      <c r="I52" s="61" t="s">
        <v>53</v>
      </c>
      <c r="J52" s="61">
        <v>6.7</v>
      </c>
      <c r="K52" s="72">
        <v>65</v>
      </c>
      <c r="L52" s="72">
        <f t="shared" si="7"/>
        <v>0.15509251750829336</v>
      </c>
      <c r="M52" s="72">
        <f t="shared" si="8"/>
        <v>0.78454611131588647</v>
      </c>
      <c r="N52" s="3">
        <f t="shared" si="9"/>
        <v>38.14145249378516</v>
      </c>
      <c r="O52" s="70">
        <f t="shared" si="10"/>
        <v>38</v>
      </c>
      <c r="P52" s="3">
        <f t="shared" si="11"/>
        <v>0</v>
      </c>
    </row>
    <row r="53" spans="1:16" ht="17" thickBot="1">
      <c r="A53" s="9">
        <f t="shared" si="6"/>
        <v>6</v>
      </c>
      <c r="B53" s="61">
        <v>94</v>
      </c>
      <c r="C53" s="61">
        <v>63.8</v>
      </c>
      <c r="D53" s="61">
        <v>65.8</v>
      </c>
      <c r="E53" s="61">
        <v>8620</v>
      </c>
      <c r="F53" s="61">
        <v>-3.3</v>
      </c>
      <c r="G53" s="61">
        <v>65.5</v>
      </c>
      <c r="H53" s="61">
        <v>67.5</v>
      </c>
      <c r="I53" s="61" t="s">
        <v>70</v>
      </c>
      <c r="J53" s="61">
        <v>1.7</v>
      </c>
      <c r="K53" s="72">
        <v>65</v>
      </c>
      <c r="L53" s="72">
        <f t="shared" si="7"/>
        <v>0.15509251750829336</v>
      </c>
      <c r="M53" s="72">
        <f t="shared" si="8"/>
        <v>0.78454611131588647</v>
      </c>
      <c r="N53" s="3">
        <f t="shared" si="9"/>
        <v>5.902630915996065</v>
      </c>
      <c r="O53" s="70">
        <f t="shared" si="10"/>
        <v>6</v>
      </c>
      <c r="P53" s="3">
        <f t="shared" si="11"/>
        <v>0</v>
      </c>
    </row>
    <row r="54" spans="1:16" ht="17" thickBot="1">
      <c r="A54" s="9">
        <f t="shared" si="6"/>
        <v>27</v>
      </c>
      <c r="B54" s="61">
        <v>73</v>
      </c>
      <c r="C54" s="61">
        <v>64.099999999999994</v>
      </c>
      <c r="D54" s="61">
        <v>68.5</v>
      </c>
      <c r="E54" s="61">
        <v>8890</v>
      </c>
      <c r="F54" s="61">
        <v>-2.2999999999999998</v>
      </c>
      <c r="G54" s="61">
        <v>68.599999999999994</v>
      </c>
      <c r="H54" s="61">
        <v>69.5</v>
      </c>
      <c r="I54" s="61" t="s">
        <v>117</v>
      </c>
      <c r="J54" s="61">
        <v>5</v>
      </c>
      <c r="K54" s="72">
        <v>65</v>
      </c>
      <c r="L54" s="72">
        <f t="shared" si="7"/>
        <v>0.15509251750829336</v>
      </c>
      <c r="M54" s="72">
        <f t="shared" si="8"/>
        <v>0.78454611131588647</v>
      </c>
      <c r="N54" s="3">
        <f t="shared" si="9"/>
        <v>27.18025315733686</v>
      </c>
      <c r="O54" s="70">
        <f t="shared" si="10"/>
        <v>27</v>
      </c>
      <c r="P54" s="3">
        <f t="shared" si="11"/>
        <v>0</v>
      </c>
    </row>
    <row r="55" spans="1:16" ht="17" thickBot="1">
      <c r="A55" s="9">
        <f t="shared" si="6"/>
        <v>14</v>
      </c>
      <c r="B55" s="61">
        <v>86</v>
      </c>
      <c r="C55" s="61">
        <v>64.400000000000006</v>
      </c>
      <c r="D55" s="61">
        <v>64.099999999999994</v>
      </c>
      <c r="E55" s="61">
        <v>8720</v>
      </c>
      <c r="F55" s="61">
        <v>-2.7</v>
      </c>
      <c r="G55" s="61">
        <v>62.8</v>
      </c>
      <c r="H55" s="61">
        <v>64.5</v>
      </c>
      <c r="I55" s="61" t="s">
        <v>38</v>
      </c>
      <c r="J55" s="61">
        <v>3</v>
      </c>
      <c r="K55" s="72">
        <v>65</v>
      </c>
      <c r="L55" s="72">
        <f t="shared" si="7"/>
        <v>0.15509251750829336</v>
      </c>
      <c r="M55" s="72">
        <f t="shared" si="8"/>
        <v>0.78454611131588647</v>
      </c>
      <c r="N55" s="3">
        <f t="shared" si="9"/>
        <v>14.284724526221229</v>
      </c>
      <c r="O55" s="70">
        <f t="shared" si="10"/>
        <v>14</v>
      </c>
      <c r="P55" s="3">
        <f t="shared" si="11"/>
        <v>0</v>
      </c>
    </row>
    <row r="56" spans="1:16" ht="17" thickBot="1">
      <c r="A56" s="9">
        <f t="shared" si="6"/>
        <v>6</v>
      </c>
      <c r="B56" s="61">
        <v>94</v>
      </c>
      <c r="C56" s="61">
        <v>65.099999999999994</v>
      </c>
      <c r="D56" s="61">
        <v>65.8</v>
      </c>
      <c r="E56" s="61">
        <v>8730</v>
      </c>
      <c r="F56" s="61">
        <v>-1.7</v>
      </c>
      <c r="G56" s="61">
        <v>65.2</v>
      </c>
      <c r="H56" s="61">
        <v>66.599999999999994</v>
      </c>
      <c r="I56" s="61" t="s">
        <v>120</v>
      </c>
      <c r="J56" s="61">
        <v>1.7</v>
      </c>
      <c r="K56" s="72">
        <v>65</v>
      </c>
      <c r="L56" s="72">
        <f t="shared" si="7"/>
        <v>0.15509251750829336</v>
      </c>
      <c r="M56" s="72">
        <f t="shared" si="8"/>
        <v>0.78454611131588647</v>
      </c>
      <c r="N56" s="3">
        <f t="shared" si="9"/>
        <v>5.902630915996065</v>
      </c>
      <c r="O56" s="70">
        <f t="shared" si="10"/>
        <v>6</v>
      </c>
      <c r="P56" s="3">
        <f t="shared" si="11"/>
        <v>0</v>
      </c>
    </row>
    <row r="57" spans="1:16" ht="17" thickBot="1">
      <c r="A57" s="9">
        <f t="shared" si="6"/>
        <v>50</v>
      </c>
      <c r="B57" s="61">
        <v>50</v>
      </c>
      <c r="C57" s="61">
        <v>62.3</v>
      </c>
      <c r="D57" s="61">
        <v>61</v>
      </c>
      <c r="E57" s="61">
        <v>8590</v>
      </c>
      <c r="F57" s="61">
        <v>-1.7</v>
      </c>
      <c r="G57" s="61">
        <v>58.1</v>
      </c>
      <c r="H57" s="61">
        <v>59.6</v>
      </c>
      <c r="I57" s="61" t="s">
        <v>150</v>
      </c>
      <c r="J57" s="61">
        <v>8.5</v>
      </c>
      <c r="K57" s="72">
        <v>65</v>
      </c>
      <c r="L57" s="72">
        <f t="shared" si="7"/>
        <v>0.15509251750829336</v>
      </c>
      <c r="M57" s="72">
        <f t="shared" si="8"/>
        <v>0.78454611131588647</v>
      </c>
      <c r="N57" s="3">
        <f t="shared" si="9"/>
        <v>49.747428261789224</v>
      </c>
      <c r="O57" s="70">
        <f t="shared" si="10"/>
        <v>50</v>
      </c>
      <c r="P57" s="3">
        <f t="shared" si="11"/>
        <v>0</v>
      </c>
    </row>
    <row r="58" spans="1:16" ht="17" thickBot="1">
      <c r="A58" s="9">
        <f t="shared" si="6"/>
        <v>18</v>
      </c>
      <c r="B58" s="61">
        <v>82</v>
      </c>
      <c r="C58" s="61">
        <v>62.3</v>
      </c>
      <c r="D58" s="61">
        <v>63.7</v>
      </c>
      <c r="E58" s="61">
        <v>9074</v>
      </c>
      <c r="F58" s="61">
        <v>-1.3</v>
      </c>
      <c r="G58" s="61">
        <v>62.3</v>
      </c>
      <c r="H58" s="61">
        <v>63.9</v>
      </c>
      <c r="I58" s="61" t="s">
        <v>41</v>
      </c>
      <c r="J58" s="61">
        <v>3.6</v>
      </c>
      <c r="K58" s="72">
        <v>65</v>
      </c>
      <c r="L58" s="72">
        <f t="shared" si="7"/>
        <v>0.15509251750829336</v>
      </c>
      <c r="M58" s="72">
        <f t="shared" si="8"/>
        <v>0.78454611131588647</v>
      </c>
      <c r="N58" s="3">
        <f t="shared" si="9"/>
        <v>18.153383115555918</v>
      </c>
      <c r="O58" s="70">
        <f t="shared" si="10"/>
        <v>18</v>
      </c>
      <c r="P58" s="3">
        <f t="shared" si="11"/>
        <v>0</v>
      </c>
    </row>
    <row r="59" spans="1:16" ht="17" thickBot="1">
      <c r="A59" s="9">
        <f t="shared" si="6"/>
        <v>25</v>
      </c>
      <c r="B59" s="61">
        <v>75</v>
      </c>
      <c r="C59" s="61">
        <v>62.7</v>
      </c>
      <c r="D59" s="61">
        <v>66.2</v>
      </c>
      <c r="E59" s="61">
        <v>8410</v>
      </c>
      <c r="F59" s="61">
        <v>-1.3</v>
      </c>
      <c r="G59" s="61">
        <v>65.900000000000006</v>
      </c>
      <c r="H59" s="61">
        <v>67.8</v>
      </c>
      <c r="I59" s="61" t="s">
        <v>152</v>
      </c>
      <c r="J59" s="61">
        <v>4.5999999999999996</v>
      </c>
      <c r="K59" s="72">
        <v>65</v>
      </c>
      <c r="L59" s="72">
        <f t="shared" si="7"/>
        <v>0.15509251750829336</v>
      </c>
      <c r="M59" s="72">
        <f t="shared" si="8"/>
        <v>0.78454611131588647</v>
      </c>
      <c r="N59" s="3">
        <f t="shared" si="9"/>
        <v>24.601147431113734</v>
      </c>
      <c r="O59" s="70">
        <f t="shared" si="10"/>
        <v>25</v>
      </c>
      <c r="P59" s="3">
        <f t="shared" si="11"/>
        <v>0</v>
      </c>
    </row>
    <row r="60" spans="1:16" ht="17" thickBot="1">
      <c r="A60" s="9">
        <f t="shared" si="6"/>
        <v>35</v>
      </c>
      <c r="B60" s="61">
        <v>65</v>
      </c>
      <c r="C60" s="61">
        <v>65.5</v>
      </c>
      <c r="D60" s="61">
        <v>69.2</v>
      </c>
      <c r="E60" s="61">
        <v>9140</v>
      </c>
      <c r="F60" s="61">
        <v>-2.7</v>
      </c>
      <c r="G60" s="61">
        <v>69.400000000000006</v>
      </c>
      <c r="H60" s="61">
        <v>70</v>
      </c>
      <c r="I60" s="61" t="s">
        <v>94</v>
      </c>
      <c r="J60" s="61">
        <v>6.2</v>
      </c>
      <c r="K60" s="72">
        <v>65</v>
      </c>
      <c r="L60" s="72">
        <f t="shared" si="7"/>
        <v>0.15509251750829336</v>
      </c>
      <c r="M60" s="72">
        <f t="shared" si="8"/>
        <v>0.78454611131588647</v>
      </c>
      <c r="N60" s="3">
        <f t="shared" si="9"/>
        <v>34.91757033600625</v>
      </c>
      <c r="O60" s="70">
        <f t="shared" si="10"/>
        <v>35</v>
      </c>
      <c r="P60" s="3">
        <f t="shared" si="11"/>
        <v>0</v>
      </c>
    </row>
    <row r="61" spans="1:16" ht="17" thickBot="1">
      <c r="A61" s="9">
        <f t="shared" si="6"/>
        <v>47</v>
      </c>
      <c r="B61" s="61">
        <v>53</v>
      </c>
      <c r="C61" s="61">
        <v>63.2</v>
      </c>
      <c r="D61" s="61">
        <v>60</v>
      </c>
      <c r="E61" s="61">
        <v>6360</v>
      </c>
      <c r="F61" s="61" t="s">
        <v>19</v>
      </c>
      <c r="G61" s="61">
        <v>57.1</v>
      </c>
      <c r="H61" s="61">
        <v>60.5</v>
      </c>
      <c r="I61" s="61" t="s">
        <v>25</v>
      </c>
      <c r="J61" s="61">
        <v>8.1</v>
      </c>
      <c r="K61" s="72">
        <v>65</v>
      </c>
      <c r="L61" s="72">
        <f t="shared" si="7"/>
        <v>0.15509251750829336</v>
      </c>
      <c r="M61" s="72">
        <f t="shared" si="8"/>
        <v>0.78454611131588647</v>
      </c>
      <c r="N61" s="3">
        <f t="shared" si="9"/>
        <v>47.168322535566091</v>
      </c>
      <c r="O61" s="70">
        <f t="shared" si="10"/>
        <v>47</v>
      </c>
      <c r="P61" s="3">
        <f t="shared" si="11"/>
        <v>0</v>
      </c>
    </row>
    <row r="62" spans="1:16" ht="17" thickBot="1">
      <c r="A62" s="9">
        <f t="shared" si="6"/>
        <v>13</v>
      </c>
      <c r="B62" s="61">
        <v>87</v>
      </c>
      <c r="C62" s="61">
        <v>62.8</v>
      </c>
      <c r="D62" s="61">
        <v>63.8</v>
      </c>
      <c r="E62" s="61">
        <v>8280</v>
      </c>
      <c r="F62" s="61">
        <v>-1.9</v>
      </c>
      <c r="G62" s="61">
        <v>62.7</v>
      </c>
      <c r="H62" s="61">
        <v>65.099999999999994</v>
      </c>
      <c r="I62" s="61" t="s">
        <v>101</v>
      </c>
      <c r="J62" s="61">
        <v>2.8</v>
      </c>
      <c r="K62" s="72">
        <v>65</v>
      </c>
      <c r="L62" s="72">
        <f t="shared" si="7"/>
        <v>0.15509251750829336</v>
      </c>
      <c r="M62" s="72">
        <f t="shared" si="8"/>
        <v>0.78454611131588647</v>
      </c>
      <c r="N62" s="3">
        <f t="shared" si="9"/>
        <v>12.995171663109664</v>
      </c>
      <c r="O62" s="70">
        <f t="shared" si="10"/>
        <v>13</v>
      </c>
      <c r="P62" s="3">
        <f t="shared" si="11"/>
        <v>0</v>
      </c>
    </row>
    <row r="63" spans="1:16" ht="17" thickBot="1">
      <c r="A63" s="15">
        <f t="shared" si="6"/>
        <v>20</v>
      </c>
      <c r="B63" s="62">
        <v>80</v>
      </c>
      <c r="C63" s="62">
        <v>60.9</v>
      </c>
      <c r="D63" s="62">
        <v>68</v>
      </c>
      <c r="E63" s="62">
        <v>5537</v>
      </c>
      <c r="F63" s="62">
        <v>-4.5999999999999996</v>
      </c>
      <c r="G63" s="62">
        <v>71.3</v>
      </c>
      <c r="H63" s="62">
        <v>79.8</v>
      </c>
      <c r="I63" s="62" t="s">
        <v>60</v>
      </c>
      <c r="J63" s="62">
        <v>4.5</v>
      </c>
      <c r="K63" s="73">
        <v>75</v>
      </c>
      <c r="L63" s="73">
        <f>INDEX(LINEST(J$63:J$68,A$63:A$68,TRUE,FALSE ),1)</f>
        <v>0.18136042402826855</v>
      </c>
      <c r="M63" s="73">
        <f>INDEX(LINEST(J$63:J$68,A$63:A$68,TRUE,FALSE ),2)</f>
        <v>0.85247349823321539</v>
      </c>
      <c r="N63" s="3">
        <f>(J63-M63)/L63</f>
        <v>20.112031173891868</v>
      </c>
      <c r="O63" s="70">
        <f t="shared" si="1"/>
        <v>20</v>
      </c>
      <c r="P63" s="3">
        <f>A63-O63</f>
        <v>0</v>
      </c>
    </row>
    <row r="64" spans="1:16" ht="17" thickBot="1">
      <c r="A64" s="15">
        <f t="shared" si="6"/>
        <v>3</v>
      </c>
      <c r="B64" s="62">
        <v>97</v>
      </c>
      <c r="C64" s="62">
        <v>62.4</v>
      </c>
      <c r="D64" s="62">
        <v>68.5</v>
      </c>
      <c r="E64" s="62">
        <v>4531</v>
      </c>
      <c r="F64" s="62">
        <v>-5.2</v>
      </c>
      <c r="G64" s="62">
        <v>73.8</v>
      </c>
      <c r="H64" s="62">
        <v>83.6</v>
      </c>
      <c r="I64" s="62" t="s">
        <v>35</v>
      </c>
      <c r="J64" s="62">
        <v>1.4</v>
      </c>
      <c r="K64" s="73">
        <v>75</v>
      </c>
      <c r="L64" s="73">
        <f>INDEX(LINEST(J$63:J$68,A$63:A$68,TRUE,FALSE ),1)</f>
        <v>0.18136042402826855</v>
      </c>
      <c r="M64" s="73">
        <f>INDEX(LINEST(J$63:J$68,A$63:A$68,TRUE,FALSE ),2)</f>
        <v>0.85247349823321539</v>
      </c>
      <c r="N64" s="3">
        <f>(J64-M64)/L64</f>
        <v>3.0189965903555778</v>
      </c>
      <c r="O64" s="70">
        <f t="shared" si="1"/>
        <v>3</v>
      </c>
      <c r="P64" s="3">
        <f>A64-O64</f>
        <v>0</v>
      </c>
    </row>
    <row r="65" spans="1:16" ht="17" thickBot="1">
      <c r="A65" s="15">
        <f t="shared" si="6"/>
        <v>29</v>
      </c>
      <c r="B65" s="62">
        <v>71</v>
      </c>
      <c r="C65" s="62">
        <v>61.6</v>
      </c>
      <c r="D65" s="62">
        <v>66.8</v>
      </c>
      <c r="E65" s="62">
        <v>5231</v>
      </c>
      <c r="F65" s="62">
        <v>-4</v>
      </c>
      <c r="G65" s="62">
        <v>68.900000000000006</v>
      </c>
      <c r="H65" s="62">
        <v>77.8</v>
      </c>
      <c r="I65" s="62" t="s">
        <v>54</v>
      </c>
      <c r="J65" s="62">
        <v>6.1</v>
      </c>
      <c r="K65" s="73">
        <v>75</v>
      </c>
      <c r="L65" s="73">
        <f>INDEX(LINEST(J$63:J$68,A$63:A$68,TRUE,FALSE ),1)</f>
        <v>0.18136042402826855</v>
      </c>
      <c r="M65" s="73">
        <f>INDEX(LINEST(J$63:J$68,A$63:A$68,TRUE,FALSE ),2)</f>
        <v>0.85247349823321539</v>
      </c>
      <c r="N65" s="3">
        <f>(J65-M65)/L65</f>
        <v>28.934242571846077</v>
      </c>
      <c r="O65" s="70">
        <f t="shared" si="1"/>
        <v>29</v>
      </c>
      <c r="P65" s="3">
        <f>A65-O65</f>
        <v>0</v>
      </c>
    </row>
    <row r="66" spans="1:16" ht="17" thickBot="1">
      <c r="A66" s="15">
        <f t="shared" si="6"/>
        <v>12</v>
      </c>
      <c r="B66" s="62">
        <v>88</v>
      </c>
      <c r="C66" s="62">
        <v>64.8</v>
      </c>
      <c r="D66" s="62">
        <v>70.599999999999994</v>
      </c>
      <c r="E66" s="62">
        <v>4371</v>
      </c>
      <c r="F66" s="62">
        <v>-4.8</v>
      </c>
      <c r="G66" s="62">
        <v>77.900000000000006</v>
      </c>
      <c r="H66" s="62">
        <v>87.7</v>
      </c>
      <c r="I66" s="62" t="s">
        <v>28</v>
      </c>
      <c r="J66" s="62">
        <v>3</v>
      </c>
      <c r="K66" s="73">
        <v>75</v>
      </c>
      <c r="L66" s="73">
        <f>INDEX(LINEST(J$63:J$68,A$63:A$68,TRUE,FALSE ),1)</f>
        <v>0.18136042402826855</v>
      </c>
      <c r="M66" s="73">
        <f>INDEX(LINEST(J$63:J$68,A$63:A$68,TRUE,FALSE ),2)</f>
        <v>0.85247349823321539</v>
      </c>
      <c r="N66" s="3">
        <f>(J66-M66)/L66</f>
        <v>11.841207988309792</v>
      </c>
      <c r="O66" s="70">
        <f t="shared" si="1"/>
        <v>12</v>
      </c>
      <c r="P66" s="3">
        <f>A66-O66</f>
        <v>0</v>
      </c>
    </row>
    <row r="67" spans="1:16" ht="17" thickBot="1">
      <c r="A67" s="15">
        <f t="shared" si="6"/>
        <v>13</v>
      </c>
      <c r="B67" s="62">
        <v>87</v>
      </c>
      <c r="C67" s="62">
        <v>61.4</v>
      </c>
      <c r="D67" s="62">
        <v>68.7</v>
      </c>
      <c r="E67" s="62">
        <v>4274</v>
      </c>
      <c r="F67" s="62">
        <v>-4.8</v>
      </c>
      <c r="G67" s="62">
        <v>72.599999999999994</v>
      </c>
      <c r="H67" s="62">
        <v>82.9</v>
      </c>
      <c r="I67" s="62" t="s">
        <v>61</v>
      </c>
      <c r="J67" s="62">
        <v>3.2</v>
      </c>
      <c r="K67" s="73">
        <v>75</v>
      </c>
      <c r="L67" s="73">
        <f>INDEX(LINEST(J$63:J$68,A$63:A$68,TRUE,FALSE ),1)</f>
        <v>0.18136042402826855</v>
      </c>
      <c r="M67" s="73">
        <f>INDEX(LINEST(J$63:J$68,A$63:A$68,TRUE,FALSE ),2)</f>
        <v>0.85247349823321539</v>
      </c>
      <c r="N67" s="3">
        <f>(J67-M67)/L67</f>
        <v>12.94398441305407</v>
      </c>
      <c r="O67" s="70">
        <f t="shared" si="1"/>
        <v>13</v>
      </c>
      <c r="P67" s="3">
        <f>A67-O67</f>
        <v>0</v>
      </c>
    </row>
    <row r="68" spans="1:16" ht="17" thickBot="1">
      <c r="A68" s="15">
        <f t="shared" si="6"/>
        <v>15</v>
      </c>
      <c r="B68" s="62">
        <v>85</v>
      </c>
      <c r="C68" s="62">
        <v>60.7</v>
      </c>
      <c r="D68" s="62">
        <v>67.8</v>
      </c>
      <c r="E68" s="62">
        <v>4448</v>
      </c>
      <c r="F68" s="62">
        <v>-4.8</v>
      </c>
      <c r="G68" s="62">
        <v>71.400000000000006</v>
      </c>
      <c r="H68" s="62">
        <v>81.099999999999994</v>
      </c>
      <c r="I68" s="62" t="s">
        <v>30</v>
      </c>
      <c r="J68" s="62">
        <v>3.6</v>
      </c>
      <c r="K68" s="73">
        <v>75</v>
      </c>
      <c r="L68" s="73">
        <f>INDEX(LINEST(J$63:J$68,A$63:A$68,TRUE,FALSE ),1)</f>
        <v>0.18136042402826855</v>
      </c>
      <c r="M68" s="73">
        <f>INDEX(LINEST(J$63:J$68,A$63:A$68,TRUE,FALSE ),2)</f>
        <v>0.85247349823321539</v>
      </c>
      <c r="N68" s="3">
        <f>(J68-M68)/L68</f>
        <v>15.149537262542623</v>
      </c>
      <c r="O68" s="70">
        <f t="shared" si="1"/>
        <v>15</v>
      </c>
      <c r="P68" s="3">
        <f>A68-O68</f>
        <v>0</v>
      </c>
    </row>
    <row r="69" spans="1:16" ht="17" thickBot="1">
      <c r="A69" s="17">
        <f t="shared" si="6"/>
        <v>36</v>
      </c>
      <c r="B69" s="63">
        <v>64</v>
      </c>
      <c r="C69" s="63">
        <v>76.099999999999994</v>
      </c>
      <c r="D69" s="63">
        <v>72.7</v>
      </c>
      <c r="E69" s="63">
        <v>4095</v>
      </c>
      <c r="F69" s="63">
        <v>-5.4</v>
      </c>
      <c r="G69" s="63">
        <v>76.8</v>
      </c>
      <c r="H69" s="63">
        <v>83.7</v>
      </c>
      <c r="I69" s="63" t="s">
        <v>17</v>
      </c>
      <c r="J69" s="63">
        <v>8.3000000000000007</v>
      </c>
      <c r="K69" s="74">
        <v>85</v>
      </c>
      <c r="L69" s="74">
        <f>INDEX(LINEST(J$69:J$74,A$69:A$74,TRUE,FALSE ),1)</f>
        <v>0.204903758020165</v>
      </c>
      <c r="M69" s="74">
        <f>INDEX(LINEST(J$69:J$74,A$69:A$74,TRUE,FALSE ),2)</f>
        <v>0.98198900091658992</v>
      </c>
      <c r="N69" s="3">
        <f>(J69-M69)/L69</f>
        <v>35.714381570118547</v>
      </c>
      <c r="O69" s="70">
        <f t="shared" si="1"/>
        <v>36</v>
      </c>
      <c r="P69" s="3">
        <f>A69-O69</f>
        <v>0</v>
      </c>
    </row>
    <row r="70" spans="1:16" ht="17" thickBot="1">
      <c r="A70" s="17">
        <f t="shared" si="6"/>
        <v>13</v>
      </c>
      <c r="B70" s="63">
        <v>87</v>
      </c>
      <c r="C70" s="63">
        <v>78.7</v>
      </c>
      <c r="D70" s="63">
        <v>75.099999999999994</v>
      </c>
      <c r="E70" s="63">
        <v>3854</v>
      </c>
      <c r="F70" s="63">
        <v>-6.2</v>
      </c>
      <c r="G70" s="63">
        <v>81.400000000000006</v>
      </c>
      <c r="H70" s="63">
        <v>88.6</v>
      </c>
      <c r="I70" s="63" t="s">
        <v>63</v>
      </c>
      <c r="J70" s="63">
        <v>3.7</v>
      </c>
      <c r="K70" s="74">
        <v>85</v>
      </c>
      <c r="L70" s="74">
        <f>INDEX(LINEST(J$69:J$74,A$69:A$74,TRUE,FALSE ),1)</f>
        <v>0.204903758020165</v>
      </c>
      <c r="M70" s="74">
        <f>INDEX(LINEST(J$69:J$74,A$69:A$74,TRUE,FALSE ),2)</f>
        <v>0.98198900091658992</v>
      </c>
      <c r="N70" s="3">
        <f>(J70-M70)/L70</f>
        <v>13.264817714157909</v>
      </c>
      <c r="O70" s="70">
        <f t="shared" si="1"/>
        <v>13</v>
      </c>
      <c r="P70" s="3">
        <f>A70-O70</f>
        <v>0</v>
      </c>
    </row>
    <row r="71" spans="1:16" ht="17" thickBot="1">
      <c r="A71" s="17">
        <f t="shared" si="6"/>
        <v>8</v>
      </c>
      <c r="B71" s="63">
        <v>92</v>
      </c>
      <c r="C71" s="63">
        <v>80.599999999999994</v>
      </c>
      <c r="D71" s="63">
        <v>76</v>
      </c>
      <c r="E71" s="63">
        <v>3660</v>
      </c>
      <c r="F71" s="63">
        <v>-6.2</v>
      </c>
      <c r="G71" s="63">
        <v>82.5</v>
      </c>
      <c r="H71" s="63">
        <v>89.6</v>
      </c>
      <c r="I71" s="63" t="s">
        <v>63</v>
      </c>
      <c r="J71" s="63">
        <v>2.6</v>
      </c>
      <c r="K71" s="74">
        <v>85</v>
      </c>
      <c r="L71" s="74">
        <f>INDEX(LINEST(J$69:J$74,A$69:A$74,TRUE,FALSE ),1)</f>
        <v>0.204903758020165</v>
      </c>
      <c r="M71" s="74">
        <f>INDEX(LINEST(J$69:J$74,A$69:A$74,TRUE,FALSE ),2)</f>
        <v>0.98198900091658992</v>
      </c>
      <c r="N71" s="3">
        <f>(J71-M71)/L71</f>
        <v>7.8964437486021044</v>
      </c>
      <c r="O71" s="70">
        <f t="shared" si="1"/>
        <v>8</v>
      </c>
      <c r="P71" s="3">
        <f>A71-O71</f>
        <v>0</v>
      </c>
    </row>
    <row r="72" spans="1:16" ht="17" thickBot="1">
      <c r="A72" s="17">
        <f t="shared" si="6"/>
        <v>22</v>
      </c>
      <c r="B72" s="63">
        <v>78</v>
      </c>
      <c r="C72" s="63">
        <v>80.400000000000006</v>
      </c>
      <c r="D72" s="63">
        <v>74.400000000000006</v>
      </c>
      <c r="E72" s="63">
        <v>4177</v>
      </c>
      <c r="F72" s="63" t="s">
        <v>19</v>
      </c>
      <c r="G72" s="63">
        <v>79.5</v>
      </c>
      <c r="H72" s="63">
        <v>85.9</v>
      </c>
      <c r="I72" s="63" t="s">
        <v>64</v>
      </c>
      <c r="J72" s="63">
        <v>5.5</v>
      </c>
      <c r="K72" s="74">
        <v>85</v>
      </c>
      <c r="L72" s="74">
        <f>INDEX(LINEST(J$69:J$74,A$69:A$74,TRUE,FALSE ),1)</f>
        <v>0.204903758020165</v>
      </c>
      <c r="M72" s="74">
        <f>INDEX(LINEST(J$69:J$74,A$69:A$74,TRUE,FALSE ),2)</f>
        <v>0.98198900091658992</v>
      </c>
      <c r="N72" s="3">
        <f>(J72-M72)/L72</f>
        <v>22.049429657794676</v>
      </c>
      <c r="O72" s="70">
        <f t="shared" si="1"/>
        <v>22</v>
      </c>
      <c r="P72" s="3">
        <f>A72-O72</f>
        <v>0</v>
      </c>
    </row>
    <row r="73" spans="1:16" ht="17" thickBot="1">
      <c r="A73" s="17">
        <f t="shared" si="6"/>
        <v>34</v>
      </c>
      <c r="B73" s="63">
        <v>66</v>
      </c>
      <c r="C73" s="63">
        <v>81.599999999999994</v>
      </c>
      <c r="D73" s="63">
        <v>73.7</v>
      </c>
      <c r="E73" s="63">
        <v>4276</v>
      </c>
      <c r="F73" s="63">
        <v>-4.5999999999999996</v>
      </c>
      <c r="G73" s="63">
        <v>77.599999999999994</v>
      </c>
      <c r="H73" s="63">
        <v>83.9</v>
      </c>
      <c r="I73" s="63" t="s">
        <v>65</v>
      </c>
      <c r="J73" s="63">
        <v>8</v>
      </c>
      <c r="K73" s="74">
        <v>85</v>
      </c>
      <c r="L73" s="74">
        <f>INDEX(LINEST(J$69:J$74,A$69:A$74,TRUE,FALSE ),1)</f>
        <v>0.204903758020165</v>
      </c>
      <c r="M73" s="74">
        <f>INDEX(LINEST(J$69:J$74,A$69:A$74,TRUE,FALSE ),2)</f>
        <v>0.98198900091658992</v>
      </c>
      <c r="N73" s="3">
        <f>(J73-M73)/L73</f>
        <v>34.250279579512416</v>
      </c>
      <c r="O73" s="70">
        <f t="shared" si="1"/>
        <v>34</v>
      </c>
      <c r="P73" s="3">
        <f>A73-O73</f>
        <v>0</v>
      </c>
    </row>
    <row r="74" spans="1:16" ht="17" thickBot="1">
      <c r="A74" s="17">
        <f t="shared" si="6"/>
        <v>11</v>
      </c>
      <c r="B74" s="63">
        <v>89</v>
      </c>
      <c r="C74" s="63">
        <v>82.4</v>
      </c>
      <c r="D74" s="63">
        <v>76.599999999999994</v>
      </c>
      <c r="E74" s="63">
        <v>4183</v>
      </c>
      <c r="F74" s="63">
        <v>-6.2</v>
      </c>
      <c r="G74" s="63">
        <v>82.9</v>
      </c>
      <c r="H74" s="63">
        <v>89.4</v>
      </c>
      <c r="I74" s="63" t="s">
        <v>39</v>
      </c>
      <c r="J74" s="63">
        <v>3.2</v>
      </c>
      <c r="K74" s="74">
        <v>85</v>
      </c>
      <c r="L74" s="74">
        <f>INDEX(LINEST(J$69:J$74,A$69:A$74,TRUE,FALSE ),1)</f>
        <v>0.204903758020165</v>
      </c>
      <c r="M74" s="74">
        <f>INDEX(LINEST(J$69:J$74,A$69:A$74,TRUE,FALSE ),2)</f>
        <v>0.98198900091658992</v>
      </c>
      <c r="N74" s="3">
        <f>(J74-M74)/L74</f>
        <v>10.824647729814361</v>
      </c>
      <c r="O74" s="70">
        <f t="shared" si="1"/>
        <v>11</v>
      </c>
      <c r="P74" s="3">
        <f>A74-O74</f>
        <v>0</v>
      </c>
    </row>
    <row r="75" spans="1:16" ht="17" thickBot="1">
      <c r="A75" s="64">
        <f t="shared" si="6"/>
        <v>17</v>
      </c>
      <c r="B75" s="65">
        <v>83</v>
      </c>
      <c r="C75" s="65">
        <v>79.099999999999994</v>
      </c>
      <c r="D75" s="65">
        <v>81.8</v>
      </c>
      <c r="E75" s="65">
        <v>4264</v>
      </c>
      <c r="F75" s="65">
        <v>-5.8</v>
      </c>
      <c r="G75" s="65">
        <v>94</v>
      </c>
      <c r="H75" s="65">
        <v>102</v>
      </c>
      <c r="I75" s="65" t="s">
        <v>67</v>
      </c>
      <c r="J75" s="65">
        <v>5</v>
      </c>
      <c r="K75" s="75">
        <v>95</v>
      </c>
      <c r="L75" s="75">
        <f>INDEX(LINEST(J$75:J$80,A$75:A$80,TRUE,FALSE ),1)</f>
        <v>0.23593117408906886</v>
      </c>
      <c r="M75" s="75">
        <f>INDEX(LINEST(J$75:J$80,A$75:A$80,TRUE,FALSE ),2)</f>
        <v>0.98238866396761138</v>
      </c>
      <c r="N75" s="3">
        <f>(J75-M75)/L75</f>
        <v>17.028743028743026</v>
      </c>
      <c r="O75" s="70">
        <f t="shared" si="1"/>
        <v>17</v>
      </c>
      <c r="P75" s="3">
        <f>A75-O75</f>
        <v>0</v>
      </c>
    </row>
    <row r="76" spans="1:16" ht="17" thickBot="1">
      <c r="A76" s="64">
        <f t="shared" si="6"/>
        <v>27</v>
      </c>
      <c r="B76" s="65">
        <v>73</v>
      </c>
      <c r="C76" s="65">
        <v>81.099999999999994</v>
      </c>
      <c r="D76" s="65">
        <v>83.6</v>
      </c>
      <c r="E76" s="65">
        <v>4073</v>
      </c>
      <c r="F76" s="65">
        <v>-5</v>
      </c>
      <c r="G76" s="65">
        <v>98.5</v>
      </c>
      <c r="H76" s="65">
        <v>106.5</v>
      </c>
      <c r="I76" s="65" t="s">
        <v>68</v>
      </c>
      <c r="J76" s="65">
        <v>7.4</v>
      </c>
      <c r="K76" s="75">
        <v>95</v>
      </c>
      <c r="L76" s="75">
        <f>INDEX(LINEST(J$75:J$80,A$75:A$80,TRUE,FALSE ),1)</f>
        <v>0.23593117408906886</v>
      </c>
      <c r="M76" s="75">
        <f>INDEX(LINEST(J$75:J$80,A$75:A$80,TRUE,FALSE ),2)</f>
        <v>0.98238866396761138</v>
      </c>
      <c r="N76" s="3">
        <f>(J76-M76)/L76</f>
        <v>27.201201201201197</v>
      </c>
      <c r="O76" s="70">
        <f t="shared" si="1"/>
        <v>27</v>
      </c>
      <c r="P76" s="3">
        <f>A76-O76</f>
        <v>0</v>
      </c>
    </row>
    <row r="77" spans="1:16" ht="17" thickBot="1">
      <c r="A77" s="64">
        <f t="shared" si="6"/>
        <v>11</v>
      </c>
      <c r="B77" s="65">
        <v>89</v>
      </c>
      <c r="C77" s="65">
        <v>81.099999999999994</v>
      </c>
      <c r="D77" s="65">
        <v>83.9</v>
      </c>
      <c r="E77" s="65">
        <v>4438</v>
      </c>
      <c r="F77" s="65">
        <v>-5.2</v>
      </c>
      <c r="G77" s="65">
        <v>94.5</v>
      </c>
      <c r="H77" s="65">
        <v>101.1</v>
      </c>
      <c r="I77" s="65" t="s">
        <v>69</v>
      </c>
      <c r="J77" s="65">
        <v>3.6</v>
      </c>
      <c r="K77" s="75">
        <v>95</v>
      </c>
      <c r="L77" s="75">
        <f>INDEX(LINEST(J$75:J$80,A$75:A$80,TRUE,FALSE ),1)</f>
        <v>0.23593117408906886</v>
      </c>
      <c r="M77" s="75">
        <f>INDEX(LINEST(J$75:J$80,A$75:A$80,TRUE,FALSE ),2)</f>
        <v>0.98238866396761138</v>
      </c>
      <c r="N77" s="3">
        <f>(J77-M77)/L77</f>
        <v>11.094809094809094</v>
      </c>
      <c r="O77" s="70">
        <f t="shared" si="1"/>
        <v>11</v>
      </c>
      <c r="P77" s="3">
        <f>A77-O77</f>
        <v>0</v>
      </c>
    </row>
    <row r="78" spans="1:16" ht="17" thickBot="1">
      <c r="A78" s="64">
        <f t="shared" si="6"/>
        <v>6</v>
      </c>
      <c r="B78" s="65">
        <v>94</v>
      </c>
      <c r="C78" s="65">
        <v>81.599999999999994</v>
      </c>
      <c r="D78" s="65">
        <v>81.900000000000006</v>
      </c>
      <c r="E78" s="65">
        <v>4127</v>
      </c>
      <c r="F78" s="65">
        <v>-3</v>
      </c>
      <c r="G78" s="65">
        <v>93.2</v>
      </c>
      <c r="H78" s="65">
        <v>100.5</v>
      </c>
      <c r="I78" s="65" t="s">
        <v>70</v>
      </c>
      <c r="J78" s="65">
        <v>2.4</v>
      </c>
      <c r="K78" s="75">
        <v>95</v>
      </c>
      <c r="L78" s="75">
        <f>INDEX(LINEST(J$75:J$80,A$75:A$80,TRUE,FALSE ),1)</f>
        <v>0.23593117408906886</v>
      </c>
      <c r="M78" s="75">
        <f>INDEX(LINEST(J$75:J$80,A$75:A$80,TRUE,FALSE ),2)</f>
        <v>0.98238866396761138</v>
      </c>
      <c r="N78" s="3">
        <f>(J78-M78)/L78</f>
        <v>6.0085800085800072</v>
      </c>
      <c r="O78" s="70">
        <f t="shared" si="1"/>
        <v>6</v>
      </c>
      <c r="P78" s="3">
        <f>A78-O78</f>
        <v>0</v>
      </c>
    </row>
    <row r="79" spans="1:16" ht="17" thickBot="1">
      <c r="A79" s="64">
        <f t="shared" si="6"/>
        <v>9</v>
      </c>
      <c r="B79" s="65">
        <v>91</v>
      </c>
      <c r="C79" s="65">
        <v>83.8</v>
      </c>
      <c r="D79" s="65">
        <v>84.7</v>
      </c>
      <c r="E79" s="65">
        <v>4235</v>
      </c>
      <c r="F79" s="65" t="s">
        <v>19</v>
      </c>
      <c r="G79" s="65">
        <v>97.7</v>
      </c>
      <c r="H79" s="65">
        <v>105.1</v>
      </c>
      <c r="I79" s="65" t="s">
        <v>71</v>
      </c>
      <c r="J79" s="65">
        <v>3.1</v>
      </c>
      <c r="K79" s="75">
        <v>95</v>
      </c>
      <c r="L79" s="75">
        <f>INDEX(LINEST(J$75:J$80,A$75:A$80,TRUE,FALSE ),1)</f>
        <v>0.23593117408906886</v>
      </c>
      <c r="M79" s="75">
        <f>INDEX(LINEST(J$75:J$80,A$75:A$80,TRUE,FALSE ),2)</f>
        <v>0.98238866396761138</v>
      </c>
      <c r="N79" s="3">
        <f>(J79-M79)/L79</f>
        <v>8.9755469755469743</v>
      </c>
      <c r="O79" s="70">
        <f t="shared" si="1"/>
        <v>9</v>
      </c>
      <c r="P79" s="3">
        <f>A79-O79</f>
        <v>0</v>
      </c>
    </row>
    <row r="80" spans="1:16" ht="17" thickBot="1">
      <c r="A80" s="64">
        <f t="shared" si="6"/>
        <v>22</v>
      </c>
      <c r="B80" s="65">
        <v>78</v>
      </c>
      <c r="C80" s="65">
        <v>82.6</v>
      </c>
      <c r="D80" s="65">
        <v>83.7</v>
      </c>
      <c r="E80" s="65">
        <v>4040</v>
      </c>
      <c r="F80" s="65">
        <v>-2</v>
      </c>
      <c r="G80" s="65">
        <v>97</v>
      </c>
      <c r="H80" s="65">
        <v>104.8</v>
      </c>
      <c r="I80" s="65" t="s">
        <v>72</v>
      </c>
      <c r="J80" s="65">
        <v>6.1</v>
      </c>
      <c r="K80" s="75">
        <v>95</v>
      </c>
      <c r="L80" s="75">
        <f>INDEX(LINEST(J$75:J$80,A$75:A$80,TRUE,FALSE ),1)</f>
        <v>0.23593117408906886</v>
      </c>
      <c r="M80" s="75">
        <f>INDEX(LINEST(J$75:J$80,A$75:A$80,TRUE,FALSE ),2)</f>
        <v>0.98238866396761138</v>
      </c>
      <c r="N80" s="3">
        <f>(J80-M80)/L80</f>
        <v>21.691119691119685</v>
      </c>
      <c r="O80" s="70">
        <f t="shared" si="1"/>
        <v>22</v>
      </c>
      <c r="P80" s="3">
        <f>A80-O80</f>
        <v>0</v>
      </c>
    </row>
    <row r="81" spans="1:16" ht="17" thickBot="1">
      <c r="A81" s="13">
        <f t="shared" si="6"/>
        <v>7</v>
      </c>
      <c r="B81" s="66">
        <v>93</v>
      </c>
      <c r="C81" s="66">
        <v>80.8</v>
      </c>
      <c r="D81" s="66">
        <v>89.3</v>
      </c>
      <c r="E81" s="66">
        <v>5592</v>
      </c>
      <c r="F81" s="66">
        <v>-6</v>
      </c>
      <c r="G81" s="66">
        <v>103.5</v>
      </c>
      <c r="H81" s="66">
        <v>110.2</v>
      </c>
      <c r="I81" s="66" t="s">
        <v>65</v>
      </c>
      <c r="J81" s="66">
        <v>3.1</v>
      </c>
      <c r="K81" s="71">
        <v>105</v>
      </c>
      <c r="L81" s="71">
        <f>INDEX(LINEST(J$81:J$86,A$81:A$86,TRUE,FALSE ),1)</f>
        <v>0.25752808988764048</v>
      </c>
      <c r="M81" s="71">
        <f>INDEX(LINEST(J$81:J$86,A$81:A$86,TRUE,FALSE ),2)</f>
        <v>1.2268164794007488</v>
      </c>
      <c r="N81" s="3">
        <f>(J81-M81)/L81</f>
        <v>7.2737056428155915</v>
      </c>
      <c r="O81" s="70">
        <f t="shared" si="1"/>
        <v>7</v>
      </c>
      <c r="P81" s="3">
        <f>A81-O81</f>
        <v>0</v>
      </c>
    </row>
    <row r="82" spans="1:16" ht="17" thickBot="1">
      <c r="A82" s="13">
        <f t="shared" si="6"/>
        <v>1</v>
      </c>
      <c r="B82" s="66">
        <v>99</v>
      </c>
      <c r="C82" s="66">
        <v>81.599999999999994</v>
      </c>
      <c r="D82" s="66">
        <v>89.7</v>
      </c>
      <c r="E82" s="66">
        <v>5403</v>
      </c>
      <c r="F82" s="66">
        <v>-4.4000000000000004</v>
      </c>
      <c r="G82" s="66">
        <v>106.2</v>
      </c>
      <c r="H82" s="66">
        <v>113.6</v>
      </c>
      <c r="I82" s="66" t="s">
        <v>74</v>
      </c>
      <c r="J82" s="66">
        <v>1.5</v>
      </c>
      <c r="K82" s="71">
        <v>105</v>
      </c>
      <c r="L82" s="71">
        <f>INDEX(LINEST(J$81:J$86,A$81:A$86,TRUE,FALSE ),1)</f>
        <v>0.25752808988764048</v>
      </c>
      <c r="M82" s="71">
        <f>INDEX(LINEST(J$81:J$86,A$81:A$86,TRUE,FALSE ),2)</f>
        <v>1.2268164794007488</v>
      </c>
      <c r="N82" s="3">
        <f>(J82-M82)/L82</f>
        <v>1.0607911576497975</v>
      </c>
      <c r="O82" s="70">
        <f t="shared" si="1"/>
        <v>1</v>
      </c>
      <c r="P82" s="3">
        <f>A82-O82</f>
        <v>0</v>
      </c>
    </row>
    <row r="83" spans="1:16" ht="17" thickBot="1">
      <c r="A83" s="13">
        <f t="shared" si="6"/>
        <v>9</v>
      </c>
      <c r="B83" s="66">
        <v>91</v>
      </c>
      <c r="C83" s="66">
        <v>81.099999999999994</v>
      </c>
      <c r="D83" s="66">
        <v>86.9</v>
      </c>
      <c r="E83" s="66">
        <v>5341</v>
      </c>
      <c r="F83" s="66">
        <v>-4.4000000000000004</v>
      </c>
      <c r="G83" s="66">
        <v>101.6</v>
      </c>
      <c r="H83" s="66">
        <v>108.6</v>
      </c>
      <c r="I83" s="66" t="s">
        <v>32</v>
      </c>
      <c r="J83" s="66">
        <v>3.44</v>
      </c>
      <c r="K83" s="71">
        <v>105</v>
      </c>
      <c r="L83" s="71">
        <f>INDEX(LINEST(J$81:J$86,A$81:A$86,TRUE,FALSE ),1)</f>
        <v>0.25752808988764048</v>
      </c>
      <c r="M83" s="71">
        <f>INDEX(LINEST(J$81:J$86,A$81:A$86,TRUE,FALSE ),2)</f>
        <v>1.2268164794007488</v>
      </c>
      <c r="N83" s="3">
        <f>(J83-M83)/L83</f>
        <v>8.5939499709133216</v>
      </c>
      <c r="O83" s="70">
        <f t="shared" si="1"/>
        <v>9</v>
      </c>
      <c r="P83" s="3">
        <f>A83-O83</f>
        <v>0</v>
      </c>
    </row>
    <row r="84" spans="1:16" ht="17" thickBot="1">
      <c r="A84" s="13">
        <f t="shared" si="6"/>
        <v>12</v>
      </c>
      <c r="B84" s="66">
        <v>88</v>
      </c>
      <c r="C84" s="66">
        <v>82.9</v>
      </c>
      <c r="D84" s="66">
        <v>88.2</v>
      </c>
      <c r="E84" s="66">
        <v>5430</v>
      </c>
      <c r="F84" s="66">
        <v>-2.8</v>
      </c>
      <c r="G84" s="66">
        <v>100.9</v>
      </c>
      <c r="H84" s="66">
        <v>107</v>
      </c>
      <c r="I84" s="66" t="s">
        <v>25</v>
      </c>
      <c r="J84" s="66">
        <v>4.3</v>
      </c>
      <c r="K84" s="71">
        <v>105</v>
      </c>
      <c r="L84" s="71">
        <f>INDEX(LINEST(J$81:J$86,A$81:A$86,TRUE,FALSE ),1)</f>
        <v>0.25752808988764048</v>
      </c>
      <c r="M84" s="71">
        <f>INDEX(LINEST(J$81:J$86,A$81:A$86,TRUE,FALSE ),2)</f>
        <v>1.2268164794007488</v>
      </c>
      <c r="N84" s="3">
        <f>(J84-M84)/L84</f>
        <v>11.933391506689935</v>
      </c>
      <c r="O84" s="70">
        <f t="shared" si="1"/>
        <v>12</v>
      </c>
      <c r="P84" s="3">
        <f>A84-O84</f>
        <v>0</v>
      </c>
    </row>
    <row r="85" spans="1:16" ht="17" thickBot="1">
      <c r="A85" s="13">
        <f t="shared" si="6"/>
        <v>12</v>
      </c>
      <c r="B85" s="66">
        <v>88</v>
      </c>
      <c r="C85" s="66">
        <v>83.3</v>
      </c>
      <c r="D85" s="66">
        <v>87.4</v>
      </c>
      <c r="E85" s="66">
        <v>5123</v>
      </c>
      <c r="F85" s="66">
        <v>-4.5999999999999996</v>
      </c>
      <c r="G85" s="66">
        <v>101.3</v>
      </c>
      <c r="H85" s="66">
        <v>108.4</v>
      </c>
      <c r="I85" s="66" t="s">
        <v>41</v>
      </c>
      <c r="J85" s="66">
        <v>4.3</v>
      </c>
      <c r="K85" s="71">
        <v>105</v>
      </c>
      <c r="L85" s="71">
        <f>INDEX(LINEST(J$81:J$86,A$81:A$86,TRUE,FALSE ),1)</f>
        <v>0.25752808988764048</v>
      </c>
      <c r="M85" s="71">
        <f>INDEX(LINEST(J$81:J$86,A$81:A$86,TRUE,FALSE ),2)</f>
        <v>1.2268164794007488</v>
      </c>
      <c r="N85" s="3">
        <f>(J85-M85)/L85</f>
        <v>11.933391506689935</v>
      </c>
      <c r="O85" s="70">
        <f t="shared" si="1"/>
        <v>12</v>
      </c>
      <c r="P85" s="3">
        <f>A85-O85</f>
        <v>0</v>
      </c>
    </row>
    <row r="86" spans="1:16" ht="17" thickBot="1">
      <c r="A86" s="13">
        <f t="shared" si="6"/>
        <v>16</v>
      </c>
      <c r="B86" s="66">
        <v>84</v>
      </c>
      <c r="C86" s="66">
        <v>82.4</v>
      </c>
      <c r="D86" s="66">
        <v>86.7</v>
      </c>
      <c r="E86" s="66">
        <v>4983</v>
      </c>
      <c r="F86" s="66">
        <v>-4.5999999999999996</v>
      </c>
      <c r="G86" s="66">
        <v>99.7</v>
      </c>
      <c r="H86" s="66">
        <v>107.3</v>
      </c>
      <c r="I86" s="66" t="s">
        <v>74</v>
      </c>
      <c r="J86" s="66">
        <v>5.4</v>
      </c>
      <c r="K86" s="71">
        <v>105</v>
      </c>
      <c r="L86" s="71">
        <f>INDEX(LINEST(J$81:J$86,A$81:A$86,TRUE,FALSE ),1)</f>
        <v>0.25752808988764048</v>
      </c>
      <c r="M86" s="71">
        <f>INDEX(LINEST(J$81:J$86,A$81:A$86,TRUE,FALSE ),2)</f>
        <v>1.2268164794007488</v>
      </c>
      <c r="N86" s="3">
        <f>(J86-M86)/L86</f>
        <v>16.204770215241421</v>
      </c>
      <c r="O86" s="70">
        <f t="shared" si="1"/>
        <v>16</v>
      </c>
      <c r="P86" s="3">
        <f>A86-O86</f>
        <v>0</v>
      </c>
    </row>
    <row r="87" spans="1:16" ht="17" thickBot="1">
      <c r="A87" s="9">
        <f t="shared" si="6"/>
        <v>21</v>
      </c>
      <c r="B87" s="67">
        <v>79</v>
      </c>
      <c r="C87" s="67">
        <v>88.4</v>
      </c>
      <c r="D87" s="67">
        <v>100.2</v>
      </c>
      <c r="E87" s="67">
        <v>4597</v>
      </c>
      <c r="F87" s="67">
        <v>-5.4</v>
      </c>
      <c r="G87" s="67">
        <v>120.7</v>
      </c>
      <c r="H87" s="67">
        <v>128.30000000000001</v>
      </c>
      <c r="I87" s="67" t="s">
        <v>76</v>
      </c>
      <c r="J87" s="67">
        <v>7.8</v>
      </c>
      <c r="K87" s="72">
        <v>125</v>
      </c>
      <c r="L87" s="72">
        <f>INDEX(LINEST(J$87:J$92,A$87:A$92,TRUE,FALSE ),1)</f>
        <v>0.29770700636942676</v>
      </c>
      <c r="M87" s="72">
        <f>INDEX(LINEST(J$87:J$92,A$87:A$92,TRUE,FALSE ),2)</f>
        <v>1.5278980891719751</v>
      </c>
      <c r="N87" s="3">
        <f>(J87-M87)/L87</f>
        <v>21.068035943517327</v>
      </c>
      <c r="O87" s="70">
        <f t="shared" si="1"/>
        <v>21</v>
      </c>
      <c r="P87" s="3">
        <f>A87-O87</f>
        <v>0</v>
      </c>
    </row>
    <row r="88" spans="1:16" ht="17" thickBot="1">
      <c r="A88" s="9">
        <f t="shared" si="6"/>
        <v>14</v>
      </c>
      <c r="B88" s="67">
        <v>86</v>
      </c>
      <c r="C88" s="67">
        <v>89.2</v>
      </c>
      <c r="D88" s="67">
        <v>101.5</v>
      </c>
      <c r="E88" s="67">
        <v>3390</v>
      </c>
      <c r="F88" s="67">
        <v>-6.2</v>
      </c>
      <c r="G88" s="67">
        <v>124.5</v>
      </c>
      <c r="H88" s="67">
        <v>133.30000000000001</v>
      </c>
      <c r="I88" s="67" t="s">
        <v>77</v>
      </c>
      <c r="J88" s="67">
        <v>5.7</v>
      </c>
      <c r="K88" s="72">
        <v>125</v>
      </c>
      <c r="L88" s="72">
        <f>INDEX(LINEST(J$87:J$92,A$87:A$92,TRUE,FALSE ),1)</f>
        <v>0.29770700636942676</v>
      </c>
      <c r="M88" s="72">
        <f>INDEX(LINEST(J$87:J$92,A$87:A$92,TRUE,FALSE ),2)</f>
        <v>1.5278980891719751</v>
      </c>
      <c r="N88" s="3">
        <f>(J88-M88)/L88</f>
        <v>14.014120667522462</v>
      </c>
      <c r="O88" s="70">
        <f t="shared" ref="O88:O151" si="12">ROUND(N88,0)</f>
        <v>14</v>
      </c>
      <c r="P88" s="3">
        <f>A88-O88</f>
        <v>0</v>
      </c>
    </row>
    <row r="89" spans="1:16" ht="17" thickBot="1">
      <c r="A89" s="9">
        <f t="shared" si="6"/>
        <v>10</v>
      </c>
      <c r="B89" s="67">
        <v>90</v>
      </c>
      <c r="C89" s="67">
        <v>89.8</v>
      </c>
      <c r="D89" s="67">
        <v>101.9</v>
      </c>
      <c r="E89" s="67">
        <v>3930</v>
      </c>
      <c r="F89" s="67">
        <v>-5.8</v>
      </c>
      <c r="G89" s="67">
        <v>121.9</v>
      </c>
      <c r="H89" s="67">
        <v>129.6</v>
      </c>
      <c r="I89" s="67" t="s">
        <v>78</v>
      </c>
      <c r="J89" s="67">
        <v>4.5999999999999996</v>
      </c>
      <c r="K89" s="72">
        <v>125</v>
      </c>
      <c r="L89" s="72">
        <f>INDEX(LINEST(J$87:J$92,A$87:A$92,TRUE,FALSE ),1)</f>
        <v>0.29770700636942676</v>
      </c>
      <c r="M89" s="72">
        <f>INDEX(LINEST(J$87:J$92,A$87:A$92,TRUE,FALSE ),2)</f>
        <v>1.5278980891719751</v>
      </c>
      <c r="N89" s="3">
        <f>(J89-M89)/L89</f>
        <v>10.319212665810864</v>
      </c>
      <c r="O89" s="70">
        <f t="shared" si="12"/>
        <v>10</v>
      </c>
      <c r="P89" s="3">
        <f>A89-O89</f>
        <v>0</v>
      </c>
    </row>
    <row r="90" spans="1:16" ht="17" thickBot="1">
      <c r="A90" s="9">
        <f t="shared" si="6"/>
        <v>7</v>
      </c>
      <c r="B90" s="67">
        <v>93</v>
      </c>
      <c r="C90" s="67">
        <v>89.2</v>
      </c>
      <c r="D90" s="67">
        <v>101.4</v>
      </c>
      <c r="E90" s="67">
        <v>5018</v>
      </c>
      <c r="F90" s="67" t="s">
        <v>19</v>
      </c>
      <c r="G90" s="67">
        <v>121.8</v>
      </c>
      <c r="H90" s="67">
        <v>128.9</v>
      </c>
      <c r="I90" s="67" t="s">
        <v>70</v>
      </c>
      <c r="J90" s="67">
        <v>3.6</v>
      </c>
      <c r="K90" s="72">
        <v>125</v>
      </c>
      <c r="L90" s="72">
        <f>INDEX(LINEST(J$87:J$92,A$87:A$92,TRUE,FALSE ),1)</f>
        <v>0.29770700636942676</v>
      </c>
      <c r="M90" s="72">
        <f>INDEX(LINEST(J$87:J$92,A$87:A$92,TRUE,FALSE ),2)</f>
        <v>1.5278980891719751</v>
      </c>
      <c r="N90" s="3">
        <f>(J90-M90)/L90</f>
        <v>6.9602053915275972</v>
      </c>
      <c r="O90" s="70">
        <f t="shared" si="12"/>
        <v>7</v>
      </c>
      <c r="P90" s="3">
        <f>A90-O90</f>
        <v>0</v>
      </c>
    </row>
    <row r="91" spans="1:16" ht="17" thickBot="1">
      <c r="A91" s="9">
        <f t="shared" si="6"/>
        <v>8</v>
      </c>
      <c r="B91" s="67">
        <v>92</v>
      </c>
      <c r="C91" s="67">
        <v>87.2</v>
      </c>
      <c r="D91" s="67">
        <v>99.1</v>
      </c>
      <c r="E91" s="67">
        <v>4232</v>
      </c>
      <c r="F91" s="67">
        <v>-5.2</v>
      </c>
      <c r="G91" s="67">
        <v>121.2</v>
      </c>
      <c r="H91" s="67">
        <v>129.19999999999999</v>
      </c>
      <c r="I91" s="67" t="s">
        <v>35</v>
      </c>
      <c r="J91" s="67">
        <v>3.9</v>
      </c>
      <c r="K91" s="72">
        <v>125</v>
      </c>
      <c r="L91" s="72">
        <f>INDEX(LINEST(J$87:J$92,A$87:A$92,TRUE,FALSE ),1)</f>
        <v>0.29770700636942676</v>
      </c>
      <c r="M91" s="72">
        <f>INDEX(LINEST(J$87:J$92,A$87:A$92,TRUE,FALSE ),2)</f>
        <v>1.5278980891719751</v>
      </c>
      <c r="N91" s="3">
        <f>(J91-M91)/L91</f>
        <v>7.9679075738125773</v>
      </c>
      <c r="O91" s="70">
        <f t="shared" si="12"/>
        <v>8</v>
      </c>
      <c r="P91" s="3">
        <f>A91-O91</f>
        <v>0</v>
      </c>
    </row>
    <row r="92" spans="1:16" ht="17" thickBot="1">
      <c r="A92" s="9">
        <f t="shared" si="6"/>
        <v>13</v>
      </c>
      <c r="B92" s="67">
        <v>87</v>
      </c>
      <c r="C92" s="67">
        <v>88.5</v>
      </c>
      <c r="D92" s="67">
        <v>102.2</v>
      </c>
      <c r="E92" s="67">
        <v>4325</v>
      </c>
      <c r="F92" s="67">
        <v>-5.2</v>
      </c>
      <c r="G92" s="67">
        <v>124.9</v>
      </c>
      <c r="H92" s="67">
        <v>132.4</v>
      </c>
      <c r="I92" s="67" t="s">
        <v>79</v>
      </c>
      <c r="J92" s="67">
        <v>5.3</v>
      </c>
      <c r="K92" s="72">
        <v>125</v>
      </c>
      <c r="L92" s="72">
        <f>INDEX(LINEST(J$87:J$92,A$87:A$92,TRUE,FALSE ),1)</f>
        <v>0.29770700636942676</v>
      </c>
      <c r="M92" s="72">
        <f>INDEX(LINEST(J$87:J$92,A$87:A$92,TRUE,FALSE ),2)</f>
        <v>1.5278980891719751</v>
      </c>
      <c r="N92" s="3">
        <f>(J92-M92)/L92</f>
        <v>12.670517757809154</v>
      </c>
      <c r="O92" s="70">
        <f t="shared" si="12"/>
        <v>13</v>
      </c>
      <c r="P92" s="3">
        <f>A92-O92</f>
        <v>0</v>
      </c>
    </row>
    <row r="93" spans="1:16" ht="17" thickBot="1">
      <c r="A93" s="15">
        <f t="shared" si="6"/>
        <v>19</v>
      </c>
      <c r="B93" s="68">
        <v>81</v>
      </c>
      <c r="C93" s="68">
        <v>91.4</v>
      </c>
      <c r="D93" s="68">
        <v>118.7</v>
      </c>
      <c r="E93" s="68">
        <v>4305</v>
      </c>
      <c r="F93" s="68">
        <v>-5</v>
      </c>
      <c r="G93" s="68">
        <v>152.4</v>
      </c>
      <c r="H93" s="68">
        <v>162.80000000000001</v>
      </c>
      <c r="I93" s="68" t="s">
        <v>81</v>
      </c>
      <c r="J93" s="68">
        <v>8.3000000000000007</v>
      </c>
      <c r="K93" s="73">
        <v>145</v>
      </c>
      <c r="L93" s="73">
        <f>INDEX(LINEST(J$93:J$97,A$93:A$97,TRUE,FALSE ),1)</f>
        <v>0.34488188976377948</v>
      </c>
      <c r="M93" s="73">
        <f>INDEX(LINEST(J$93:J$97,A$93:A$97,TRUE,FALSE ),2)</f>
        <v>1.7618897637795294</v>
      </c>
      <c r="N93" s="3">
        <f>(J93-M93)/L93</f>
        <v>18.957534246575342</v>
      </c>
      <c r="O93" s="70">
        <f t="shared" si="12"/>
        <v>19</v>
      </c>
      <c r="P93" s="3">
        <f>A93-O93</f>
        <v>0</v>
      </c>
    </row>
    <row r="94" spans="1:16" ht="17" thickBot="1">
      <c r="A94" s="15">
        <f t="shared" si="6"/>
        <v>16</v>
      </c>
      <c r="B94" s="68">
        <v>84</v>
      </c>
      <c r="C94" s="68">
        <v>91.1</v>
      </c>
      <c r="D94" s="68">
        <v>116.3</v>
      </c>
      <c r="E94" s="68">
        <v>3698</v>
      </c>
      <c r="F94" s="68">
        <v>-4.8</v>
      </c>
      <c r="G94" s="68">
        <v>151.30000000000001</v>
      </c>
      <c r="H94" s="68">
        <v>162.9</v>
      </c>
      <c r="I94" s="68" t="s">
        <v>78</v>
      </c>
      <c r="J94" s="68">
        <v>7.2</v>
      </c>
      <c r="K94" s="73">
        <v>145</v>
      </c>
      <c r="L94" s="73">
        <f>INDEX(LINEST(J$93:J$97,A$93:A$97,TRUE,FALSE ),1)</f>
        <v>0.34488188976377948</v>
      </c>
      <c r="M94" s="73">
        <f>INDEX(LINEST(J$93:J$97,A$93:A$97,TRUE,FALSE ),2)</f>
        <v>1.7618897637795294</v>
      </c>
      <c r="N94" s="3">
        <f>(J94-M94)/L94</f>
        <v>15.768036529680362</v>
      </c>
      <c r="O94" s="70">
        <f t="shared" si="12"/>
        <v>16</v>
      </c>
      <c r="P94" s="3">
        <f>A94-O94</f>
        <v>0</v>
      </c>
    </row>
    <row r="95" spans="1:16" ht="17" thickBot="1">
      <c r="A95" s="15">
        <f t="shared" si="6"/>
        <v>15</v>
      </c>
      <c r="B95" s="68">
        <v>85</v>
      </c>
      <c r="C95" s="68">
        <v>90.7</v>
      </c>
      <c r="D95" s="68">
        <v>115.4</v>
      </c>
      <c r="E95" s="68">
        <v>4112</v>
      </c>
      <c r="F95" s="68">
        <v>-4.8</v>
      </c>
      <c r="G95" s="68">
        <v>149.6</v>
      </c>
      <c r="H95" s="68">
        <v>160.30000000000001</v>
      </c>
      <c r="I95" s="68" t="s">
        <v>82</v>
      </c>
      <c r="J95" s="68">
        <v>7.1</v>
      </c>
      <c r="K95" s="73">
        <v>145</v>
      </c>
      <c r="L95" s="73">
        <f>INDEX(LINEST(J$93:J$97,A$93:A$97,TRUE,FALSE ),1)</f>
        <v>0.34488188976377948</v>
      </c>
      <c r="M95" s="73">
        <f>INDEX(LINEST(J$93:J$97,A$93:A$97,TRUE,FALSE ),2)</f>
        <v>1.7618897637795294</v>
      </c>
      <c r="N95" s="3">
        <f>(J95-M95)/L95</f>
        <v>15.478082191780818</v>
      </c>
      <c r="O95" s="70">
        <f t="shared" si="12"/>
        <v>15</v>
      </c>
      <c r="P95" s="3">
        <f>A95-O95</f>
        <v>0</v>
      </c>
    </row>
    <row r="96" spans="1:16" ht="17" thickBot="1">
      <c r="A96" s="15">
        <f t="shared" si="6"/>
        <v>4</v>
      </c>
      <c r="B96" s="68">
        <v>96</v>
      </c>
      <c r="C96" s="68">
        <v>90.9</v>
      </c>
      <c r="D96" s="68">
        <v>118</v>
      </c>
      <c r="E96" s="68">
        <v>4714</v>
      </c>
      <c r="F96" s="68">
        <v>-4.4000000000000004</v>
      </c>
      <c r="G96" s="68">
        <v>147</v>
      </c>
      <c r="H96" s="68">
        <v>155.9</v>
      </c>
      <c r="I96" s="68" t="s">
        <v>39</v>
      </c>
      <c r="J96" s="68">
        <v>3.1</v>
      </c>
      <c r="K96" s="73">
        <v>145</v>
      </c>
      <c r="L96" s="73">
        <f>INDEX(LINEST(J$93:J$97,A$93:A$97,TRUE,FALSE ),1)</f>
        <v>0.34488188976377948</v>
      </c>
      <c r="M96" s="73">
        <f>INDEX(LINEST(J$93:J$97,A$93:A$97,TRUE,FALSE ),2)</f>
        <v>1.7618897637795294</v>
      </c>
      <c r="N96" s="3">
        <f>(J96-M96)/L96</f>
        <v>3.8799086757990819</v>
      </c>
      <c r="O96" s="70">
        <f t="shared" si="12"/>
        <v>4</v>
      </c>
      <c r="P96" s="3">
        <f>A96-O96</f>
        <v>0</v>
      </c>
    </row>
    <row r="97" spans="1:16" ht="17" thickBot="1">
      <c r="A97" s="15">
        <f t="shared" si="6"/>
        <v>26</v>
      </c>
      <c r="B97" s="68">
        <v>74</v>
      </c>
      <c r="C97" s="68">
        <v>90.5</v>
      </c>
      <c r="D97" s="68">
        <v>118.3</v>
      </c>
      <c r="E97" s="68">
        <v>6191</v>
      </c>
      <c r="F97" s="68">
        <v>-5.2</v>
      </c>
      <c r="G97" s="68">
        <v>151.1</v>
      </c>
      <c r="H97" s="68">
        <v>160.1</v>
      </c>
      <c r="I97" s="68" t="s">
        <v>83</v>
      </c>
      <c r="J97" s="68">
        <v>10.7</v>
      </c>
      <c r="K97" s="73">
        <v>145</v>
      </c>
      <c r="L97" s="73">
        <f>INDEX(LINEST(J$93:J$97,A$93:A$97,TRUE,FALSE ),1)</f>
        <v>0.34488188976377948</v>
      </c>
      <c r="M97" s="73">
        <f>INDEX(LINEST(J$93:J$97,A$93:A$97,TRUE,FALSE ),2)</f>
        <v>1.7618897637795294</v>
      </c>
      <c r="N97" s="3">
        <f>(J97-M97)/L97</f>
        <v>25.916438356164381</v>
      </c>
      <c r="O97" s="70">
        <f t="shared" si="12"/>
        <v>26</v>
      </c>
      <c r="P97" s="3">
        <f>A97-O97</f>
        <v>0</v>
      </c>
    </row>
    <row r="98" spans="1:16" ht="17" thickBot="1">
      <c r="A98" s="17">
        <f t="shared" si="6"/>
        <v>4</v>
      </c>
      <c r="B98" s="69">
        <v>96</v>
      </c>
      <c r="C98" s="69">
        <v>93.9</v>
      </c>
      <c r="D98" s="69">
        <v>127.8</v>
      </c>
      <c r="E98" s="69">
        <v>4693</v>
      </c>
      <c r="F98" s="69">
        <v>-4.4000000000000004</v>
      </c>
      <c r="G98" s="69">
        <v>165.9</v>
      </c>
      <c r="H98" s="69">
        <v>178.5</v>
      </c>
      <c r="I98" s="69" t="s">
        <v>85</v>
      </c>
      <c r="J98" s="69">
        <v>3.4</v>
      </c>
      <c r="K98" s="74">
        <v>165</v>
      </c>
      <c r="L98" s="74">
        <f>INDEX(LINEST(J$98:J$103,A$98:A$103,TRUE,FALSE ),1)</f>
        <v>0.39717791411042952</v>
      </c>
      <c r="M98" s="74">
        <f>INDEX(LINEST(J$98:J$103,A$98:A$103,TRUE,FALSE ),2)</f>
        <v>1.954294478527606</v>
      </c>
      <c r="N98" s="3">
        <f>(J98-M98)/L98</f>
        <v>3.6399443929564437</v>
      </c>
      <c r="O98" s="70">
        <f t="shared" si="12"/>
        <v>4</v>
      </c>
      <c r="P98" s="3">
        <f>A98-O98</f>
        <v>0</v>
      </c>
    </row>
    <row r="99" spans="1:16" ht="17" thickBot="1">
      <c r="A99" s="17">
        <f t="shared" si="6"/>
        <v>5</v>
      </c>
      <c r="B99" s="69">
        <v>95</v>
      </c>
      <c r="C99" s="69">
        <v>93.1</v>
      </c>
      <c r="D99" s="69">
        <v>126.3</v>
      </c>
      <c r="E99" s="69">
        <v>4155</v>
      </c>
      <c r="F99" s="69">
        <v>-6.2</v>
      </c>
      <c r="G99" s="69">
        <v>168</v>
      </c>
      <c r="H99" s="69">
        <v>181.6</v>
      </c>
      <c r="I99" s="69" t="s">
        <v>86</v>
      </c>
      <c r="J99" s="69">
        <v>4</v>
      </c>
      <c r="K99" s="74">
        <v>165</v>
      </c>
      <c r="L99" s="74">
        <f>INDEX(LINEST(J$98:J$103,A$98:A$103,TRUE,FALSE ),1)</f>
        <v>0.39717791411042952</v>
      </c>
      <c r="M99" s="74">
        <f>INDEX(LINEST(J$98:J$103,A$98:A$103,TRUE,FALSE ),2)</f>
        <v>1.954294478527606</v>
      </c>
      <c r="N99" s="3">
        <f>(J99-M99)/L99</f>
        <v>5.150602409638557</v>
      </c>
      <c r="O99" s="70">
        <f t="shared" si="12"/>
        <v>5</v>
      </c>
      <c r="P99" s="3">
        <f>A99-O99</f>
        <v>0</v>
      </c>
    </row>
    <row r="100" spans="1:16" ht="17" thickBot="1">
      <c r="A100" s="17">
        <f t="shared" si="6"/>
        <v>8</v>
      </c>
      <c r="B100" s="69">
        <v>92</v>
      </c>
      <c r="C100" s="69">
        <v>92.1</v>
      </c>
      <c r="D100" s="69">
        <v>127.5</v>
      </c>
      <c r="E100" s="69">
        <v>5056</v>
      </c>
      <c r="F100" s="69">
        <v>-5.2</v>
      </c>
      <c r="G100" s="69">
        <v>163</v>
      </c>
      <c r="H100" s="69">
        <v>174.6</v>
      </c>
      <c r="I100" s="69" t="s">
        <v>87</v>
      </c>
      <c r="J100" s="69">
        <v>5.3</v>
      </c>
      <c r="K100" s="74">
        <v>165</v>
      </c>
      <c r="L100" s="74">
        <f>INDEX(LINEST(J$98:J$103,A$98:A$103,TRUE,FALSE ),1)</f>
        <v>0.39717791411042952</v>
      </c>
      <c r="M100" s="74">
        <f>INDEX(LINEST(J$98:J$103,A$98:A$103,TRUE,FALSE ),2)</f>
        <v>1.954294478527606</v>
      </c>
      <c r="N100" s="3">
        <f>(J100-M100)/L100</f>
        <v>8.4236947791164667</v>
      </c>
      <c r="O100" s="70">
        <f t="shared" si="12"/>
        <v>8</v>
      </c>
      <c r="P100" s="3">
        <f>A100-O100</f>
        <v>0</v>
      </c>
    </row>
    <row r="101" spans="1:16" ht="17" thickBot="1">
      <c r="A101" s="17">
        <f t="shared" si="6"/>
        <v>11</v>
      </c>
      <c r="B101" s="69">
        <v>89</v>
      </c>
      <c r="C101" s="69">
        <v>93.7</v>
      </c>
      <c r="D101" s="69">
        <v>127.5</v>
      </c>
      <c r="E101" s="69">
        <v>5385</v>
      </c>
      <c r="F101" s="69">
        <v>-4</v>
      </c>
      <c r="G101" s="69">
        <v>159.80000000000001</v>
      </c>
      <c r="H101" s="69">
        <v>169.9</v>
      </c>
      <c r="I101" s="69" t="s">
        <v>78</v>
      </c>
      <c r="J101" s="69">
        <v>6.2</v>
      </c>
      <c r="K101" s="74">
        <v>165</v>
      </c>
      <c r="L101" s="74">
        <f>INDEX(LINEST(J$98:J$103,A$98:A$103,TRUE,FALSE ),1)</f>
        <v>0.39717791411042952</v>
      </c>
      <c r="M101" s="74">
        <f>INDEX(LINEST(J$98:J$103,A$98:A$103,TRUE,FALSE ),2)</f>
        <v>1.954294478527606</v>
      </c>
      <c r="N101" s="3">
        <f>(J101-M101)/L101</f>
        <v>10.689681804139637</v>
      </c>
      <c r="O101" s="70">
        <f t="shared" si="12"/>
        <v>11</v>
      </c>
      <c r="P101" s="3">
        <f>A101-O101</f>
        <v>0</v>
      </c>
    </row>
    <row r="102" spans="1:16" ht="17" thickBot="1">
      <c r="A102" s="17">
        <f t="shared" si="6"/>
        <v>22</v>
      </c>
      <c r="B102" s="69">
        <v>78</v>
      </c>
      <c r="C102" s="69">
        <v>94.2</v>
      </c>
      <c r="D102" s="69">
        <v>130.30000000000001</v>
      </c>
      <c r="E102" s="69">
        <v>5809</v>
      </c>
      <c r="F102" s="69">
        <v>-4.4000000000000004</v>
      </c>
      <c r="G102" s="69">
        <v>165.2</v>
      </c>
      <c r="H102" s="69">
        <v>176.5</v>
      </c>
      <c r="I102" s="69" t="s">
        <v>88</v>
      </c>
      <c r="J102" s="69">
        <v>10.8</v>
      </c>
      <c r="K102" s="74">
        <v>165</v>
      </c>
      <c r="L102" s="74">
        <f>INDEX(LINEST(J$98:J$103,A$98:A$103,TRUE,FALSE ),1)</f>
        <v>0.39717791411042952</v>
      </c>
      <c r="M102" s="74">
        <f>INDEX(LINEST(J$98:J$103,A$98:A$103,TRUE,FALSE ),2)</f>
        <v>1.954294478527606</v>
      </c>
      <c r="N102" s="3">
        <f>(J102-M102)/L102</f>
        <v>22.27139326536917</v>
      </c>
      <c r="O102" s="70">
        <f t="shared" si="12"/>
        <v>22</v>
      </c>
      <c r="P102" s="3">
        <f>A102-O102</f>
        <v>0</v>
      </c>
    </row>
    <row r="103" spans="1:16" ht="17" thickBot="1">
      <c r="A103" s="17">
        <f t="shared" si="6"/>
        <v>30</v>
      </c>
      <c r="B103" s="69">
        <v>70</v>
      </c>
      <c r="C103" s="69">
        <v>93.6</v>
      </c>
      <c r="D103" s="69">
        <v>128.19999999999999</v>
      </c>
      <c r="E103" s="69">
        <v>6101</v>
      </c>
      <c r="F103" s="69">
        <v>-5.6</v>
      </c>
      <c r="G103" s="69">
        <v>159.6</v>
      </c>
      <c r="H103" s="69">
        <v>168.9</v>
      </c>
      <c r="I103" s="69" t="s">
        <v>89</v>
      </c>
      <c r="J103" s="69">
        <v>13.8</v>
      </c>
      <c r="K103" s="74">
        <v>165</v>
      </c>
      <c r="L103" s="74">
        <f>INDEX(LINEST(J$98:J$103,A$98:A$103,TRUE,FALSE ),1)</f>
        <v>0.39717791411042952</v>
      </c>
      <c r="M103" s="74">
        <f>INDEX(LINEST(J$98:J$103,A$98:A$103,TRUE,FALSE ),2)</f>
        <v>1.954294478527606</v>
      </c>
      <c r="N103" s="3">
        <f>(J103-M103)/L103</f>
        <v>29.824683348779732</v>
      </c>
      <c r="O103" s="70">
        <f t="shared" si="12"/>
        <v>30</v>
      </c>
      <c r="P103" s="3">
        <f>A103-O103</f>
        <v>0</v>
      </c>
    </row>
    <row r="104" spans="1:16" ht="17" thickBot="1">
      <c r="A104" s="64">
        <f t="shared" si="6"/>
        <v>23</v>
      </c>
      <c r="B104" s="64">
        <v>77</v>
      </c>
      <c r="C104" s="64">
        <v>63.4</v>
      </c>
      <c r="D104" s="64">
        <v>63.5</v>
      </c>
      <c r="E104" s="64">
        <v>8600</v>
      </c>
      <c r="F104" s="64">
        <v>-2.9</v>
      </c>
      <c r="G104" s="64">
        <v>61.3</v>
      </c>
      <c r="H104" s="64">
        <v>62.5</v>
      </c>
      <c r="I104" s="64" t="s">
        <v>53</v>
      </c>
      <c r="J104" s="64">
        <v>3.95</v>
      </c>
      <c r="K104" s="84">
        <v>58</v>
      </c>
      <c r="L104" s="84">
        <f>INDEX(LINEST(J$104:J$171,A$104:A$171,TRUE,FALSE ),1)</f>
        <v>0.13892125817773252</v>
      </c>
      <c r="M104" s="84">
        <f>INDEX(LINEST(J$104:J$171,A$104:A$171,TRUE,FALSE ),2)</f>
        <v>0.71112580569163608</v>
      </c>
      <c r="N104" s="3">
        <f>(J104-M104)/L104</f>
        <v>23.314460556962608</v>
      </c>
      <c r="O104" s="70">
        <f t="shared" si="12"/>
        <v>23</v>
      </c>
      <c r="P104" s="3">
        <f>A104-O104</f>
        <v>0</v>
      </c>
    </row>
    <row r="105" spans="1:16" ht="17" thickBot="1">
      <c r="A105" s="64">
        <f t="shared" si="6"/>
        <v>61</v>
      </c>
      <c r="B105" s="64">
        <v>39</v>
      </c>
      <c r="C105" s="64">
        <v>54</v>
      </c>
      <c r="D105" s="64">
        <v>54</v>
      </c>
      <c r="E105" s="64">
        <v>5910</v>
      </c>
      <c r="F105" s="64" t="s">
        <v>19</v>
      </c>
      <c r="G105" s="64">
        <v>48.9</v>
      </c>
      <c r="H105" s="64">
        <v>54.3</v>
      </c>
      <c r="I105" s="64" t="s">
        <v>22</v>
      </c>
      <c r="J105" s="64">
        <v>9.1999999999999993</v>
      </c>
      <c r="K105" s="84">
        <v>58</v>
      </c>
      <c r="L105" s="84">
        <f>INDEX(LINEST(J$104:J$171,A$104:A$171,TRUE,FALSE ),1)</f>
        <v>0.13892125817773252</v>
      </c>
      <c r="M105" s="84">
        <f>INDEX(LINEST(J$104:J$171,A$104:A$171,TRUE,FALSE ),2)</f>
        <v>0.71112580569163608</v>
      </c>
      <c r="N105" s="3">
        <f>(J105-M105)/L105</f>
        <v>61.105652983994005</v>
      </c>
      <c r="O105" s="70">
        <f t="shared" si="12"/>
        <v>61</v>
      </c>
      <c r="P105" s="3">
        <f>A105-O105</f>
        <v>0</v>
      </c>
    </row>
    <row r="106" spans="1:16" ht="17" thickBot="1">
      <c r="A106" s="64">
        <f t="shared" si="6"/>
        <v>91</v>
      </c>
      <c r="B106" s="64">
        <v>9</v>
      </c>
      <c r="C106" s="64">
        <v>54.2</v>
      </c>
      <c r="D106" s="64">
        <v>51.5</v>
      </c>
      <c r="E106" s="64">
        <v>7260</v>
      </c>
      <c r="F106" s="64">
        <v>-2.1</v>
      </c>
      <c r="G106" s="64">
        <v>44.6</v>
      </c>
      <c r="H106" s="64">
        <v>48.6</v>
      </c>
      <c r="I106" s="64" t="s">
        <v>20</v>
      </c>
      <c r="J106" s="64">
        <v>13.4</v>
      </c>
      <c r="K106" s="84">
        <v>58</v>
      </c>
      <c r="L106" s="84">
        <f>INDEX(LINEST(J$104:J$171,A$104:A$171,TRUE,FALSE ),1)</f>
        <v>0.13892125817773252</v>
      </c>
      <c r="M106" s="84">
        <f>INDEX(LINEST(J$104:J$171,A$104:A$171,TRUE,FALSE ),2)</f>
        <v>0.71112580569163608</v>
      </c>
      <c r="N106" s="3">
        <f>(J106-M106)/L106</f>
        <v>91.338606925619146</v>
      </c>
      <c r="O106" s="70">
        <f t="shared" si="12"/>
        <v>91</v>
      </c>
      <c r="P106" s="3">
        <f>A106-O106</f>
        <v>0</v>
      </c>
    </row>
    <row r="107" spans="1:16" ht="17" thickBot="1">
      <c r="A107" s="64">
        <f t="shared" si="6"/>
        <v>95</v>
      </c>
      <c r="B107" s="64">
        <v>5</v>
      </c>
      <c r="C107" s="64">
        <v>52.3</v>
      </c>
      <c r="D107" s="64">
        <v>51</v>
      </c>
      <c r="E107" s="64">
        <v>7200</v>
      </c>
      <c r="F107" s="64">
        <v>-1.5</v>
      </c>
      <c r="G107" s="64">
        <v>44.1</v>
      </c>
      <c r="H107" s="64">
        <v>47.5</v>
      </c>
      <c r="I107" s="64" t="s">
        <v>55</v>
      </c>
      <c r="J107" s="64">
        <v>13.95</v>
      </c>
      <c r="K107" s="84">
        <v>58</v>
      </c>
      <c r="L107" s="84">
        <f>INDEX(LINEST(J$104:J$171,A$104:A$171,TRUE,FALSE ),1)</f>
        <v>0.13892125817773252</v>
      </c>
      <c r="M107" s="84">
        <f>INDEX(LINEST(J$104:J$171,A$104:A$171,TRUE,FALSE ),2)</f>
        <v>0.71112580569163608</v>
      </c>
      <c r="N107" s="3">
        <f>(J107-M107)/L107</f>
        <v>95.297684227498607</v>
      </c>
      <c r="O107" s="70">
        <f t="shared" si="12"/>
        <v>95</v>
      </c>
      <c r="P107" s="3">
        <f>A107-O107</f>
        <v>0</v>
      </c>
    </row>
    <row r="108" spans="1:16" ht="17" thickBot="1">
      <c r="A108" s="64">
        <f t="shared" si="6"/>
        <v>35</v>
      </c>
      <c r="B108" s="64">
        <v>65</v>
      </c>
      <c r="C108" s="64">
        <v>62.2</v>
      </c>
      <c r="D108" s="64">
        <v>56.9</v>
      </c>
      <c r="E108" s="64">
        <v>7930</v>
      </c>
      <c r="F108" s="64">
        <v>-0.5</v>
      </c>
      <c r="G108" s="64">
        <v>52.5</v>
      </c>
      <c r="H108" s="64">
        <v>55.7</v>
      </c>
      <c r="I108" s="64" t="s">
        <v>74</v>
      </c>
      <c r="J108" s="64">
        <v>5.6</v>
      </c>
      <c r="K108" s="84">
        <v>58</v>
      </c>
      <c r="L108" s="84">
        <f>INDEX(LINEST(J$104:J$171,A$104:A$171,TRUE,FALSE ),1)</f>
        <v>0.13892125817773252</v>
      </c>
      <c r="M108" s="84">
        <f>INDEX(LINEST(J$104:J$171,A$104:A$171,TRUE,FALSE ),2)</f>
        <v>0.71112580569163608</v>
      </c>
      <c r="N108" s="3">
        <f>(J108-M108)/L108</f>
        <v>35.191692462601047</v>
      </c>
      <c r="O108" s="70">
        <f t="shared" si="12"/>
        <v>35</v>
      </c>
      <c r="P108" s="3">
        <f>A108-O108</f>
        <v>0</v>
      </c>
    </row>
    <row r="109" spans="1:16" ht="17" thickBot="1">
      <c r="A109" s="64">
        <f t="shared" si="6"/>
        <v>10</v>
      </c>
      <c r="B109" s="64">
        <v>90</v>
      </c>
      <c r="C109" s="64">
        <v>61.6</v>
      </c>
      <c r="D109" s="64">
        <v>59.3</v>
      </c>
      <c r="E109" s="64">
        <v>8430</v>
      </c>
      <c r="F109" s="64">
        <v>-3.1</v>
      </c>
      <c r="G109" s="64">
        <v>56</v>
      </c>
      <c r="H109" s="64">
        <v>58.4</v>
      </c>
      <c r="I109" s="64" t="s">
        <v>34</v>
      </c>
      <c r="J109" s="64">
        <v>2.04</v>
      </c>
      <c r="K109" s="84">
        <v>58</v>
      </c>
      <c r="L109" s="84">
        <f>INDEX(LINEST(J$104:J$171,A$104:A$171,TRUE,FALSE ),1)</f>
        <v>0.13892125817773252</v>
      </c>
      <c r="M109" s="84">
        <f>INDEX(LINEST(J$104:J$171,A$104:A$171,TRUE,FALSE ),2)</f>
        <v>0.71112580569163608</v>
      </c>
      <c r="N109" s="3">
        <f>(J109-M109)/L109</f>
        <v>9.5656648358902299</v>
      </c>
      <c r="O109" s="70">
        <f t="shared" si="12"/>
        <v>10</v>
      </c>
      <c r="P109" s="3">
        <f>A109-O109</f>
        <v>0</v>
      </c>
    </row>
    <row r="110" spans="1:16" ht="17" thickBot="1">
      <c r="A110" s="64">
        <f t="shared" si="6"/>
        <v>4</v>
      </c>
      <c r="B110" s="64">
        <v>96</v>
      </c>
      <c r="C110" s="64">
        <v>61.4</v>
      </c>
      <c r="D110" s="64">
        <v>60.9</v>
      </c>
      <c r="E110" s="64">
        <v>8350</v>
      </c>
      <c r="F110" s="64">
        <v>-3.1</v>
      </c>
      <c r="G110" s="64">
        <v>58.3</v>
      </c>
      <c r="H110" s="64">
        <v>60.9</v>
      </c>
      <c r="I110" s="64" t="s">
        <v>103</v>
      </c>
      <c r="J110" s="64">
        <v>1.3</v>
      </c>
      <c r="K110" s="84">
        <v>58</v>
      </c>
      <c r="L110" s="84">
        <f>INDEX(LINEST(J$104:J$171,A$104:A$171,TRUE,FALSE ),1)</f>
        <v>0.13892125817773252</v>
      </c>
      <c r="M110" s="84">
        <f>INDEX(LINEST(J$104:J$171,A$104:A$171,TRUE,FALSE ),2)</f>
        <v>0.71112580569163608</v>
      </c>
      <c r="N110" s="3">
        <f>(J110-M110)/L110</f>
        <v>4.2389062842705645</v>
      </c>
      <c r="O110" s="70">
        <f t="shared" si="12"/>
        <v>4</v>
      </c>
      <c r="P110" s="3">
        <f>A110-O110</f>
        <v>0</v>
      </c>
    </row>
    <row r="111" spans="1:16" ht="17" thickBot="1">
      <c r="A111" s="64">
        <f t="shared" ref="A111:A168" si="13">100-B111</f>
        <v>22</v>
      </c>
      <c r="B111" s="64">
        <v>78</v>
      </c>
      <c r="C111" s="64">
        <v>62.3</v>
      </c>
      <c r="D111" s="64">
        <v>62.4</v>
      </c>
      <c r="E111" s="64">
        <v>8530</v>
      </c>
      <c r="F111" s="64">
        <v>-4.0999999999999996</v>
      </c>
      <c r="G111" s="83">
        <v>60.6</v>
      </c>
      <c r="H111" s="64">
        <v>63.2</v>
      </c>
      <c r="I111" s="83" t="s">
        <v>15</v>
      </c>
      <c r="J111" s="83">
        <v>3.8</v>
      </c>
      <c r="K111" s="84">
        <v>58</v>
      </c>
      <c r="L111" s="84">
        <f>INDEX(LINEST(J$104:J$171,A$104:A$171,TRUE,FALSE ),1)</f>
        <v>0.13892125817773252</v>
      </c>
      <c r="M111" s="84">
        <f>INDEX(LINEST(J$104:J$171,A$104:A$171,TRUE,FALSE ),2)</f>
        <v>0.71112580569163608</v>
      </c>
      <c r="N111" s="3">
        <f>(J111-M111)/L111</f>
        <v>22.234712201904568</v>
      </c>
      <c r="O111" s="70">
        <f t="shared" si="12"/>
        <v>22</v>
      </c>
      <c r="P111" s="3">
        <f>A111-O111</f>
        <v>0</v>
      </c>
    </row>
    <row r="112" spans="1:16" ht="17" thickBot="1">
      <c r="A112" s="64">
        <f t="shared" si="13"/>
        <v>1</v>
      </c>
      <c r="B112" s="64">
        <v>99</v>
      </c>
      <c r="C112" s="64">
        <v>62</v>
      </c>
      <c r="D112" s="64">
        <v>61.4</v>
      </c>
      <c r="E112" s="64">
        <v>8460</v>
      </c>
      <c r="F112" s="64">
        <v>-2.5</v>
      </c>
      <c r="G112" s="64">
        <v>58.4</v>
      </c>
      <c r="H112" s="64">
        <v>59.7</v>
      </c>
      <c r="I112" s="64" t="s">
        <v>57</v>
      </c>
      <c r="J112" s="64">
        <v>0.9</v>
      </c>
      <c r="K112" s="84">
        <v>58</v>
      </c>
      <c r="L112" s="84">
        <f>INDEX(LINEST(J$104:J$171,A$104:A$171,TRUE,FALSE ),1)</f>
        <v>0.13892125817773252</v>
      </c>
      <c r="M112" s="84">
        <f>INDEX(LINEST(J$104:J$171,A$104:A$171,TRUE,FALSE ),2)</f>
        <v>0.71112580569163608</v>
      </c>
      <c r="N112" s="3">
        <f>(J112-M112)/L112</f>
        <v>1.3595773374491242</v>
      </c>
      <c r="O112" s="70">
        <f t="shared" si="12"/>
        <v>1</v>
      </c>
      <c r="P112" s="3">
        <f>A112-O112</f>
        <v>0</v>
      </c>
    </row>
    <row r="113" spans="1:16" ht="17" thickBot="1">
      <c r="A113" s="64">
        <f t="shared" si="13"/>
        <v>28</v>
      </c>
      <c r="B113" s="64">
        <v>72</v>
      </c>
      <c r="C113" s="64">
        <v>62.3</v>
      </c>
      <c r="D113" s="64">
        <v>62.8</v>
      </c>
      <c r="E113" s="64">
        <v>8580</v>
      </c>
      <c r="F113" s="64">
        <v>-2.7</v>
      </c>
      <c r="G113" s="64">
        <v>60.6</v>
      </c>
      <c r="H113" s="64">
        <v>62</v>
      </c>
      <c r="I113" s="64" t="s">
        <v>81</v>
      </c>
      <c r="J113" s="64">
        <v>4.5999999999999996</v>
      </c>
      <c r="K113" s="84">
        <v>58</v>
      </c>
      <c r="L113" s="84">
        <f>INDEX(LINEST(J$104:J$171,A$104:A$171,TRUE,FALSE ),1)</f>
        <v>0.13892125817773252</v>
      </c>
      <c r="M113" s="84">
        <f>INDEX(LINEST(J$104:J$171,A$104:A$171,TRUE,FALSE ),2)</f>
        <v>0.71112580569163608</v>
      </c>
      <c r="N113" s="3">
        <f>(J113-M113)/L113</f>
        <v>27.993370095547448</v>
      </c>
      <c r="O113" s="70">
        <f t="shared" si="12"/>
        <v>28</v>
      </c>
      <c r="P113" s="3">
        <f>A113-O113</f>
        <v>0</v>
      </c>
    </row>
    <row r="114" spans="1:16" ht="17" thickBot="1">
      <c r="A114" s="64">
        <f t="shared" si="13"/>
        <v>13</v>
      </c>
      <c r="B114" s="64">
        <v>87</v>
      </c>
      <c r="C114" s="64">
        <v>62.4</v>
      </c>
      <c r="D114" s="64">
        <v>58.9</v>
      </c>
      <c r="E114" s="64">
        <v>8080</v>
      </c>
      <c r="F114" s="64">
        <v>-1.1000000000000001</v>
      </c>
      <c r="G114" s="64">
        <v>55.5</v>
      </c>
      <c r="H114" s="64">
        <v>58.5</v>
      </c>
      <c r="I114" s="64" t="s">
        <v>33</v>
      </c>
      <c r="J114" s="64">
        <v>2.5</v>
      </c>
      <c r="K114" s="84">
        <v>58</v>
      </c>
      <c r="L114" s="84">
        <f>INDEX(LINEST(J$104:J$171,A$104:A$171,TRUE,FALSE ),1)</f>
        <v>0.13892125817773252</v>
      </c>
      <c r="M114" s="84">
        <f>INDEX(LINEST(J$104:J$171,A$104:A$171,TRUE,FALSE ),2)</f>
        <v>0.71112580569163608</v>
      </c>
      <c r="N114" s="3">
        <f>(J114-M114)/L114</f>
        <v>12.876893124734886</v>
      </c>
      <c r="O114" s="70">
        <f t="shared" si="12"/>
        <v>13</v>
      </c>
      <c r="P114" s="3">
        <f>A114-O114</f>
        <v>0</v>
      </c>
    </row>
    <row r="115" spans="1:16" ht="17" thickBot="1">
      <c r="A115" s="64">
        <f t="shared" si="13"/>
        <v>18</v>
      </c>
      <c r="B115" s="64">
        <v>82</v>
      </c>
      <c r="C115" s="64">
        <v>61.7</v>
      </c>
      <c r="D115" s="64">
        <v>61.9</v>
      </c>
      <c r="E115" s="64">
        <v>8340</v>
      </c>
      <c r="F115" s="64">
        <v>-2.7</v>
      </c>
      <c r="G115" s="83">
        <v>59.8</v>
      </c>
      <c r="H115" s="64">
        <v>62.3</v>
      </c>
      <c r="I115" s="83" t="s">
        <v>104</v>
      </c>
      <c r="J115" s="83">
        <v>3.2</v>
      </c>
      <c r="K115" s="84">
        <v>58</v>
      </c>
      <c r="L115" s="84">
        <f>INDEX(LINEST(J$104:J$171,A$104:A$171,TRUE,FALSE ),1)</f>
        <v>0.13892125817773252</v>
      </c>
      <c r="M115" s="84">
        <f>INDEX(LINEST(J$104:J$171,A$104:A$171,TRUE,FALSE ),2)</f>
        <v>0.71112580569163608</v>
      </c>
      <c r="N115" s="3">
        <f>(J115-M115)/L115</f>
        <v>17.915718781672407</v>
      </c>
      <c r="O115" s="70">
        <f t="shared" si="12"/>
        <v>18</v>
      </c>
      <c r="P115" s="3">
        <f>A115-O115</f>
        <v>0</v>
      </c>
    </row>
    <row r="116" spans="1:16" ht="17" thickBot="1">
      <c r="A116" s="64">
        <f t="shared" si="13"/>
        <v>19</v>
      </c>
      <c r="B116" s="64">
        <v>81</v>
      </c>
      <c r="C116" s="64">
        <v>61.5</v>
      </c>
      <c r="D116" s="64">
        <v>62.1</v>
      </c>
      <c r="E116" s="64">
        <v>8440</v>
      </c>
      <c r="F116" s="64">
        <v>-1.3</v>
      </c>
      <c r="G116" s="64">
        <v>59.8</v>
      </c>
      <c r="H116" s="64">
        <v>61.5</v>
      </c>
      <c r="I116" s="64" t="s">
        <v>15</v>
      </c>
      <c r="J116" s="64">
        <v>3.4</v>
      </c>
      <c r="K116" s="84">
        <v>58</v>
      </c>
      <c r="L116" s="84">
        <f>INDEX(LINEST(J$104:J$171,A$104:A$171,TRUE,FALSE ),1)</f>
        <v>0.13892125817773252</v>
      </c>
      <c r="M116" s="84">
        <f>INDEX(LINEST(J$104:J$171,A$104:A$171,TRUE,FALSE ),2)</f>
        <v>0.71112580569163608</v>
      </c>
      <c r="N116" s="3">
        <f>(J116-M116)/L116</f>
        <v>19.355383255083126</v>
      </c>
      <c r="O116" s="70">
        <f t="shared" si="12"/>
        <v>19</v>
      </c>
      <c r="P116" s="3">
        <f>A116-O116</f>
        <v>0</v>
      </c>
    </row>
    <row r="117" spans="1:16" ht="17" thickBot="1">
      <c r="A117" s="64">
        <f t="shared" si="13"/>
        <v>13</v>
      </c>
      <c r="B117" s="64">
        <v>87</v>
      </c>
      <c r="C117" s="64">
        <v>61.3</v>
      </c>
      <c r="D117" s="64">
        <v>59.2</v>
      </c>
      <c r="E117" s="64">
        <v>8450</v>
      </c>
      <c r="F117" s="64">
        <v>-2.7</v>
      </c>
      <c r="G117" s="64">
        <v>55.7</v>
      </c>
      <c r="H117" s="64">
        <v>57.7</v>
      </c>
      <c r="I117" s="64" t="s">
        <v>74</v>
      </c>
      <c r="J117" s="64">
        <v>2.5</v>
      </c>
      <c r="K117" s="84">
        <v>58</v>
      </c>
      <c r="L117" s="84">
        <f>INDEX(LINEST(J$104:J$171,A$104:A$171,TRUE,FALSE ),1)</f>
        <v>0.13892125817773252</v>
      </c>
      <c r="M117" s="84">
        <f>INDEX(LINEST(J$104:J$171,A$104:A$171,TRUE,FALSE ),2)</f>
        <v>0.71112580569163608</v>
      </c>
      <c r="N117" s="3">
        <f>(J117-M117)/L117</f>
        <v>12.876893124734886</v>
      </c>
      <c r="O117" s="70">
        <f t="shared" si="12"/>
        <v>13</v>
      </c>
      <c r="P117" s="3">
        <f>A117-O117</f>
        <v>0</v>
      </c>
    </row>
    <row r="118" spans="1:16" ht="17" thickBot="1">
      <c r="A118" s="64">
        <f t="shared" si="13"/>
        <v>23</v>
      </c>
      <c r="B118" s="64">
        <v>77</v>
      </c>
      <c r="C118" s="64">
        <v>61.5</v>
      </c>
      <c r="D118" s="64">
        <v>58.1</v>
      </c>
      <c r="E118" s="64">
        <v>7550</v>
      </c>
      <c r="F118" s="64">
        <v>-1.5</v>
      </c>
      <c r="G118" s="64">
        <v>54.1</v>
      </c>
      <c r="H118" s="64">
        <v>58.7</v>
      </c>
      <c r="I118" s="64" t="s">
        <v>57</v>
      </c>
      <c r="J118" s="64">
        <v>3.95</v>
      </c>
      <c r="K118" s="84">
        <v>58</v>
      </c>
      <c r="L118" s="84">
        <f>INDEX(LINEST(J$104:J$171,A$104:A$171,TRUE,FALSE ),1)</f>
        <v>0.13892125817773252</v>
      </c>
      <c r="M118" s="84">
        <f>INDEX(LINEST(J$104:J$171,A$104:A$171,TRUE,FALSE ),2)</f>
        <v>0.71112580569163608</v>
      </c>
      <c r="N118" s="3">
        <f>(J118-M118)/L118</f>
        <v>23.314460556962608</v>
      </c>
      <c r="O118" s="70">
        <f t="shared" si="12"/>
        <v>23</v>
      </c>
      <c r="P118" s="3">
        <f>A118-O118</f>
        <v>0</v>
      </c>
    </row>
    <row r="119" spans="1:16" ht="17" thickBot="1">
      <c r="A119" s="64">
        <f t="shared" si="13"/>
        <v>51</v>
      </c>
      <c r="B119" s="64">
        <v>49</v>
      </c>
      <c r="C119" s="64">
        <v>54.7</v>
      </c>
      <c r="D119" s="64">
        <v>55.4</v>
      </c>
      <c r="E119" s="64">
        <v>7965</v>
      </c>
      <c r="F119" s="64">
        <v>-0.5</v>
      </c>
      <c r="G119" s="64">
        <v>50.2</v>
      </c>
      <c r="H119" s="64">
        <v>53.6</v>
      </c>
      <c r="I119" s="64" t="s">
        <v>17</v>
      </c>
      <c r="J119" s="64">
        <v>7.8</v>
      </c>
      <c r="K119" s="84">
        <v>58</v>
      </c>
      <c r="L119" s="84">
        <f>INDEX(LINEST(J$104:J$171,A$104:A$171,TRUE,FALSE ),1)</f>
        <v>0.13892125817773252</v>
      </c>
      <c r="M119" s="84">
        <f>INDEX(LINEST(J$104:J$171,A$104:A$171,TRUE,FALSE ),2)</f>
        <v>0.71112580569163608</v>
      </c>
      <c r="N119" s="3">
        <f>(J119-M119)/L119</f>
        <v>51.028001670118975</v>
      </c>
      <c r="O119" s="70">
        <f t="shared" si="12"/>
        <v>51</v>
      </c>
      <c r="P119" s="3">
        <f>A119-O119</f>
        <v>0</v>
      </c>
    </row>
    <row r="120" spans="1:16" ht="17" thickBot="1">
      <c r="A120" s="64">
        <f t="shared" si="13"/>
        <v>60</v>
      </c>
      <c r="B120" s="64">
        <v>40</v>
      </c>
      <c r="C120" s="64">
        <v>54.6</v>
      </c>
      <c r="D120" s="64">
        <v>54.6</v>
      </c>
      <c r="E120" s="64">
        <v>7540</v>
      </c>
      <c r="F120" s="64">
        <v>-0.7</v>
      </c>
      <c r="G120" s="64">
        <v>49</v>
      </c>
      <c r="H120" s="64">
        <v>51.6</v>
      </c>
      <c r="I120" s="64" t="s">
        <v>14</v>
      </c>
      <c r="J120" s="64">
        <v>9</v>
      </c>
      <c r="K120" s="84">
        <v>58</v>
      </c>
      <c r="L120" s="84">
        <f>INDEX(LINEST(J$104:J$171,A$104:A$171,TRUE,FALSE ),1)</f>
        <v>0.13892125817773252</v>
      </c>
      <c r="M120" s="84">
        <f>INDEX(LINEST(J$104:J$171,A$104:A$171,TRUE,FALSE ),2)</f>
        <v>0.71112580569163608</v>
      </c>
      <c r="N120" s="3">
        <f>(J120-M120)/L120</f>
        <v>59.66598851058329</v>
      </c>
      <c r="O120" s="70">
        <f t="shared" si="12"/>
        <v>60</v>
      </c>
      <c r="P120" s="3">
        <f>A120-O120</f>
        <v>0</v>
      </c>
    </row>
    <row r="121" spans="1:16" ht="17" thickBot="1">
      <c r="A121" s="64">
        <f t="shared" si="13"/>
        <v>6</v>
      </c>
      <c r="B121" s="64">
        <v>94</v>
      </c>
      <c r="C121" s="64">
        <v>53.6</v>
      </c>
      <c r="D121" s="64">
        <v>59.2</v>
      </c>
      <c r="E121" s="64">
        <v>6320</v>
      </c>
      <c r="F121" s="64" t="s">
        <v>19</v>
      </c>
      <c r="G121" s="64">
        <v>56.5</v>
      </c>
      <c r="H121" s="64">
        <v>61.3</v>
      </c>
      <c r="I121" s="64" t="s">
        <v>63</v>
      </c>
      <c r="J121" s="64">
        <v>1.6</v>
      </c>
      <c r="K121" s="84">
        <v>58</v>
      </c>
      <c r="L121" s="84">
        <f>INDEX(LINEST(J$104:J$171,A$104:A$171,TRUE,FALSE ),1)</f>
        <v>0.13892125817773252</v>
      </c>
      <c r="M121" s="84">
        <f>INDEX(LINEST(J$104:J$171,A$104:A$171,TRUE,FALSE ),2)</f>
        <v>0.71112580569163608</v>
      </c>
      <c r="N121" s="3">
        <f>(J121-M121)/L121</f>
        <v>6.3984029943866458</v>
      </c>
      <c r="O121" s="70">
        <f t="shared" si="12"/>
        <v>6</v>
      </c>
      <c r="P121" s="3">
        <f>A121-O121</f>
        <v>0</v>
      </c>
    </row>
    <row r="122" spans="1:16" ht="17" thickBot="1">
      <c r="A122" s="64">
        <f t="shared" si="13"/>
        <v>70</v>
      </c>
      <c r="B122" s="64">
        <v>30</v>
      </c>
      <c r="C122" s="64">
        <v>54.4</v>
      </c>
      <c r="D122" s="64">
        <v>53.5</v>
      </c>
      <c r="E122" s="64">
        <v>7170</v>
      </c>
      <c r="F122" s="64">
        <v>-0.9</v>
      </c>
      <c r="G122" s="64">
        <v>47.6</v>
      </c>
      <c r="H122" s="64">
        <v>51.5</v>
      </c>
      <c r="I122" s="64" t="s">
        <v>102</v>
      </c>
      <c r="J122" s="64">
        <v>10.4</v>
      </c>
      <c r="K122" s="84">
        <v>58</v>
      </c>
      <c r="L122" s="84">
        <f>INDEX(LINEST(J$104:J$171,A$104:A$171,TRUE,FALSE ),1)</f>
        <v>0.13892125817773252</v>
      </c>
      <c r="M122" s="84">
        <f>INDEX(LINEST(J$104:J$171,A$104:A$171,TRUE,FALSE ),2)</f>
        <v>0.71112580569163608</v>
      </c>
      <c r="N122" s="3">
        <f>(J122-M122)/L122</f>
        <v>69.743639824458342</v>
      </c>
      <c r="O122" s="70">
        <f t="shared" si="12"/>
        <v>70</v>
      </c>
      <c r="P122" s="3">
        <f>A122-O122</f>
        <v>0</v>
      </c>
    </row>
    <row r="123" spans="1:16" ht="17" thickBot="1">
      <c r="A123" s="64">
        <f t="shared" si="13"/>
        <v>76</v>
      </c>
      <c r="B123" s="64">
        <v>24</v>
      </c>
      <c r="C123" s="64">
        <v>52.9</v>
      </c>
      <c r="D123" s="64">
        <v>52.9</v>
      </c>
      <c r="E123" s="64">
        <v>6740</v>
      </c>
      <c r="F123" s="64">
        <v>-0.7</v>
      </c>
      <c r="G123" s="64">
        <v>46.8</v>
      </c>
      <c r="H123" s="64">
        <v>51.6</v>
      </c>
      <c r="I123" s="64" t="s">
        <v>105</v>
      </c>
      <c r="J123" s="64">
        <v>11.3</v>
      </c>
      <c r="K123" s="84">
        <v>58</v>
      </c>
      <c r="L123" s="84">
        <f>INDEX(LINEST(J$104:J$171,A$104:A$171,TRUE,FALSE ),1)</f>
        <v>0.13892125817773252</v>
      </c>
      <c r="M123" s="84">
        <f>INDEX(LINEST(J$104:J$171,A$104:A$171,TRUE,FALSE ),2)</f>
        <v>0.71112580569163608</v>
      </c>
      <c r="N123" s="3">
        <f>(J123-M123)/L123</f>
        <v>76.222129954806576</v>
      </c>
      <c r="O123" s="70">
        <f t="shared" si="12"/>
        <v>76</v>
      </c>
      <c r="P123" s="3">
        <f>A123-O123</f>
        <v>0</v>
      </c>
    </row>
    <row r="124" spans="1:16" ht="17" thickBot="1">
      <c r="A124" s="64">
        <f t="shared" si="13"/>
        <v>70</v>
      </c>
      <c r="B124" s="64">
        <v>30</v>
      </c>
      <c r="C124" s="64">
        <v>53.2</v>
      </c>
      <c r="D124" s="64">
        <v>53.6</v>
      </c>
      <c r="E124" s="64">
        <v>7420</v>
      </c>
      <c r="F124" s="64">
        <v>-0.9</v>
      </c>
      <c r="G124" s="64">
        <v>47.6</v>
      </c>
      <c r="H124" s="64">
        <v>50.1</v>
      </c>
      <c r="I124" s="64" t="s">
        <v>26</v>
      </c>
      <c r="J124" s="64">
        <v>10.5</v>
      </c>
      <c r="K124" s="84">
        <v>58</v>
      </c>
      <c r="L124" s="84">
        <f>INDEX(LINEST(J$104:J$171,A$104:A$171,TRUE,FALSE ),1)</f>
        <v>0.13892125817773252</v>
      </c>
      <c r="M124" s="84">
        <f>INDEX(LINEST(J$104:J$171,A$104:A$171,TRUE,FALSE ),2)</f>
        <v>0.71112580569163608</v>
      </c>
      <c r="N124" s="3">
        <f>(J124-M124)/L124</f>
        <v>70.463472061163685</v>
      </c>
      <c r="O124" s="70">
        <f t="shared" si="12"/>
        <v>70</v>
      </c>
      <c r="P124" s="3">
        <f>A124-O124</f>
        <v>0</v>
      </c>
    </row>
    <row r="125" spans="1:16" ht="17" thickBot="1">
      <c r="A125" s="64">
        <f t="shared" si="13"/>
        <v>84</v>
      </c>
      <c r="B125" s="64">
        <v>16</v>
      </c>
      <c r="C125" s="64">
        <v>52.9</v>
      </c>
      <c r="D125" s="64">
        <v>52.1</v>
      </c>
      <c r="E125" s="64">
        <v>6870</v>
      </c>
      <c r="F125" s="64">
        <v>-0.5</v>
      </c>
      <c r="G125" s="64">
        <v>45.6</v>
      </c>
      <c r="H125" s="64">
        <v>50</v>
      </c>
      <c r="I125" s="64" t="s">
        <v>27</v>
      </c>
      <c r="J125" s="64">
        <v>12.4</v>
      </c>
      <c r="K125" s="84">
        <v>58</v>
      </c>
      <c r="L125" s="84">
        <f>INDEX(LINEST(J$104:J$171,A$104:A$171,TRUE,FALSE ),1)</f>
        <v>0.13892125817773252</v>
      </c>
      <c r="M125" s="84">
        <f>INDEX(LINEST(J$104:J$171,A$104:A$171,TRUE,FALSE ),2)</f>
        <v>0.71112580569163608</v>
      </c>
      <c r="N125" s="3">
        <f>(J125-M125)/L125</f>
        <v>84.140284558565554</v>
      </c>
      <c r="O125" s="70">
        <f t="shared" si="12"/>
        <v>84</v>
      </c>
      <c r="P125" s="3">
        <f>A125-O125</f>
        <v>0</v>
      </c>
    </row>
    <row r="126" spans="1:16" ht="17" thickBot="1">
      <c r="A126" s="64">
        <f t="shared" si="13"/>
        <v>39</v>
      </c>
      <c r="B126" s="64">
        <v>61</v>
      </c>
      <c r="C126" s="64">
        <v>53.2</v>
      </c>
      <c r="D126" s="64">
        <v>56.7</v>
      </c>
      <c r="E126" s="64">
        <v>7430</v>
      </c>
      <c r="F126" s="64">
        <v>-2.9</v>
      </c>
      <c r="G126" s="64">
        <v>52.2</v>
      </c>
      <c r="H126" s="64">
        <v>55.4</v>
      </c>
      <c r="I126" s="64" t="s">
        <v>90</v>
      </c>
      <c r="J126" s="64">
        <v>6.1</v>
      </c>
      <c r="K126" s="84">
        <v>58</v>
      </c>
      <c r="L126" s="84">
        <f>INDEX(LINEST(J$104:J$171,A$104:A$171,TRUE,FALSE ),1)</f>
        <v>0.13892125817773252</v>
      </c>
      <c r="M126" s="84">
        <f>INDEX(LINEST(J$104:J$171,A$104:A$171,TRUE,FALSE ),2)</f>
        <v>0.71112580569163608</v>
      </c>
      <c r="N126" s="3">
        <f>(J126-M126)/L126</f>
        <v>38.79085364612785</v>
      </c>
      <c r="O126" s="70">
        <f t="shared" si="12"/>
        <v>39</v>
      </c>
      <c r="P126" s="3">
        <f>A126-O126</f>
        <v>0</v>
      </c>
    </row>
    <row r="127" spans="1:16" ht="17" thickBot="1">
      <c r="A127" s="64">
        <f t="shared" si="13"/>
        <v>58</v>
      </c>
      <c r="B127" s="64">
        <v>42</v>
      </c>
      <c r="C127" s="64">
        <v>53.6</v>
      </c>
      <c r="D127" s="64">
        <v>54.6</v>
      </c>
      <c r="E127" s="64">
        <v>6950</v>
      </c>
      <c r="F127" s="64">
        <v>-0.9</v>
      </c>
      <c r="G127" s="64">
        <v>49.3</v>
      </c>
      <c r="H127" s="64">
        <v>53.7</v>
      </c>
      <c r="I127" s="64" t="s">
        <v>33</v>
      </c>
      <c r="J127" s="64">
        <v>8.6999999999999993</v>
      </c>
      <c r="K127" s="84">
        <v>58</v>
      </c>
      <c r="L127" s="84">
        <f>INDEX(LINEST(J$104:J$171,A$104:A$171,TRUE,FALSE ),1)</f>
        <v>0.13892125817773252</v>
      </c>
      <c r="M127" s="84">
        <f>INDEX(LINEST(J$104:J$171,A$104:A$171,TRUE,FALSE ),2)</f>
        <v>0.71112580569163608</v>
      </c>
      <c r="N127" s="3">
        <f>(J127-M127)/L127</f>
        <v>57.506491800467209</v>
      </c>
      <c r="O127" s="70">
        <f t="shared" si="12"/>
        <v>58</v>
      </c>
      <c r="P127" s="3">
        <f>A127-O127</f>
        <v>0</v>
      </c>
    </row>
    <row r="128" spans="1:16" ht="17" thickBot="1">
      <c r="A128" s="64">
        <f t="shared" si="13"/>
        <v>41</v>
      </c>
      <c r="B128" s="64">
        <v>59</v>
      </c>
      <c r="C128" s="64">
        <v>52.3</v>
      </c>
      <c r="D128" s="64">
        <v>56</v>
      </c>
      <c r="E128" s="64">
        <v>6090</v>
      </c>
      <c r="F128" s="64" t="s">
        <v>19</v>
      </c>
      <c r="G128" s="64">
        <v>51.7</v>
      </c>
      <c r="H128" s="64">
        <v>57.8</v>
      </c>
      <c r="I128" s="64" t="s">
        <v>106</v>
      </c>
      <c r="J128" s="64">
        <v>6.4</v>
      </c>
      <c r="K128" s="84">
        <v>58</v>
      </c>
      <c r="L128" s="84">
        <f>INDEX(LINEST(J$104:J$171,A$104:A$171,TRUE,FALSE ),1)</f>
        <v>0.13892125817773252</v>
      </c>
      <c r="M128" s="84">
        <f>INDEX(LINEST(J$104:J$171,A$104:A$171,TRUE,FALSE ),2)</f>
        <v>0.71112580569163608</v>
      </c>
      <c r="N128" s="3">
        <f>(J128-M128)/L128</f>
        <v>40.950350356243938</v>
      </c>
      <c r="O128" s="70">
        <f t="shared" si="12"/>
        <v>41</v>
      </c>
      <c r="P128" s="3">
        <f>A128-O128</f>
        <v>0</v>
      </c>
    </row>
    <row r="129" spans="1:16" ht="17" thickBot="1">
      <c r="A129" s="64">
        <f t="shared" si="13"/>
        <v>18</v>
      </c>
      <c r="B129" s="64">
        <v>82</v>
      </c>
      <c r="C129" s="64">
        <v>62</v>
      </c>
      <c r="D129" s="64">
        <v>60.9</v>
      </c>
      <c r="E129" s="64">
        <v>7980</v>
      </c>
      <c r="F129" s="64">
        <v>-3.5</v>
      </c>
      <c r="G129" s="64">
        <v>57.8</v>
      </c>
      <c r="H129" s="64">
        <v>59.5</v>
      </c>
      <c r="I129" s="64" t="s">
        <v>85</v>
      </c>
      <c r="J129" s="64">
        <v>3.2</v>
      </c>
      <c r="K129" s="84">
        <v>58</v>
      </c>
      <c r="L129" s="84">
        <f>INDEX(LINEST(J$104:J$171,A$104:A$171,TRUE,FALSE ),1)</f>
        <v>0.13892125817773252</v>
      </c>
      <c r="M129" s="84">
        <f>INDEX(LINEST(J$104:J$171,A$104:A$171,TRUE,FALSE ),2)</f>
        <v>0.71112580569163608</v>
      </c>
      <c r="N129" s="3">
        <f>(J129-M129)/L129</f>
        <v>17.915718781672407</v>
      </c>
      <c r="O129" s="70">
        <f t="shared" si="12"/>
        <v>18</v>
      </c>
      <c r="P129" s="3">
        <f>A129-O129</f>
        <v>0</v>
      </c>
    </row>
    <row r="130" spans="1:16" ht="17" thickBot="1">
      <c r="A130" s="64">
        <f t="shared" si="13"/>
        <v>18</v>
      </c>
      <c r="B130" s="64">
        <v>82</v>
      </c>
      <c r="C130" s="64">
        <v>63.9</v>
      </c>
      <c r="D130" s="64">
        <v>62.5</v>
      </c>
      <c r="E130" s="64">
        <v>6540</v>
      </c>
      <c r="F130" s="64" t="s">
        <v>19</v>
      </c>
      <c r="G130" s="64">
        <v>60.7</v>
      </c>
      <c r="H130" s="64">
        <v>64.099999999999994</v>
      </c>
      <c r="I130" s="64" t="s">
        <v>42</v>
      </c>
      <c r="J130" s="64">
        <v>3.2</v>
      </c>
      <c r="K130" s="84">
        <v>58</v>
      </c>
      <c r="L130" s="84">
        <f>INDEX(LINEST(J$104:J$171,A$104:A$171,TRUE,FALSE ),1)</f>
        <v>0.13892125817773252</v>
      </c>
      <c r="M130" s="84">
        <f>INDEX(LINEST(J$104:J$171,A$104:A$171,TRUE,FALSE ),2)</f>
        <v>0.71112580569163608</v>
      </c>
      <c r="N130" s="3">
        <f>(J130-M130)/L130</f>
        <v>17.915718781672407</v>
      </c>
      <c r="O130" s="70">
        <f t="shared" si="12"/>
        <v>18</v>
      </c>
      <c r="P130" s="3">
        <f>A130-O130</f>
        <v>0</v>
      </c>
    </row>
    <row r="131" spans="1:16" ht="17" thickBot="1">
      <c r="A131" s="64">
        <f t="shared" si="13"/>
        <v>14</v>
      </c>
      <c r="B131" s="64">
        <v>86</v>
      </c>
      <c r="C131" s="64">
        <v>62.1</v>
      </c>
      <c r="D131" s="64">
        <v>58.9</v>
      </c>
      <c r="E131" s="64">
        <v>8160</v>
      </c>
      <c r="F131" s="64">
        <v>-1.7</v>
      </c>
      <c r="G131" s="64">
        <v>55.5</v>
      </c>
      <c r="H131" s="64">
        <v>58.3</v>
      </c>
      <c r="I131" s="64" t="s">
        <v>22</v>
      </c>
      <c r="J131" s="64">
        <v>2.6</v>
      </c>
      <c r="K131" s="84">
        <v>58</v>
      </c>
      <c r="L131" s="84">
        <f>INDEX(LINEST(J$104:J$171,A$104:A$171,TRUE,FALSE ),1)</f>
        <v>0.13892125817773252</v>
      </c>
      <c r="M131" s="84">
        <f>INDEX(LINEST(J$104:J$171,A$104:A$171,TRUE,FALSE ),2)</f>
        <v>0.71112580569163608</v>
      </c>
      <c r="N131" s="3">
        <f>(J131-M131)/L131</f>
        <v>13.596725361440248</v>
      </c>
      <c r="O131" s="70">
        <f t="shared" si="12"/>
        <v>14</v>
      </c>
      <c r="P131" s="3">
        <f>A131-O131</f>
        <v>0</v>
      </c>
    </row>
    <row r="132" spans="1:16" ht="17" thickBot="1">
      <c r="A132" s="64">
        <f t="shared" si="13"/>
        <v>18</v>
      </c>
      <c r="B132" s="64">
        <v>82</v>
      </c>
      <c r="C132" s="64">
        <v>62.5</v>
      </c>
      <c r="D132" s="64">
        <v>63</v>
      </c>
      <c r="E132" s="64">
        <v>8630</v>
      </c>
      <c r="F132" s="64">
        <v>-2.9</v>
      </c>
      <c r="G132" s="64">
        <v>60.9</v>
      </c>
      <c r="H132" s="64">
        <v>62.2</v>
      </c>
      <c r="I132" s="64" t="s">
        <v>107</v>
      </c>
      <c r="J132" s="64">
        <v>3.2</v>
      </c>
      <c r="K132" s="84">
        <v>58</v>
      </c>
      <c r="L132" s="84">
        <f>INDEX(LINEST(J$104:J$171,A$104:A$171,TRUE,FALSE ),1)</f>
        <v>0.13892125817773252</v>
      </c>
      <c r="M132" s="84">
        <f>INDEX(LINEST(J$104:J$171,A$104:A$171,TRUE,FALSE ),2)</f>
        <v>0.71112580569163608</v>
      </c>
      <c r="N132" s="3">
        <f>(J132-M132)/L132</f>
        <v>17.915718781672407</v>
      </c>
      <c r="O132" s="70">
        <f t="shared" si="12"/>
        <v>18</v>
      </c>
      <c r="P132" s="3">
        <f>A132-O132</f>
        <v>0</v>
      </c>
    </row>
    <row r="133" spans="1:16" ht="17" thickBot="1">
      <c r="A133" s="64">
        <f t="shared" si="13"/>
        <v>17</v>
      </c>
      <c r="B133" s="64">
        <v>83</v>
      </c>
      <c r="C133" s="64">
        <v>62.3</v>
      </c>
      <c r="D133" s="64">
        <v>58.9</v>
      </c>
      <c r="E133" s="64">
        <v>8100</v>
      </c>
      <c r="F133" s="64">
        <v>-2.2999999999999998</v>
      </c>
      <c r="G133" s="64">
        <v>55.3</v>
      </c>
      <c r="H133" s="64">
        <v>58.7</v>
      </c>
      <c r="I133" s="64" t="s">
        <v>70</v>
      </c>
      <c r="J133" s="64">
        <v>3.04</v>
      </c>
      <c r="K133" s="84">
        <v>58</v>
      </c>
      <c r="L133" s="84">
        <f>INDEX(LINEST(J$104:J$171,A$104:A$171,TRUE,FALSE ),1)</f>
        <v>0.13892125817773252</v>
      </c>
      <c r="M133" s="84">
        <f>INDEX(LINEST(J$104:J$171,A$104:A$171,TRUE,FALSE ),2)</f>
        <v>0.71112580569163608</v>
      </c>
      <c r="N133" s="3">
        <f>(J133-M133)/L133</f>
        <v>16.763987202943831</v>
      </c>
      <c r="O133" s="70">
        <f t="shared" si="12"/>
        <v>17</v>
      </c>
      <c r="P133" s="3">
        <f>A133-O133</f>
        <v>0</v>
      </c>
    </row>
    <row r="134" spans="1:16" ht="17" thickBot="1">
      <c r="A134" s="64">
        <f t="shared" si="13"/>
        <v>13</v>
      </c>
      <c r="B134" s="64">
        <v>87</v>
      </c>
      <c r="C134" s="64">
        <v>62.2</v>
      </c>
      <c r="D134" s="64">
        <v>61.6</v>
      </c>
      <c r="E134" s="64">
        <v>8110</v>
      </c>
      <c r="F134" s="64">
        <v>-2.1</v>
      </c>
      <c r="G134" s="64">
        <v>59.5</v>
      </c>
      <c r="H134" s="64">
        <v>62.7</v>
      </c>
      <c r="I134" s="64" t="s">
        <v>61</v>
      </c>
      <c r="J134" s="64">
        <v>2.5</v>
      </c>
      <c r="K134" s="84">
        <v>58</v>
      </c>
      <c r="L134" s="84">
        <f>INDEX(LINEST(J$104:J$171,A$104:A$171,TRUE,FALSE ),1)</f>
        <v>0.13892125817773252</v>
      </c>
      <c r="M134" s="84">
        <f>INDEX(LINEST(J$104:J$171,A$104:A$171,TRUE,FALSE ),2)</f>
        <v>0.71112580569163608</v>
      </c>
      <c r="N134" s="3">
        <f>(J134-M134)/L134</f>
        <v>12.876893124734886</v>
      </c>
      <c r="O134" s="70">
        <f t="shared" si="12"/>
        <v>13</v>
      </c>
      <c r="P134" s="3">
        <f>A134-O134</f>
        <v>0</v>
      </c>
    </row>
    <row r="135" spans="1:16" ht="17" thickBot="1">
      <c r="A135" s="64">
        <f t="shared" si="13"/>
        <v>14</v>
      </c>
      <c r="B135" s="64">
        <v>86</v>
      </c>
      <c r="C135" s="64">
        <v>63.7</v>
      </c>
      <c r="D135" s="64">
        <v>62.8</v>
      </c>
      <c r="E135" s="64">
        <v>8930</v>
      </c>
      <c r="F135" s="64">
        <v>-3.1</v>
      </c>
      <c r="G135" s="64">
        <v>60.7</v>
      </c>
      <c r="H135" s="64">
        <v>62</v>
      </c>
      <c r="I135" s="64" t="s">
        <v>32</v>
      </c>
      <c r="J135" s="64">
        <v>2.7</v>
      </c>
      <c r="K135" s="84">
        <v>58</v>
      </c>
      <c r="L135" s="84">
        <f>INDEX(LINEST(J$104:J$171,A$104:A$171,TRUE,FALSE ),1)</f>
        <v>0.13892125817773252</v>
      </c>
      <c r="M135" s="84">
        <f>INDEX(LINEST(J$104:J$171,A$104:A$171,TRUE,FALSE ),2)</f>
        <v>0.71112580569163608</v>
      </c>
      <c r="N135" s="3">
        <f>(J135-M135)/L135</f>
        <v>14.316557598145607</v>
      </c>
      <c r="O135" s="70">
        <f t="shared" si="12"/>
        <v>14</v>
      </c>
      <c r="P135" s="3">
        <f>A135-O135</f>
        <v>0</v>
      </c>
    </row>
    <row r="136" spans="1:16" ht="17" thickBot="1">
      <c r="A136" s="64">
        <f t="shared" si="13"/>
        <v>73</v>
      </c>
      <c r="B136" s="64">
        <v>27</v>
      </c>
      <c r="C136" s="64">
        <v>58.3</v>
      </c>
      <c r="D136" s="64">
        <v>67</v>
      </c>
      <c r="E136" s="64">
        <v>6460</v>
      </c>
      <c r="F136" s="64">
        <v>-0.7</v>
      </c>
      <c r="G136" s="64">
        <v>68.8</v>
      </c>
      <c r="H136" s="64">
        <v>74.5</v>
      </c>
      <c r="I136" s="64" t="s">
        <v>70</v>
      </c>
      <c r="J136" s="64">
        <v>10.8</v>
      </c>
      <c r="K136" s="84">
        <v>58</v>
      </c>
      <c r="L136" s="84">
        <f>INDEX(LINEST(J$104:J$171,A$104:A$171,TRUE,FALSE ),1)</f>
        <v>0.13892125817773252</v>
      </c>
      <c r="M136" s="84">
        <f>INDEX(LINEST(J$104:J$171,A$104:A$171,TRUE,FALSE ),2)</f>
        <v>0.71112580569163608</v>
      </c>
      <c r="N136" s="3">
        <f>(J136-M136)/L136</f>
        <v>72.622968771279773</v>
      </c>
      <c r="O136" s="70">
        <f t="shared" si="12"/>
        <v>73</v>
      </c>
      <c r="P136" s="3">
        <f>A136-O136</f>
        <v>0</v>
      </c>
    </row>
    <row r="137" spans="1:16" ht="17" thickBot="1">
      <c r="A137" s="64">
        <f t="shared" si="13"/>
        <v>13</v>
      </c>
      <c r="B137" s="64">
        <v>87</v>
      </c>
      <c r="C137" s="64">
        <v>54.9</v>
      </c>
      <c r="D137" s="64">
        <v>61.4</v>
      </c>
      <c r="E137" s="64">
        <v>6500</v>
      </c>
      <c r="F137" s="64" t="s">
        <v>19</v>
      </c>
      <c r="G137" s="64">
        <v>60</v>
      </c>
      <c r="H137" s="64">
        <v>65.400000000000006</v>
      </c>
      <c r="I137" s="64" t="s">
        <v>71</v>
      </c>
      <c r="J137" s="64">
        <v>2.5</v>
      </c>
      <c r="K137" s="84">
        <v>58</v>
      </c>
      <c r="L137" s="84">
        <f>INDEX(LINEST(J$104:J$171,A$104:A$171,TRUE,FALSE ),1)</f>
        <v>0.13892125817773252</v>
      </c>
      <c r="M137" s="84">
        <f>INDEX(LINEST(J$104:J$171,A$104:A$171,TRUE,FALSE ),2)</f>
        <v>0.71112580569163608</v>
      </c>
      <c r="N137" s="3">
        <f>(J137-M137)/L137</f>
        <v>12.876893124734886</v>
      </c>
      <c r="O137" s="70">
        <f t="shared" si="12"/>
        <v>13</v>
      </c>
      <c r="P137" s="3">
        <f>A137-O137</f>
        <v>0</v>
      </c>
    </row>
    <row r="138" spans="1:16" ht="17" thickBot="1">
      <c r="A138" s="64">
        <f t="shared" si="13"/>
        <v>83</v>
      </c>
      <c r="B138" s="64">
        <v>17</v>
      </c>
      <c r="C138" s="64">
        <v>56.3</v>
      </c>
      <c r="D138" s="64">
        <v>67.3</v>
      </c>
      <c r="E138" s="64">
        <v>5970</v>
      </c>
      <c r="F138" s="64">
        <v>-1.5</v>
      </c>
      <c r="G138" s="64">
        <v>69.3</v>
      </c>
      <c r="H138" s="64">
        <v>77</v>
      </c>
      <c r="I138" s="64" t="s">
        <v>72</v>
      </c>
      <c r="J138" s="64">
        <v>12.2</v>
      </c>
      <c r="K138" s="84">
        <v>58</v>
      </c>
      <c r="L138" s="84">
        <f>INDEX(LINEST(J$104:J$171,A$104:A$171,TRUE,FALSE ),1)</f>
        <v>0.13892125817773252</v>
      </c>
      <c r="M138" s="84">
        <f>INDEX(LINEST(J$104:J$171,A$104:A$171,TRUE,FALSE ),2)</f>
        <v>0.71112580569163608</v>
      </c>
      <c r="N138" s="3">
        <f>(J138-M138)/L138</f>
        <v>82.70062008515481</v>
      </c>
      <c r="O138" s="70">
        <f t="shared" si="12"/>
        <v>83</v>
      </c>
      <c r="P138" s="3">
        <f>A138-O138</f>
        <v>0</v>
      </c>
    </row>
    <row r="139" spans="1:16" ht="17" thickBot="1">
      <c r="A139" s="64">
        <f t="shared" si="13"/>
        <v>52</v>
      </c>
      <c r="B139" s="64">
        <v>48</v>
      </c>
      <c r="C139" s="64">
        <v>56.4</v>
      </c>
      <c r="D139" s="64">
        <v>64.8</v>
      </c>
      <c r="E139" s="64">
        <v>6760</v>
      </c>
      <c r="F139" s="64" t="s">
        <v>19</v>
      </c>
      <c r="G139" s="64">
        <v>65</v>
      </c>
      <c r="H139" s="64">
        <v>70.5</v>
      </c>
      <c r="I139" s="64" t="s">
        <v>108</v>
      </c>
      <c r="J139" s="64">
        <v>8</v>
      </c>
      <c r="K139" s="84">
        <v>58</v>
      </c>
      <c r="L139" s="84">
        <f>INDEX(LINEST(J$104:J$171,A$104:A$171,TRUE,FALSE ),1)</f>
        <v>0.13892125817773252</v>
      </c>
      <c r="M139" s="84">
        <f>INDEX(LINEST(J$104:J$171,A$104:A$171,TRUE,FALSE ),2)</f>
        <v>0.71112580569163608</v>
      </c>
      <c r="N139" s="3">
        <f>(J139-M139)/L139</f>
        <v>52.467666143529691</v>
      </c>
      <c r="O139" s="70">
        <f t="shared" si="12"/>
        <v>52</v>
      </c>
      <c r="P139" s="3">
        <f>A139-O139</f>
        <v>0</v>
      </c>
    </row>
    <row r="140" spans="1:16" ht="17" thickBot="1">
      <c r="A140" s="64">
        <f t="shared" si="13"/>
        <v>25</v>
      </c>
      <c r="B140" s="64">
        <v>75</v>
      </c>
      <c r="C140" s="64">
        <v>55.6</v>
      </c>
      <c r="D140" s="64">
        <v>63.1</v>
      </c>
      <c r="E140" s="64">
        <v>7230</v>
      </c>
      <c r="F140" s="64">
        <v>-3.1</v>
      </c>
      <c r="G140" s="64">
        <v>62.2</v>
      </c>
      <c r="H140" s="64">
        <v>66.5</v>
      </c>
      <c r="I140" s="64" t="s">
        <v>35</v>
      </c>
      <c r="J140" s="64">
        <v>4.2</v>
      </c>
      <c r="K140" s="84">
        <v>58</v>
      </c>
      <c r="L140" s="84">
        <f>INDEX(LINEST(J$104:J$171,A$104:A$171,TRUE,FALSE ),1)</f>
        <v>0.13892125817773252</v>
      </c>
      <c r="M140" s="84">
        <f>INDEX(LINEST(J$104:J$171,A$104:A$171,TRUE,FALSE ),2)</f>
        <v>0.71112580569163608</v>
      </c>
      <c r="N140" s="3">
        <f>(J140-M140)/L140</f>
        <v>25.11404114872601</v>
      </c>
      <c r="O140" s="70">
        <f t="shared" si="12"/>
        <v>25</v>
      </c>
      <c r="P140" s="3">
        <f>A140-O140</f>
        <v>0</v>
      </c>
    </row>
    <row r="141" spans="1:16" ht="17" thickBot="1">
      <c r="A141" s="64">
        <f t="shared" si="13"/>
        <v>1</v>
      </c>
      <c r="B141" s="64">
        <v>99</v>
      </c>
      <c r="C141" s="64">
        <v>53.3</v>
      </c>
      <c r="D141" s="64">
        <v>60.1</v>
      </c>
      <c r="E141" s="64">
        <v>6400</v>
      </c>
      <c r="F141" s="64" t="s">
        <v>19</v>
      </c>
      <c r="G141" s="64">
        <v>58</v>
      </c>
      <c r="H141" s="64">
        <v>63.4</v>
      </c>
      <c r="I141" s="64" t="s">
        <v>26</v>
      </c>
      <c r="J141" s="64">
        <v>0.9</v>
      </c>
      <c r="K141" s="84">
        <v>58</v>
      </c>
      <c r="L141" s="84">
        <f>INDEX(LINEST(J$104:J$171,A$104:A$171,TRUE,FALSE ),1)</f>
        <v>0.13892125817773252</v>
      </c>
      <c r="M141" s="84">
        <f>INDEX(LINEST(J$104:J$171,A$104:A$171,TRUE,FALSE ),2)</f>
        <v>0.71112580569163608</v>
      </c>
      <c r="N141" s="3">
        <f>(J141-M141)/L141</f>
        <v>1.3595773374491242</v>
      </c>
      <c r="O141" s="70">
        <f t="shared" si="12"/>
        <v>1</v>
      </c>
      <c r="P141" s="3">
        <f>A141-O141</f>
        <v>0</v>
      </c>
    </row>
    <row r="142" spans="1:16" ht="17" thickBot="1">
      <c r="A142" s="64">
        <f t="shared" si="13"/>
        <v>34</v>
      </c>
      <c r="B142" s="64">
        <v>66</v>
      </c>
      <c r="C142" s="64">
        <v>56.2</v>
      </c>
      <c r="D142" s="64">
        <v>63.7</v>
      </c>
      <c r="E142" s="64">
        <v>6180</v>
      </c>
      <c r="F142" s="64">
        <v>-0.5</v>
      </c>
      <c r="G142" s="64">
        <v>63.4</v>
      </c>
      <c r="H142" s="64">
        <v>70.400000000000006</v>
      </c>
      <c r="I142" s="64" t="s">
        <v>109</v>
      </c>
      <c r="J142" s="64">
        <v>5.4</v>
      </c>
      <c r="K142" s="84">
        <v>58</v>
      </c>
      <c r="L142" s="84">
        <f>INDEX(LINEST(J$104:J$171,A$104:A$171,TRUE,FALSE ),1)</f>
        <v>0.13892125817773252</v>
      </c>
      <c r="M142" s="84">
        <f>INDEX(LINEST(J$104:J$171,A$104:A$171,TRUE,FALSE ),2)</f>
        <v>0.71112580569163608</v>
      </c>
      <c r="N142" s="3">
        <f>(J142-M142)/L142</f>
        <v>33.752027989190331</v>
      </c>
      <c r="O142" s="70">
        <f t="shared" si="12"/>
        <v>34</v>
      </c>
      <c r="P142" s="3">
        <f>A142-O142</f>
        <v>0</v>
      </c>
    </row>
    <row r="143" spans="1:16" ht="17" thickBot="1">
      <c r="A143" s="64">
        <f t="shared" si="13"/>
        <v>65</v>
      </c>
      <c r="B143" s="64">
        <v>35</v>
      </c>
      <c r="C143" s="64">
        <v>58.3</v>
      </c>
      <c r="D143" s="64">
        <v>66.5</v>
      </c>
      <c r="E143" s="64">
        <v>6870</v>
      </c>
      <c r="F143" s="64" t="s">
        <v>19</v>
      </c>
      <c r="G143" s="64">
        <v>67.599999999999994</v>
      </c>
      <c r="H143" s="64">
        <v>72.400000000000006</v>
      </c>
      <c r="I143" s="64" t="s">
        <v>110</v>
      </c>
      <c r="J143" s="64">
        <v>9.6999999999999993</v>
      </c>
      <c r="K143" s="84">
        <v>58</v>
      </c>
      <c r="L143" s="84">
        <f>INDEX(LINEST(J$104:J$171,A$104:A$171,TRUE,FALSE ),1)</f>
        <v>0.13892125817773252</v>
      </c>
      <c r="M143" s="84">
        <f>INDEX(LINEST(J$104:J$171,A$104:A$171,TRUE,FALSE ),2)</f>
        <v>0.71112580569163608</v>
      </c>
      <c r="N143" s="3">
        <f>(J143-M143)/L143</f>
        <v>64.704814167520809</v>
      </c>
      <c r="O143" s="70">
        <f t="shared" si="12"/>
        <v>65</v>
      </c>
      <c r="P143" s="3">
        <f>A143-O143</f>
        <v>0</v>
      </c>
    </row>
    <row r="144" spans="1:16" ht="17" thickBot="1">
      <c r="A144" s="64">
        <f t="shared" si="13"/>
        <v>92</v>
      </c>
      <c r="B144" s="64">
        <v>8</v>
      </c>
      <c r="C144" s="64">
        <v>54.3</v>
      </c>
      <c r="D144" s="64">
        <v>51</v>
      </c>
      <c r="E144" s="64">
        <v>5670</v>
      </c>
      <c r="F144" s="64" t="s">
        <v>19</v>
      </c>
      <c r="G144" s="64">
        <v>44.5</v>
      </c>
      <c r="H144" s="64">
        <v>50.2</v>
      </c>
      <c r="I144" s="64" t="s">
        <v>28</v>
      </c>
      <c r="J144" s="64">
        <v>13.55</v>
      </c>
      <c r="K144" s="84">
        <v>58</v>
      </c>
      <c r="L144" s="84">
        <f>INDEX(LINEST(J$104:J$171,A$104:A$171,TRUE,FALSE ),1)</f>
        <v>0.13892125817773252</v>
      </c>
      <c r="M144" s="84">
        <f>INDEX(LINEST(J$104:J$171,A$104:A$171,TRUE,FALSE ),2)</f>
        <v>0.71112580569163608</v>
      </c>
      <c r="N144" s="3">
        <f>(J144-M144)/L144</f>
        <v>92.418355280677176</v>
      </c>
      <c r="O144" s="70">
        <f t="shared" si="12"/>
        <v>92</v>
      </c>
      <c r="P144" s="3">
        <f>A144-O144</f>
        <v>0</v>
      </c>
    </row>
    <row r="145" spans="1:16" ht="17" thickBot="1">
      <c r="A145" s="64">
        <f t="shared" si="13"/>
        <v>52</v>
      </c>
      <c r="B145" s="64">
        <v>48</v>
      </c>
      <c r="C145" s="64">
        <v>55.5</v>
      </c>
      <c r="D145" s="64">
        <v>55.5</v>
      </c>
      <c r="E145" s="64">
        <v>7740</v>
      </c>
      <c r="F145" s="64">
        <v>-2.1</v>
      </c>
      <c r="G145" s="64">
        <v>50.4</v>
      </c>
      <c r="H145" s="64">
        <v>52.9</v>
      </c>
      <c r="I145" s="64" t="s">
        <v>58</v>
      </c>
      <c r="J145" s="64">
        <v>7.9</v>
      </c>
      <c r="K145" s="84">
        <v>58</v>
      </c>
      <c r="L145" s="84">
        <f>INDEX(LINEST(J$104:J$171,A$104:A$171,TRUE,FALSE ),1)</f>
        <v>0.13892125817773252</v>
      </c>
      <c r="M145" s="84">
        <f>INDEX(LINEST(J$104:J$171,A$104:A$171,TRUE,FALSE ),2)</f>
        <v>0.71112580569163608</v>
      </c>
      <c r="N145" s="3">
        <f>(J145-M145)/L145</f>
        <v>51.747833906824333</v>
      </c>
      <c r="O145" s="70">
        <f t="shared" si="12"/>
        <v>52</v>
      </c>
      <c r="P145" s="3">
        <f>A145-O145</f>
        <v>0</v>
      </c>
    </row>
    <row r="146" spans="1:16" ht="17" thickBot="1">
      <c r="A146" s="64">
        <f t="shared" si="13"/>
        <v>1</v>
      </c>
      <c r="B146" s="64">
        <v>99</v>
      </c>
      <c r="C146" s="64">
        <v>63.2</v>
      </c>
      <c r="D146" s="64">
        <v>61.1</v>
      </c>
      <c r="E146" s="64">
        <v>8360</v>
      </c>
      <c r="F146" s="64">
        <v>-1.7</v>
      </c>
      <c r="G146" s="64">
        <v>58.7</v>
      </c>
      <c r="H146" s="64">
        <v>61.1</v>
      </c>
      <c r="I146" s="64" t="s">
        <v>29</v>
      </c>
      <c r="J146" s="64">
        <v>0.9</v>
      </c>
      <c r="K146" s="84">
        <v>58</v>
      </c>
      <c r="L146" s="84">
        <f>INDEX(LINEST(J$104:J$171,A$104:A$171,TRUE,FALSE ),1)</f>
        <v>0.13892125817773252</v>
      </c>
      <c r="M146" s="84">
        <f>INDEX(LINEST(J$104:J$171,A$104:A$171,TRUE,FALSE ),2)</f>
        <v>0.71112580569163608</v>
      </c>
      <c r="N146" s="3">
        <f>(J146-M146)/L146</f>
        <v>1.3595773374491242</v>
      </c>
      <c r="O146" s="70">
        <f t="shared" si="12"/>
        <v>1</v>
      </c>
      <c r="P146" s="3">
        <f>A146-O146</f>
        <v>0</v>
      </c>
    </row>
    <row r="147" spans="1:16" ht="17" thickBot="1">
      <c r="A147" s="64">
        <f t="shared" si="13"/>
        <v>30</v>
      </c>
      <c r="B147" s="64">
        <v>70</v>
      </c>
      <c r="C147" s="64">
        <v>63.9</v>
      </c>
      <c r="D147" s="64">
        <v>64.099999999999994</v>
      </c>
      <c r="E147" s="64">
        <v>8930</v>
      </c>
      <c r="F147" s="64">
        <v>-1.7</v>
      </c>
      <c r="G147" s="64">
        <v>62.1</v>
      </c>
      <c r="H147" s="64">
        <v>63.1</v>
      </c>
      <c r="I147" s="64" t="s">
        <v>65</v>
      </c>
      <c r="J147" s="64">
        <v>4.9000000000000004</v>
      </c>
      <c r="K147" s="84">
        <v>58</v>
      </c>
      <c r="L147" s="84">
        <f>INDEX(LINEST(J$104:J$171,A$104:A$171,TRUE,FALSE ),1)</f>
        <v>0.13892125817773252</v>
      </c>
      <c r="M147" s="84">
        <f>INDEX(LINEST(J$104:J$171,A$104:A$171,TRUE,FALSE ),2)</f>
        <v>0.71112580569163608</v>
      </c>
      <c r="N147" s="3">
        <f>(J147-M147)/L147</f>
        <v>30.152866805663532</v>
      </c>
      <c r="O147" s="70">
        <f t="shared" si="12"/>
        <v>30</v>
      </c>
      <c r="P147" s="3">
        <f>A147-O147</f>
        <v>0</v>
      </c>
    </row>
    <row r="148" spans="1:16" ht="17" thickBot="1">
      <c r="A148" s="64">
        <f t="shared" si="13"/>
        <v>12</v>
      </c>
      <c r="B148" s="64">
        <v>88</v>
      </c>
      <c r="C148" s="64">
        <v>60.8</v>
      </c>
      <c r="D148" s="64">
        <v>60.3</v>
      </c>
      <c r="E148" s="64">
        <v>6390</v>
      </c>
      <c r="F148" s="64" t="s">
        <v>19</v>
      </c>
      <c r="G148" s="64">
        <v>57.8</v>
      </c>
      <c r="H148" s="64">
        <v>61.7</v>
      </c>
      <c r="I148" s="64" t="s">
        <v>36</v>
      </c>
      <c r="J148" s="83">
        <v>2.4</v>
      </c>
      <c r="K148" s="84">
        <v>58</v>
      </c>
      <c r="L148" s="84">
        <f>INDEX(LINEST(J$104:J$171,A$104:A$171,TRUE,FALSE ),1)</f>
        <v>0.13892125817773252</v>
      </c>
      <c r="M148" s="84">
        <f>INDEX(LINEST(J$104:J$171,A$104:A$171,TRUE,FALSE ),2)</f>
        <v>0.71112580569163608</v>
      </c>
      <c r="N148" s="3">
        <f>(J148-M148)/L148</f>
        <v>12.157060888029525</v>
      </c>
      <c r="O148" s="70">
        <f t="shared" si="12"/>
        <v>12</v>
      </c>
      <c r="P148" s="3">
        <f>A148-O148</f>
        <v>0</v>
      </c>
    </row>
    <row r="149" spans="1:16" ht="17" thickBot="1">
      <c r="A149" s="64">
        <f t="shared" si="13"/>
        <v>9</v>
      </c>
      <c r="B149" s="64">
        <v>91</v>
      </c>
      <c r="C149" s="64">
        <v>61.5</v>
      </c>
      <c r="D149" s="64">
        <v>59.7</v>
      </c>
      <c r="E149" s="64">
        <v>8610</v>
      </c>
      <c r="F149" s="64">
        <v>-2.1</v>
      </c>
      <c r="G149" s="64">
        <v>56.1</v>
      </c>
      <c r="H149" s="64">
        <v>57.6</v>
      </c>
      <c r="I149" s="64" t="s">
        <v>54</v>
      </c>
      <c r="J149" s="64">
        <v>2</v>
      </c>
      <c r="K149" s="84">
        <v>58</v>
      </c>
      <c r="L149" s="84">
        <f>INDEX(LINEST(J$104:J$171,A$104:A$171,TRUE,FALSE ),1)</f>
        <v>0.13892125817773252</v>
      </c>
      <c r="M149" s="84">
        <f>INDEX(LINEST(J$104:J$171,A$104:A$171,TRUE,FALSE ),2)</f>
        <v>0.71112580569163608</v>
      </c>
      <c r="N149" s="3">
        <f>(J149-M149)/L149</f>
        <v>9.277731941208085</v>
      </c>
      <c r="O149" s="70">
        <f t="shared" si="12"/>
        <v>9</v>
      </c>
      <c r="P149" s="3">
        <f>A149-O149</f>
        <v>0</v>
      </c>
    </row>
    <row r="150" spans="1:16" ht="17" thickBot="1">
      <c r="A150" s="64">
        <f t="shared" si="13"/>
        <v>22</v>
      </c>
      <c r="B150" s="64">
        <v>78</v>
      </c>
      <c r="C150" s="64">
        <v>64</v>
      </c>
      <c r="D150" s="64">
        <v>63.5</v>
      </c>
      <c r="E150" s="64">
        <v>8910</v>
      </c>
      <c r="F150" s="64">
        <v>-2.5</v>
      </c>
      <c r="G150" s="64">
        <v>61.6</v>
      </c>
      <c r="H150" s="64">
        <v>62.8</v>
      </c>
      <c r="I150" s="64" t="s">
        <v>57</v>
      </c>
      <c r="J150" s="64">
        <v>3.7</v>
      </c>
      <c r="K150" s="84">
        <v>58</v>
      </c>
      <c r="L150" s="84">
        <f>INDEX(LINEST(J$104:J$171,A$104:A$171,TRUE,FALSE ),1)</f>
        <v>0.13892125817773252</v>
      </c>
      <c r="M150" s="84">
        <f>INDEX(LINEST(J$104:J$171,A$104:A$171,TRUE,FALSE ),2)</f>
        <v>0.71112580569163608</v>
      </c>
      <c r="N150" s="3">
        <f>(J150-M150)/L150</f>
        <v>21.51487996519921</v>
      </c>
      <c r="O150" s="70">
        <f t="shared" si="12"/>
        <v>22</v>
      </c>
      <c r="P150" s="3">
        <f>A150-O150</f>
        <v>0</v>
      </c>
    </row>
    <row r="151" spans="1:16" ht="17" thickBot="1">
      <c r="A151" s="64">
        <f t="shared" si="13"/>
        <v>7</v>
      </c>
      <c r="B151" s="64">
        <v>93</v>
      </c>
      <c r="C151" s="64">
        <v>63.4</v>
      </c>
      <c r="D151" s="64">
        <v>60.6</v>
      </c>
      <c r="E151" s="64">
        <v>8610</v>
      </c>
      <c r="F151" s="64">
        <v>-2.9</v>
      </c>
      <c r="G151" s="64">
        <v>57.7</v>
      </c>
      <c r="H151" s="64">
        <v>59.9</v>
      </c>
      <c r="I151" s="64" t="s">
        <v>110</v>
      </c>
      <c r="J151" s="64">
        <v>1.7</v>
      </c>
      <c r="K151" s="84">
        <v>58</v>
      </c>
      <c r="L151" s="84">
        <f>INDEX(LINEST(J$104:J$171,A$104:A$171,TRUE,FALSE ),1)</f>
        <v>0.13892125817773252</v>
      </c>
      <c r="M151" s="84">
        <f>INDEX(LINEST(J$104:J$171,A$104:A$171,TRUE,FALSE ),2)</f>
        <v>0.71112580569163608</v>
      </c>
      <c r="N151" s="3">
        <f>(J151-M151)/L151</f>
        <v>7.1182352310920045</v>
      </c>
      <c r="O151" s="70">
        <f t="shared" si="12"/>
        <v>7</v>
      </c>
      <c r="P151" s="3">
        <f>A151-O151</f>
        <v>0</v>
      </c>
    </row>
    <row r="152" spans="1:16" ht="17" thickBot="1">
      <c r="A152" s="64">
        <f t="shared" si="13"/>
        <v>8</v>
      </c>
      <c r="B152" s="64">
        <v>92</v>
      </c>
      <c r="C152" s="64">
        <v>63.1</v>
      </c>
      <c r="D152" s="64">
        <v>60.9</v>
      </c>
      <c r="E152" s="64">
        <v>8210</v>
      </c>
      <c r="F152" s="64">
        <v>-1.5</v>
      </c>
      <c r="G152" s="64">
        <v>58.5</v>
      </c>
      <c r="H152" s="64">
        <v>61.3</v>
      </c>
      <c r="I152" s="64" t="s">
        <v>112</v>
      </c>
      <c r="J152" s="64">
        <v>1.8</v>
      </c>
      <c r="K152" s="84">
        <v>58</v>
      </c>
      <c r="L152" s="84">
        <f>INDEX(LINEST(J$104:J$171,A$104:A$171,TRUE,FALSE ),1)</f>
        <v>0.13892125817773252</v>
      </c>
      <c r="M152" s="84">
        <f>INDEX(LINEST(J$104:J$171,A$104:A$171,TRUE,FALSE ),2)</f>
        <v>0.71112580569163608</v>
      </c>
      <c r="N152" s="3">
        <f>(J152-M152)/L152</f>
        <v>7.8380674677973659</v>
      </c>
      <c r="O152" s="70">
        <f t="shared" ref="O152:O215" si="14">ROUND(N152,0)</f>
        <v>8</v>
      </c>
      <c r="P152" s="3">
        <f>A152-O152</f>
        <v>0</v>
      </c>
    </row>
    <row r="153" spans="1:16" ht="17" thickBot="1">
      <c r="A153" s="64">
        <f t="shared" si="13"/>
        <v>65</v>
      </c>
      <c r="B153" s="64">
        <v>35</v>
      </c>
      <c r="C153" s="64">
        <v>55.9</v>
      </c>
      <c r="D153" s="64">
        <v>54.2</v>
      </c>
      <c r="E153" s="64">
        <v>7470</v>
      </c>
      <c r="F153" s="64">
        <v>-1.9</v>
      </c>
      <c r="G153" s="64">
        <v>48.6</v>
      </c>
      <c r="H153" s="64">
        <v>52.3</v>
      </c>
      <c r="I153" s="64" t="s">
        <v>53</v>
      </c>
      <c r="J153" s="64">
        <v>9.6999999999999993</v>
      </c>
      <c r="K153" s="84">
        <v>58</v>
      </c>
      <c r="L153" s="84">
        <f>INDEX(LINEST(J$104:J$171,A$104:A$171,TRUE,FALSE ),1)</f>
        <v>0.13892125817773252</v>
      </c>
      <c r="M153" s="84">
        <f>INDEX(LINEST(J$104:J$171,A$104:A$171,TRUE,FALSE ),2)</f>
        <v>0.71112580569163608</v>
      </c>
      <c r="N153" s="3">
        <f>(J153-M153)/L153</f>
        <v>64.704814167520809</v>
      </c>
      <c r="O153" s="70">
        <f t="shared" si="14"/>
        <v>65</v>
      </c>
      <c r="P153" s="3">
        <f>A153-O153</f>
        <v>0</v>
      </c>
    </row>
    <row r="154" spans="1:16" ht="17" thickBot="1">
      <c r="A154" s="64">
        <f t="shared" si="13"/>
        <v>58</v>
      </c>
      <c r="B154" s="64">
        <v>42</v>
      </c>
      <c r="C154" s="64">
        <v>57.3</v>
      </c>
      <c r="D154" s="64">
        <v>54.8</v>
      </c>
      <c r="E154" s="64">
        <v>7730</v>
      </c>
      <c r="F154" s="64">
        <v>-2.1</v>
      </c>
      <c r="G154" s="64">
        <v>49.4</v>
      </c>
      <c r="H154" s="64">
        <v>52.6</v>
      </c>
      <c r="I154" s="64" t="s">
        <v>113</v>
      </c>
      <c r="J154" s="64">
        <v>8.74</v>
      </c>
      <c r="K154" s="84">
        <v>58</v>
      </c>
      <c r="L154" s="84">
        <f>INDEX(LINEST(J$104:J$171,A$104:A$171,TRUE,FALSE ),1)</f>
        <v>0.13892125817773252</v>
      </c>
      <c r="M154" s="84">
        <f>INDEX(LINEST(J$104:J$171,A$104:A$171,TRUE,FALSE ),2)</f>
        <v>0.71112580569163608</v>
      </c>
      <c r="N154" s="3">
        <f>(J154-M154)/L154</f>
        <v>57.794424695149367</v>
      </c>
      <c r="O154" s="70">
        <f t="shared" si="14"/>
        <v>58</v>
      </c>
      <c r="P154" s="3">
        <f>A154-O154</f>
        <v>0</v>
      </c>
    </row>
    <row r="155" spans="1:16" ht="17" thickBot="1">
      <c r="A155" s="64">
        <f t="shared" si="13"/>
        <v>80</v>
      </c>
      <c r="B155" s="64">
        <v>20</v>
      </c>
      <c r="C155" s="64">
        <v>56.9</v>
      </c>
      <c r="D155" s="64">
        <v>52.3</v>
      </c>
      <c r="E155" s="64">
        <v>5760</v>
      </c>
      <c r="F155" s="64" t="s">
        <v>19</v>
      </c>
      <c r="G155" s="64">
        <v>46.2</v>
      </c>
      <c r="H155" s="64">
        <v>50.8</v>
      </c>
      <c r="I155" s="64" t="s">
        <v>111</v>
      </c>
      <c r="J155" s="64">
        <v>11.8</v>
      </c>
      <c r="K155" s="84">
        <v>58</v>
      </c>
      <c r="L155" s="84">
        <f>INDEX(LINEST(J$104:J$171,A$104:A$171,TRUE,FALSE ),1)</f>
        <v>0.13892125817773252</v>
      </c>
      <c r="M155" s="84">
        <f>INDEX(LINEST(J$104:J$171,A$104:A$171,TRUE,FALSE ),2)</f>
        <v>0.71112580569163608</v>
      </c>
      <c r="N155" s="3">
        <f>(J155-M155)/L155</f>
        <v>79.821291138333379</v>
      </c>
      <c r="O155" s="70">
        <f t="shared" si="14"/>
        <v>80</v>
      </c>
      <c r="P155" s="3">
        <f>A155-O155</f>
        <v>0</v>
      </c>
    </row>
    <row r="156" spans="1:16" ht="17" thickBot="1">
      <c r="A156" s="64">
        <f t="shared" si="13"/>
        <v>51</v>
      </c>
      <c r="B156" s="64">
        <v>49</v>
      </c>
      <c r="C156" s="64">
        <v>56.1</v>
      </c>
      <c r="D156" s="64">
        <v>55.5</v>
      </c>
      <c r="E156" s="64">
        <v>7650</v>
      </c>
      <c r="F156" s="64">
        <v>-2.2999999999999998</v>
      </c>
      <c r="G156" s="64">
        <v>50.3</v>
      </c>
      <c r="H156" s="64">
        <v>52.7</v>
      </c>
      <c r="I156" s="64" t="s">
        <v>103</v>
      </c>
      <c r="J156" s="64">
        <v>7.8</v>
      </c>
      <c r="K156" s="84">
        <v>58</v>
      </c>
      <c r="L156" s="84">
        <f>INDEX(LINEST(J$104:J$171,A$104:A$171,TRUE,FALSE ),1)</f>
        <v>0.13892125817773252</v>
      </c>
      <c r="M156" s="84">
        <f>INDEX(LINEST(J$104:J$171,A$104:A$171,TRUE,FALSE ),2)</f>
        <v>0.71112580569163608</v>
      </c>
      <c r="N156" s="3">
        <f>(J156-M156)/L156</f>
        <v>51.028001670118975</v>
      </c>
      <c r="O156" s="70">
        <f t="shared" si="14"/>
        <v>51</v>
      </c>
      <c r="P156" s="3">
        <f>A156-O156</f>
        <v>0</v>
      </c>
    </row>
    <row r="157" spans="1:16" ht="17" thickBot="1">
      <c r="A157" s="64">
        <f t="shared" si="13"/>
        <v>13</v>
      </c>
      <c r="B157" s="64">
        <v>87</v>
      </c>
      <c r="C157" s="64">
        <v>63.1</v>
      </c>
      <c r="D157" s="64">
        <v>62.2</v>
      </c>
      <c r="E157" s="64">
        <v>8530</v>
      </c>
      <c r="F157" s="64">
        <v>-3.3</v>
      </c>
      <c r="G157" s="64">
        <v>60.2</v>
      </c>
      <c r="H157" s="64">
        <v>62.5</v>
      </c>
      <c r="I157" s="64" t="s">
        <v>105</v>
      </c>
      <c r="J157" s="64">
        <v>2.5</v>
      </c>
      <c r="K157" s="84">
        <v>58</v>
      </c>
      <c r="L157" s="84">
        <f>INDEX(LINEST(J$104:J$171,A$104:A$171,TRUE,FALSE ),1)</f>
        <v>0.13892125817773252</v>
      </c>
      <c r="M157" s="84">
        <f>INDEX(LINEST(J$104:J$171,A$104:A$171,TRUE,FALSE ),2)</f>
        <v>0.71112580569163608</v>
      </c>
      <c r="N157" s="3">
        <f>(J157-M157)/L157</f>
        <v>12.876893124734886</v>
      </c>
      <c r="O157" s="70">
        <f t="shared" si="14"/>
        <v>13</v>
      </c>
      <c r="P157" s="3">
        <f>A157-O157</f>
        <v>0</v>
      </c>
    </row>
    <row r="158" spans="1:16" ht="17" thickBot="1">
      <c r="A158" s="64">
        <f t="shared" si="13"/>
        <v>16</v>
      </c>
      <c r="B158" s="64">
        <v>84</v>
      </c>
      <c r="C158" s="64">
        <v>60.8</v>
      </c>
      <c r="D158" s="64">
        <v>60.5</v>
      </c>
      <c r="E158" s="64">
        <v>6400</v>
      </c>
      <c r="F158" s="64" t="s">
        <v>19</v>
      </c>
      <c r="G158" s="64">
        <v>58</v>
      </c>
      <c r="H158" s="64">
        <v>61.8</v>
      </c>
      <c r="I158" s="64" t="s">
        <v>114</v>
      </c>
      <c r="J158" s="64">
        <v>2.9</v>
      </c>
      <c r="K158" s="84">
        <v>58</v>
      </c>
      <c r="L158" s="84">
        <f>INDEX(LINEST(J$104:J$171,A$104:A$171,TRUE,FALSE ),1)</f>
        <v>0.13892125817773252</v>
      </c>
      <c r="M158" s="84">
        <f>INDEX(LINEST(J$104:J$171,A$104:A$171,TRUE,FALSE ),2)</f>
        <v>0.71112580569163608</v>
      </c>
      <c r="N158" s="3">
        <f>(J158-M158)/L158</f>
        <v>15.756222071556326</v>
      </c>
      <c r="O158" s="70">
        <f t="shared" si="14"/>
        <v>16</v>
      </c>
      <c r="P158" s="3">
        <f>A158-O158</f>
        <v>0</v>
      </c>
    </row>
    <row r="159" spans="1:16" ht="17" thickBot="1">
      <c r="A159" s="64">
        <f t="shared" si="13"/>
        <v>20</v>
      </c>
      <c r="B159" s="64">
        <v>80</v>
      </c>
      <c r="C159" s="64">
        <v>62.7</v>
      </c>
      <c r="D159" s="64">
        <v>63.2</v>
      </c>
      <c r="E159" s="64">
        <v>8440</v>
      </c>
      <c r="F159" s="64">
        <v>-1.5</v>
      </c>
      <c r="G159" s="64">
        <v>61.5</v>
      </c>
      <c r="H159" s="64">
        <v>63.4</v>
      </c>
      <c r="I159" s="64" t="s">
        <v>16</v>
      </c>
      <c r="J159" s="64">
        <v>3.5</v>
      </c>
      <c r="K159" s="84">
        <v>58</v>
      </c>
      <c r="L159" s="84">
        <f>INDEX(LINEST(J$104:J$171,A$104:A$171,TRUE,FALSE ),1)</f>
        <v>0.13892125817773252</v>
      </c>
      <c r="M159" s="84">
        <f>INDEX(LINEST(J$104:J$171,A$104:A$171,TRUE,FALSE ),2)</f>
        <v>0.71112580569163608</v>
      </c>
      <c r="N159" s="3">
        <f>(J159-M159)/L159</f>
        <v>20.075215491788487</v>
      </c>
      <c r="O159" s="70">
        <f t="shared" si="14"/>
        <v>20</v>
      </c>
      <c r="P159" s="3">
        <f>A159-O159</f>
        <v>0</v>
      </c>
    </row>
    <row r="160" spans="1:16" ht="17" thickBot="1">
      <c r="A160" s="64">
        <f t="shared" si="13"/>
        <v>37</v>
      </c>
      <c r="B160" s="64">
        <v>63</v>
      </c>
      <c r="C160" s="64">
        <v>59.8</v>
      </c>
      <c r="D160" s="64">
        <v>57.3</v>
      </c>
      <c r="E160" s="64">
        <v>8110</v>
      </c>
      <c r="F160" s="64">
        <v>-1.9</v>
      </c>
      <c r="G160" s="64">
        <v>53</v>
      </c>
      <c r="H160" s="64">
        <v>55.6</v>
      </c>
      <c r="I160" s="64" t="s">
        <v>115</v>
      </c>
      <c r="J160" s="64">
        <v>5.9</v>
      </c>
      <c r="K160" s="84">
        <v>58</v>
      </c>
      <c r="L160" s="84">
        <f>INDEX(LINEST(J$104:J$171,A$104:A$171,TRUE,FALSE ),1)</f>
        <v>0.13892125817773252</v>
      </c>
      <c r="M160" s="84">
        <f>INDEX(LINEST(J$104:J$171,A$104:A$171,TRUE,FALSE ),2)</f>
        <v>0.71112580569163608</v>
      </c>
      <c r="N160" s="3">
        <f>(J160-M160)/L160</f>
        <v>37.351189172717135</v>
      </c>
      <c r="O160" s="70">
        <f t="shared" si="14"/>
        <v>37</v>
      </c>
      <c r="P160" s="3">
        <f>A160-O160</f>
        <v>0</v>
      </c>
    </row>
    <row r="161" spans="1:16" ht="17" thickBot="1">
      <c r="A161" s="64">
        <f t="shared" si="13"/>
        <v>20</v>
      </c>
      <c r="B161" s="64">
        <v>80</v>
      </c>
      <c r="C161" s="64">
        <v>61.9</v>
      </c>
      <c r="D161" s="64">
        <v>61.5</v>
      </c>
      <c r="E161" s="64">
        <v>6480</v>
      </c>
      <c r="F161" s="64" t="s">
        <v>19</v>
      </c>
      <c r="G161" s="64">
        <v>59.8</v>
      </c>
      <c r="H161" s="64">
        <v>64.099999999999994</v>
      </c>
      <c r="I161" s="64" t="s">
        <v>116</v>
      </c>
      <c r="J161" s="64">
        <v>3.5</v>
      </c>
      <c r="K161" s="84">
        <v>58</v>
      </c>
      <c r="L161" s="84">
        <f>INDEX(LINEST(J$104:J$171,A$104:A$171,TRUE,FALSE ),1)</f>
        <v>0.13892125817773252</v>
      </c>
      <c r="M161" s="84">
        <f>INDEX(LINEST(J$104:J$171,A$104:A$171,TRUE,FALSE ),2)</f>
        <v>0.71112580569163608</v>
      </c>
      <c r="N161" s="3">
        <f>(J161-M161)/L161</f>
        <v>20.075215491788487</v>
      </c>
      <c r="O161" s="70">
        <f t="shared" si="14"/>
        <v>20</v>
      </c>
      <c r="P161" s="3">
        <f>A161-O161</f>
        <v>0</v>
      </c>
    </row>
    <row r="162" spans="1:16" ht="17" thickBot="1">
      <c r="A162" s="64">
        <f t="shared" si="13"/>
        <v>11</v>
      </c>
      <c r="B162" s="64">
        <v>89</v>
      </c>
      <c r="C162" s="64">
        <v>61.2</v>
      </c>
      <c r="D162" s="64">
        <v>62.2</v>
      </c>
      <c r="E162" s="64">
        <v>8350</v>
      </c>
      <c r="F162" s="64">
        <v>-2.9</v>
      </c>
      <c r="G162" s="64">
        <v>59.8</v>
      </c>
      <c r="H162" s="64">
        <v>61.4</v>
      </c>
      <c r="I162" s="64" t="s">
        <v>103</v>
      </c>
      <c r="J162" s="83">
        <v>2.2000000000000002</v>
      </c>
      <c r="K162" s="84">
        <v>58</v>
      </c>
      <c r="L162" s="84">
        <f>INDEX(LINEST(J$104:J$171,A$104:A$171,TRUE,FALSE ),1)</f>
        <v>0.13892125817773252</v>
      </c>
      <c r="M162" s="84">
        <f>INDEX(LINEST(J$104:J$171,A$104:A$171,TRUE,FALSE ),2)</f>
        <v>0.71112580569163608</v>
      </c>
      <c r="N162" s="3">
        <f>(J162-M162)/L162</f>
        <v>10.717396414618808</v>
      </c>
      <c r="O162" s="70">
        <f t="shared" si="14"/>
        <v>11</v>
      </c>
      <c r="P162" s="3">
        <f>A162-O162</f>
        <v>0</v>
      </c>
    </row>
    <row r="163" spans="1:16" ht="17" thickBot="1">
      <c r="A163" s="64">
        <f t="shared" si="13"/>
        <v>9</v>
      </c>
      <c r="B163" s="64">
        <v>91</v>
      </c>
      <c r="C163" s="64">
        <v>62.4</v>
      </c>
      <c r="D163" s="64">
        <v>62.5</v>
      </c>
      <c r="E163" s="64">
        <v>8690</v>
      </c>
      <c r="F163" s="64">
        <v>-1.9</v>
      </c>
      <c r="G163" s="64">
        <v>59.9</v>
      </c>
      <c r="H163" s="64">
        <v>61</v>
      </c>
      <c r="I163" s="64" t="s">
        <v>64</v>
      </c>
      <c r="J163" s="64">
        <v>2</v>
      </c>
      <c r="K163" s="84">
        <v>58</v>
      </c>
      <c r="L163" s="84">
        <f>INDEX(LINEST(J$104:J$171,A$104:A$171,TRUE,FALSE ),1)</f>
        <v>0.13892125817773252</v>
      </c>
      <c r="M163" s="84">
        <f>INDEX(LINEST(J$104:J$171,A$104:A$171,TRUE,FALSE ),2)</f>
        <v>0.71112580569163608</v>
      </c>
      <c r="N163" s="3">
        <f>(J163-M163)/L163</f>
        <v>9.277731941208085</v>
      </c>
      <c r="O163" s="70">
        <f t="shared" si="14"/>
        <v>9</v>
      </c>
      <c r="P163" s="3">
        <f>A163-O163</f>
        <v>0</v>
      </c>
    </row>
    <row r="164" spans="1:16" ht="17" thickBot="1">
      <c r="A164" s="64">
        <f t="shared" si="13"/>
        <v>7</v>
      </c>
      <c r="B164" s="64">
        <v>93</v>
      </c>
      <c r="C164" s="64">
        <v>60.4</v>
      </c>
      <c r="D164" s="64">
        <v>60</v>
      </c>
      <c r="E164" s="64">
        <v>8400</v>
      </c>
      <c r="F164" s="64">
        <v>-2.9</v>
      </c>
      <c r="G164" s="64">
        <v>56.7</v>
      </c>
      <c r="H164" s="64">
        <v>58.5</v>
      </c>
      <c r="I164" s="64" t="s">
        <v>111</v>
      </c>
      <c r="J164" s="64">
        <v>1.7</v>
      </c>
      <c r="K164" s="84">
        <v>58</v>
      </c>
      <c r="L164" s="84">
        <f>INDEX(LINEST(J$104:J$171,A$104:A$171,TRUE,FALSE ),1)</f>
        <v>0.13892125817773252</v>
      </c>
      <c r="M164" s="84">
        <f>INDEX(LINEST(J$104:J$171,A$104:A$171,TRUE,FALSE ),2)</f>
        <v>0.71112580569163608</v>
      </c>
      <c r="N164" s="3">
        <f>(J164-M164)/L164</f>
        <v>7.1182352310920045</v>
      </c>
      <c r="O164" s="70">
        <f t="shared" si="14"/>
        <v>7</v>
      </c>
      <c r="P164" s="3">
        <f>A164-O164</f>
        <v>0</v>
      </c>
    </row>
    <row r="165" spans="1:16" ht="17" thickBot="1">
      <c r="A165" s="64">
        <f t="shared" si="13"/>
        <v>26</v>
      </c>
      <c r="B165" s="64">
        <v>74</v>
      </c>
      <c r="C165" s="64">
        <v>61</v>
      </c>
      <c r="D165" s="64">
        <v>62.7</v>
      </c>
      <c r="E165" s="64">
        <v>8520</v>
      </c>
      <c r="F165" s="64">
        <v>-3.1</v>
      </c>
      <c r="G165" s="64">
        <v>60.6</v>
      </c>
      <c r="H165" s="64">
        <v>62.4</v>
      </c>
      <c r="I165" s="64" t="s">
        <v>117</v>
      </c>
      <c r="J165" s="64">
        <v>4.3</v>
      </c>
      <c r="K165" s="84">
        <v>58</v>
      </c>
      <c r="L165" s="84">
        <f>INDEX(LINEST(J$104:J$171,A$104:A$171,TRUE,FALSE ),1)</f>
        <v>0.13892125817773252</v>
      </c>
      <c r="M165" s="84">
        <f>INDEX(LINEST(J$104:J$171,A$104:A$171,TRUE,FALSE ),2)</f>
        <v>0.71112580569163608</v>
      </c>
      <c r="N165" s="3">
        <f>(J165-M165)/L165</f>
        <v>25.833873385431367</v>
      </c>
      <c r="O165" s="70">
        <f t="shared" si="14"/>
        <v>26</v>
      </c>
      <c r="P165" s="3">
        <f>A165-O165</f>
        <v>0</v>
      </c>
    </row>
    <row r="166" spans="1:16" ht="17" thickBot="1">
      <c r="A166" s="64">
        <f t="shared" si="13"/>
        <v>11</v>
      </c>
      <c r="B166" s="64">
        <v>89</v>
      </c>
      <c r="C166" s="64">
        <v>62.1</v>
      </c>
      <c r="D166" s="64">
        <v>59.8</v>
      </c>
      <c r="E166" s="64">
        <v>8170</v>
      </c>
      <c r="F166" s="64">
        <v>-2.9</v>
      </c>
      <c r="G166" s="64">
        <v>56</v>
      </c>
      <c r="H166" s="64">
        <v>57.6</v>
      </c>
      <c r="I166" s="64" t="s">
        <v>106</v>
      </c>
      <c r="J166" s="83">
        <v>2.2999999999999998</v>
      </c>
      <c r="K166" s="84">
        <v>58</v>
      </c>
      <c r="L166" s="84">
        <f>INDEX(LINEST(J$104:J$171,A$104:A$171,TRUE,FALSE ),1)</f>
        <v>0.13892125817773252</v>
      </c>
      <c r="M166" s="84">
        <f>INDEX(LINEST(J$104:J$171,A$104:A$171,TRUE,FALSE ),2)</f>
        <v>0.71112580569163608</v>
      </c>
      <c r="N166" s="3">
        <f>(J166-M166)/L166</f>
        <v>11.437228651324165</v>
      </c>
      <c r="O166" s="70">
        <f t="shared" si="14"/>
        <v>11</v>
      </c>
      <c r="P166" s="3">
        <f>A166-O166</f>
        <v>0</v>
      </c>
    </row>
    <row r="167" spans="1:16" ht="17" thickBot="1">
      <c r="A167" s="64">
        <f t="shared" si="13"/>
        <v>1</v>
      </c>
      <c r="B167" s="64">
        <v>99</v>
      </c>
      <c r="C167" s="64">
        <v>61.3</v>
      </c>
      <c r="D167" s="64">
        <v>61.3</v>
      </c>
      <c r="E167" s="64">
        <v>8540</v>
      </c>
      <c r="F167" s="64">
        <v>-2.7</v>
      </c>
      <c r="G167" s="64">
        <v>58.6</v>
      </c>
      <c r="H167" s="64">
        <v>60.2</v>
      </c>
      <c r="I167" s="64" t="s">
        <v>14</v>
      </c>
      <c r="J167" s="64">
        <v>0.8</v>
      </c>
      <c r="K167" s="84">
        <v>58</v>
      </c>
      <c r="L167" s="84">
        <f>INDEX(LINEST(J$104:J$171,A$104:A$171,TRUE,FALSE ),1)</f>
        <v>0.13892125817773252</v>
      </c>
      <c r="M167" s="84">
        <f>INDEX(LINEST(J$104:J$171,A$104:A$171,TRUE,FALSE ),2)</f>
        <v>0.71112580569163608</v>
      </c>
      <c r="N167" s="3">
        <f>(J167-M167)/L167</f>
        <v>0.63974510074376423</v>
      </c>
      <c r="O167" s="70">
        <f t="shared" si="14"/>
        <v>1</v>
      </c>
      <c r="P167" s="3">
        <f>A167-O167</f>
        <v>0</v>
      </c>
    </row>
    <row r="168" spans="1:16" ht="17" thickBot="1">
      <c r="A168" s="64">
        <f t="shared" si="13"/>
        <v>4</v>
      </c>
      <c r="B168" s="64">
        <v>96</v>
      </c>
      <c r="C168" s="64">
        <v>61.9</v>
      </c>
      <c r="D168" s="64">
        <v>61.3</v>
      </c>
      <c r="E168" s="64">
        <v>8620</v>
      </c>
      <c r="F168" s="64">
        <v>-2.9</v>
      </c>
      <c r="G168" s="64">
        <v>58.5</v>
      </c>
      <c r="H168" s="64">
        <v>60</v>
      </c>
      <c r="I168" s="64" t="s">
        <v>111</v>
      </c>
      <c r="J168" s="64">
        <v>1.2</v>
      </c>
      <c r="K168" s="84">
        <v>58</v>
      </c>
      <c r="L168" s="84">
        <f>INDEX(LINEST(J$104:J$171,A$104:A$171,TRUE,FALSE ),1)</f>
        <v>0.13892125817773252</v>
      </c>
      <c r="M168" s="84">
        <f>INDEX(LINEST(J$104:J$171,A$104:A$171,TRUE,FALSE ),2)</f>
        <v>0.71112580569163608</v>
      </c>
      <c r="N168" s="3">
        <f>(J168-M168)/L168</f>
        <v>3.519074047565204</v>
      </c>
      <c r="O168" s="70">
        <f t="shared" si="14"/>
        <v>4</v>
      </c>
      <c r="P168" s="3">
        <f>A168-O168</f>
        <v>0</v>
      </c>
    </row>
    <row r="169" spans="1:16" ht="17" thickBot="1">
      <c r="A169" s="64">
        <f t="shared" ref="A169:A232" si="15">100-B169</f>
        <v>12</v>
      </c>
      <c r="B169" s="64">
        <v>88</v>
      </c>
      <c r="C169" s="64">
        <v>63</v>
      </c>
      <c r="D169" s="64">
        <v>62.5</v>
      </c>
      <c r="E169" s="64">
        <v>8540</v>
      </c>
      <c r="F169" s="64">
        <v>-3.7</v>
      </c>
      <c r="G169" s="64">
        <v>60.2</v>
      </c>
      <c r="H169" s="64">
        <v>61.7</v>
      </c>
      <c r="I169" s="64" t="s">
        <v>63</v>
      </c>
      <c r="J169" s="83">
        <v>2.34</v>
      </c>
      <c r="K169" s="84">
        <v>58</v>
      </c>
      <c r="L169" s="84">
        <f>INDEX(LINEST(J$104:J$171,A$104:A$171,TRUE,FALSE ),1)</f>
        <v>0.13892125817773252</v>
      </c>
      <c r="M169" s="84">
        <f>INDEX(LINEST(J$104:J$171,A$104:A$171,TRUE,FALSE ),2)</f>
        <v>0.71112580569163608</v>
      </c>
      <c r="N169" s="3">
        <f>(J169-M169)/L169</f>
        <v>11.725161546006309</v>
      </c>
      <c r="O169" s="70">
        <f t="shared" si="14"/>
        <v>12</v>
      </c>
      <c r="P169" s="3">
        <f>A169-O169</f>
        <v>0</v>
      </c>
    </row>
    <row r="170" spans="1:16" ht="17" thickBot="1">
      <c r="A170" s="64">
        <f t="shared" si="15"/>
        <v>17</v>
      </c>
      <c r="B170" s="64">
        <v>83</v>
      </c>
      <c r="C170" s="64">
        <v>63.5</v>
      </c>
      <c r="D170" s="64">
        <v>63.1</v>
      </c>
      <c r="E170" s="64">
        <v>8830</v>
      </c>
      <c r="F170" s="64">
        <v>-2.7</v>
      </c>
      <c r="G170" s="64">
        <v>61</v>
      </c>
      <c r="H170" s="64">
        <v>62.1</v>
      </c>
      <c r="I170" s="64" t="s">
        <v>63</v>
      </c>
      <c r="J170" s="64">
        <v>3.1</v>
      </c>
      <c r="K170" s="84">
        <v>58</v>
      </c>
      <c r="L170" s="84">
        <f>INDEX(LINEST(J$104:J$171,A$104:A$171,TRUE,FALSE ),1)</f>
        <v>0.13892125817773252</v>
      </c>
      <c r="M170" s="84">
        <f>INDEX(LINEST(J$104:J$171,A$104:A$171,TRUE,FALSE ),2)</f>
        <v>0.71112580569163608</v>
      </c>
      <c r="N170" s="3">
        <f>(J170-M170)/L170</f>
        <v>17.195886544967049</v>
      </c>
      <c r="O170" s="70">
        <f t="shared" si="14"/>
        <v>17</v>
      </c>
      <c r="P170" s="3">
        <f>A170-O170</f>
        <v>0</v>
      </c>
    </row>
    <row r="171" spans="1:16" ht="17" thickBot="1">
      <c r="A171" s="64">
        <f t="shared" si="15"/>
        <v>6</v>
      </c>
      <c r="B171" s="64">
        <v>94</v>
      </c>
      <c r="C171" s="64">
        <v>64.400000000000006</v>
      </c>
      <c r="D171" s="64">
        <v>59.5</v>
      </c>
      <c r="E171" s="64">
        <v>6360</v>
      </c>
      <c r="F171" s="64" t="s">
        <v>19</v>
      </c>
      <c r="G171" s="64">
        <v>57</v>
      </c>
      <c r="H171" s="64">
        <v>62.8</v>
      </c>
      <c r="I171" s="64" t="s">
        <v>106</v>
      </c>
      <c r="J171" s="64">
        <v>1.5</v>
      </c>
      <c r="K171" s="84">
        <v>58</v>
      </c>
      <c r="L171" s="84">
        <f>INDEX(LINEST(J$104:J$171,A$104:A$171,TRUE,FALSE ),1)</f>
        <v>0.13892125817773252</v>
      </c>
      <c r="M171" s="84">
        <f>INDEX(LINEST(J$104:J$171,A$104:A$171,TRUE,FALSE ),2)</f>
        <v>0.71112580569163608</v>
      </c>
      <c r="N171" s="3">
        <f>(J171-M171)/L171</f>
        <v>5.6785707576812845</v>
      </c>
      <c r="O171" s="70">
        <f t="shared" si="14"/>
        <v>6</v>
      </c>
      <c r="P171" s="3">
        <f>A171-O171</f>
        <v>0</v>
      </c>
    </row>
    <row r="172" spans="1:16" ht="17" thickBot="1">
      <c r="A172" s="13">
        <f t="shared" si="15"/>
        <v>2</v>
      </c>
      <c r="B172" s="13">
        <v>98</v>
      </c>
      <c r="C172" s="13">
        <v>28</v>
      </c>
      <c r="D172" s="13">
        <v>26.5</v>
      </c>
      <c r="E172" s="13">
        <v>3910</v>
      </c>
      <c r="F172" s="13">
        <v>-1.1000000000000001</v>
      </c>
      <c r="G172" s="13">
        <v>13.4</v>
      </c>
      <c r="H172" s="13">
        <v>17.3</v>
      </c>
      <c r="I172" s="13" t="s">
        <v>33</v>
      </c>
      <c r="J172" s="13">
        <v>0.4</v>
      </c>
      <c r="K172" s="108">
        <v>13</v>
      </c>
      <c r="L172" s="108">
        <f>INDEX(LINEST(J$172:J$184,A$172:A$184,TRUE,FALSE ),1)</f>
        <v>6.1996852662912605E-2</v>
      </c>
      <c r="M172" s="108">
        <f>INDEX(LINEST(J$172:J$184,A$172:A$184,TRUE,FALSE ),2)</f>
        <v>0.28793185825607215</v>
      </c>
      <c r="N172" s="3">
        <f>(J172-M172)/L172</f>
        <v>1.8076424355484844</v>
      </c>
      <c r="O172" s="70">
        <f t="shared" si="14"/>
        <v>2</v>
      </c>
      <c r="P172" s="3">
        <f>A172-O172</f>
        <v>0</v>
      </c>
    </row>
    <row r="173" spans="1:16" ht="17" thickBot="1">
      <c r="A173" s="13">
        <f t="shared" si="15"/>
        <v>50</v>
      </c>
      <c r="B173" s="13">
        <v>50</v>
      </c>
      <c r="C173" s="13">
        <v>24.8</v>
      </c>
      <c r="D173" s="13">
        <v>22.7</v>
      </c>
      <c r="E173" s="13">
        <v>3190</v>
      </c>
      <c r="F173" s="13">
        <v>-0.9</v>
      </c>
      <c r="G173" s="13">
        <v>9.6</v>
      </c>
      <c r="H173" s="13">
        <v>13.6</v>
      </c>
      <c r="I173" s="13" t="s">
        <v>16</v>
      </c>
      <c r="J173" s="13">
        <v>3.4</v>
      </c>
      <c r="K173" s="108">
        <v>13</v>
      </c>
      <c r="L173" s="108">
        <f>INDEX(LINEST(J$172:J$184,A$172:A$184,TRUE,FALSE ),1)</f>
        <v>6.1996852662912605E-2</v>
      </c>
      <c r="M173" s="108">
        <f>INDEX(LINEST(J$172:J$184,A$172:A$184,TRUE,FALSE ),2)</f>
        <v>0.28793185825607215</v>
      </c>
      <c r="N173" s="3">
        <f>(J173-M173)/L173</f>
        <v>50.197195632893973</v>
      </c>
      <c r="O173" s="70">
        <f t="shared" si="14"/>
        <v>50</v>
      </c>
      <c r="P173" s="3">
        <f>A173-O173</f>
        <v>0</v>
      </c>
    </row>
    <row r="174" spans="1:16" ht="17" thickBot="1">
      <c r="A174" s="13">
        <f t="shared" si="15"/>
        <v>73</v>
      </c>
      <c r="B174" s="13">
        <v>27</v>
      </c>
      <c r="C174" s="13">
        <v>23.8</v>
      </c>
      <c r="D174" s="13">
        <v>20.7</v>
      </c>
      <c r="E174" s="13">
        <v>2420</v>
      </c>
      <c r="F174" s="13" t="s">
        <v>19</v>
      </c>
      <c r="G174" s="13">
        <v>8.1999999999999993</v>
      </c>
      <c r="H174" s="13">
        <v>12.1</v>
      </c>
      <c r="I174" s="13" t="s">
        <v>32</v>
      </c>
      <c r="J174" s="13">
        <v>4.8</v>
      </c>
      <c r="K174" s="108">
        <v>13</v>
      </c>
      <c r="L174" s="108">
        <f>INDEX(LINEST(J$172:J$184,A$172:A$184,TRUE,FALSE ),1)</f>
        <v>6.1996852662912605E-2</v>
      </c>
      <c r="M174" s="108">
        <f>INDEX(LINEST(J$172:J$184,A$172:A$184,TRUE,FALSE ),2)</f>
        <v>0.28793185825607215</v>
      </c>
      <c r="N174" s="3">
        <f>(J174-M174)/L174</f>
        <v>72.778987124988532</v>
      </c>
      <c r="O174" s="70">
        <f t="shared" si="14"/>
        <v>73</v>
      </c>
      <c r="P174" s="3">
        <f>A174-O174</f>
        <v>0</v>
      </c>
    </row>
    <row r="175" spans="1:16" ht="17" thickBot="1">
      <c r="A175" s="13">
        <f t="shared" si="15"/>
        <v>30</v>
      </c>
      <c r="B175" s="13">
        <v>70</v>
      </c>
      <c r="C175" s="13">
        <v>27</v>
      </c>
      <c r="D175" s="13">
        <v>24.2</v>
      </c>
      <c r="E175" s="13">
        <v>3430</v>
      </c>
      <c r="F175" s="13">
        <v>-0.7</v>
      </c>
      <c r="G175" s="13">
        <v>10.8</v>
      </c>
      <c r="H175" s="13">
        <v>15.1</v>
      </c>
      <c r="I175" s="13" t="s">
        <v>30</v>
      </c>
      <c r="J175" s="13">
        <v>2.15</v>
      </c>
      <c r="K175" s="108">
        <v>13</v>
      </c>
      <c r="L175" s="108">
        <f>INDEX(LINEST(J$172:J$184,A$172:A$184,TRUE,FALSE ),1)</f>
        <v>6.1996852662912605E-2</v>
      </c>
      <c r="M175" s="108">
        <f>INDEX(LINEST(J$172:J$184,A$172:A$184,TRUE,FALSE ),2)</f>
        <v>0.28793185825607215</v>
      </c>
      <c r="N175" s="3">
        <f>(J175-M175)/L175</f>
        <v>30.034881800666685</v>
      </c>
      <c r="O175" s="70">
        <f t="shared" si="14"/>
        <v>30</v>
      </c>
      <c r="P175" s="3">
        <f>A175-O175</f>
        <v>0</v>
      </c>
    </row>
    <row r="176" spans="1:16" ht="17" thickBot="1">
      <c r="A176" s="13">
        <f t="shared" si="15"/>
        <v>7</v>
      </c>
      <c r="B176" s="13">
        <v>93</v>
      </c>
      <c r="C176" s="13">
        <v>26</v>
      </c>
      <c r="D176" s="13">
        <v>25.6</v>
      </c>
      <c r="E176" s="13">
        <v>3480</v>
      </c>
      <c r="F176" s="13">
        <v>-0.9</v>
      </c>
      <c r="G176" s="13">
        <v>12.3</v>
      </c>
      <c r="H176" s="13">
        <v>16.7</v>
      </c>
      <c r="I176" s="13" t="s">
        <v>16</v>
      </c>
      <c r="J176" s="13">
        <v>0.7</v>
      </c>
      <c r="K176" s="108">
        <v>13</v>
      </c>
      <c r="L176" s="108">
        <f>INDEX(LINEST(J$172:J$184,A$172:A$184,TRUE,FALSE ),1)</f>
        <v>6.1996852662912605E-2</v>
      </c>
      <c r="M176" s="108">
        <f>INDEX(LINEST(J$172:J$184,A$172:A$184,TRUE,FALSE ),2)</f>
        <v>0.28793185825607215</v>
      </c>
      <c r="N176" s="3">
        <f>(J176-M176)/L176</f>
        <v>6.6465977552830324</v>
      </c>
      <c r="O176" s="70">
        <f t="shared" si="14"/>
        <v>7</v>
      </c>
      <c r="P176" s="3">
        <f>A176-O176</f>
        <v>0</v>
      </c>
    </row>
    <row r="177" spans="1:16" ht="17" thickBot="1">
      <c r="A177" s="13">
        <f t="shared" si="15"/>
        <v>2</v>
      </c>
      <c r="B177" s="13">
        <v>98</v>
      </c>
      <c r="C177" s="13">
        <v>26.5</v>
      </c>
      <c r="D177" s="13">
        <v>25.7</v>
      </c>
      <c r="E177" s="13">
        <v>3640</v>
      </c>
      <c r="F177" s="13">
        <v>-0.7</v>
      </c>
      <c r="G177" s="13">
        <v>12.6</v>
      </c>
      <c r="H177" s="13">
        <v>16.600000000000001</v>
      </c>
      <c r="I177" s="13" t="s">
        <v>109</v>
      </c>
      <c r="J177" s="13">
        <v>0.4</v>
      </c>
      <c r="K177" s="108">
        <v>13</v>
      </c>
      <c r="L177" s="108">
        <f>INDEX(LINEST(J$172:J$184,A$172:A$184,TRUE,FALSE ),1)</f>
        <v>6.1996852662912605E-2</v>
      </c>
      <c r="M177" s="108">
        <f>INDEX(LINEST(J$172:J$184,A$172:A$184,TRUE,FALSE ),2)</f>
        <v>0.28793185825607215</v>
      </c>
      <c r="N177" s="3">
        <f>(J177-M177)/L177</f>
        <v>1.8076424355484844</v>
      </c>
      <c r="O177" s="70">
        <f t="shared" si="14"/>
        <v>2</v>
      </c>
      <c r="P177" s="3">
        <f>A177-O177</f>
        <v>0</v>
      </c>
    </row>
    <row r="178" spans="1:16" ht="17" thickBot="1">
      <c r="A178" s="13">
        <f t="shared" si="15"/>
        <v>10</v>
      </c>
      <c r="B178" s="13">
        <v>90</v>
      </c>
      <c r="C178" s="13">
        <v>25.8</v>
      </c>
      <c r="D178" s="13">
        <v>25.2</v>
      </c>
      <c r="E178" s="13">
        <v>2950</v>
      </c>
      <c r="F178" s="13" t="s">
        <v>19</v>
      </c>
      <c r="G178" s="13">
        <v>12.1</v>
      </c>
      <c r="H178" s="13">
        <v>16.899999999999999</v>
      </c>
      <c r="I178" s="13" t="s">
        <v>18</v>
      </c>
      <c r="J178" s="13">
        <v>0.9</v>
      </c>
      <c r="K178" s="108">
        <v>13</v>
      </c>
      <c r="L178" s="108">
        <f>INDEX(LINEST(J$172:J$184,A$172:A$184,TRUE,FALSE ),1)</f>
        <v>6.1996852662912605E-2</v>
      </c>
      <c r="M178" s="108">
        <f>INDEX(LINEST(J$172:J$184,A$172:A$184,TRUE,FALSE ),2)</f>
        <v>0.28793185825607215</v>
      </c>
      <c r="N178" s="3">
        <f>(J178-M178)/L178</f>
        <v>9.8725679684393999</v>
      </c>
      <c r="O178" s="70">
        <f t="shared" si="14"/>
        <v>10</v>
      </c>
      <c r="P178" s="3">
        <f>A178-O178</f>
        <v>0</v>
      </c>
    </row>
    <row r="179" spans="1:16" ht="17" thickBot="1">
      <c r="A179" s="13">
        <f t="shared" si="15"/>
        <v>11</v>
      </c>
      <c r="B179" s="13">
        <v>89</v>
      </c>
      <c r="C179" s="13">
        <v>25.4</v>
      </c>
      <c r="D179" s="13">
        <v>25</v>
      </c>
      <c r="E179" s="13">
        <v>2930</v>
      </c>
      <c r="F179" s="13" t="s">
        <v>19</v>
      </c>
      <c r="G179" s="13">
        <v>12</v>
      </c>
      <c r="H179" s="13">
        <v>16.7</v>
      </c>
      <c r="I179" s="13" t="s">
        <v>109</v>
      </c>
      <c r="J179" s="13">
        <v>1</v>
      </c>
      <c r="K179" s="108">
        <v>13</v>
      </c>
      <c r="L179" s="108">
        <f>INDEX(LINEST(J$172:J$184,A$172:A$184,TRUE,FALSE ),1)</f>
        <v>6.1996852662912605E-2</v>
      </c>
      <c r="M179" s="108">
        <f>INDEX(LINEST(J$172:J$184,A$172:A$184,TRUE,FALSE ),2)</f>
        <v>0.28793185825607215</v>
      </c>
      <c r="N179" s="3">
        <f>(J179-M179)/L179</f>
        <v>11.485553075017583</v>
      </c>
      <c r="O179" s="70">
        <f t="shared" si="14"/>
        <v>11</v>
      </c>
      <c r="P179" s="3">
        <f>A179-O179</f>
        <v>0</v>
      </c>
    </row>
    <row r="180" spans="1:16" ht="17" thickBot="1">
      <c r="A180" s="13">
        <f t="shared" si="15"/>
        <v>5</v>
      </c>
      <c r="B180" s="13">
        <v>95</v>
      </c>
      <c r="C180" s="13">
        <v>26.6</v>
      </c>
      <c r="D180" s="13">
        <v>25.7</v>
      </c>
      <c r="E180" s="13">
        <v>3010</v>
      </c>
      <c r="F180" s="13" t="s">
        <v>19</v>
      </c>
      <c r="G180" s="13">
        <v>12.5</v>
      </c>
      <c r="H180" s="13">
        <v>17.5</v>
      </c>
      <c r="I180" s="13" t="s">
        <v>20</v>
      </c>
      <c r="J180" s="13">
        <v>0.6</v>
      </c>
      <c r="K180" s="108">
        <v>13</v>
      </c>
      <c r="L180" s="108">
        <f>INDEX(LINEST(J$172:J$184,A$172:A$184,TRUE,FALSE ),1)</f>
        <v>6.1996852662912605E-2</v>
      </c>
      <c r="M180" s="108">
        <f>INDEX(LINEST(J$172:J$184,A$172:A$184,TRUE,FALSE ),2)</f>
        <v>0.28793185825607215</v>
      </c>
      <c r="N180" s="3">
        <f>(J180-M180)/L180</f>
        <v>5.0336126487048496</v>
      </c>
      <c r="O180" s="70">
        <f t="shared" si="14"/>
        <v>5</v>
      </c>
      <c r="P180" s="3">
        <f>A180-O180</f>
        <v>0</v>
      </c>
    </row>
    <row r="181" spans="1:16" ht="17" thickBot="1">
      <c r="A181" s="13">
        <f t="shared" si="15"/>
        <v>8</v>
      </c>
      <c r="B181" s="13">
        <v>92</v>
      </c>
      <c r="C181" s="13">
        <v>28.1</v>
      </c>
      <c r="D181" s="13">
        <v>27.2</v>
      </c>
      <c r="E181" s="13">
        <v>3190</v>
      </c>
      <c r="F181" s="13" t="s">
        <v>19</v>
      </c>
      <c r="G181" s="13">
        <v>13.8</v>
      </c>
      <c r="H181" s="13">
        <v>19.2</v>
      </c>
      <c r="I181" s="13" t="s">
        <v>30</v>
      </c>
      <c r="J181" s="13">
        <v>0.8</v>
      </c>
      <c r="K181" s="108">
        <v>13</v>
      </c>
      <c r="L181" s="108">
        <f>INDEX(LINEST(J$172:J$184,A$172:A$184,TRUE,FALSE ),1)</f>
        <v>6.1996852662912605E-2</v>
      </c>
      <c r="M181" s="108">
        <f>INDEX(LINEST(J$172:J$184,A$172:A$184,TRUE,FALSE ),2)</f>
        <v>0.28793185825607215</v>
      </c>
      <c r="N181" s="3">
        <f>(J181-M181)/L181</f>
        <v>8.259582861861217</v>
      </c>
      <c r="O181" s="70">
        <f t="shared" si="14"/>
        <v>8</v>
      </c>
      <c r="P181" s="3">
        <f>A181-O181</f>
        <v>0</v>
      </c>
    </row>
    <row r="182" spans="1:16" ht="17" thickBot="1">
      <c r="A182" s="13">
        <f t="shared" si="15"/>
        <v>63</v>
      </c>
      <c r="B182" s="13">
        <v>37</v>
      </c>
      <c r="C182" s="13" t="s">
        <v>19</v>
      </c>
      <c r="D182" s="13">
        <v>21.8</v>
      </c>
      <c r="E182" s="13">
        <v>2550</v>
      </c>
      <c r="F182" s="13" t="s">
        <v>19</v>
      </c>
      <c r="G182" s="13">
        <v>8.8000000000000007</v>
      </c>
      <c r="H182" s="13">
        <v>13.2</v>
      </c>
      <c r="I182" s="13" t="s">
        <v>32</v>
      </c>
      <c r="J182" s="13">
        <v>4.2</v>
      </c>
      <c r="K182" s="108">
        <v>13</v>
      </c>
      <c r="L182" s="108">
        <f>INDEX(LINEST(J$172:J$184,A$172:A$184,TRUE,FALSE ),1)</f>
        <v>6.1996852662912605E-2</v>
      </c>
      <c r="M182" s="108">
        <f>INDEX(LINEST(J$172:J$184,A$172:A$184,TRUE,FALSE ),2)</f>
        <v>0.28793185825607215</v>
      </c>
      <c r="N182" s="3">
        <f>(J182-M182)/L182</f>
        <v>63.101076485519449</v>
      </c>
      <c r="O182" s="70">
        <f t="shared" si="14"/>
        <v>63</v>
      </c>
      <c r="P182" s="3">
        <f>A182-O182</f>
        <v>0</v>
      </c>
    </row>
    <row r="183" spans="1:16" ht="17" thickBot="1">
      <c r="A183" s="13">
        <f t="shared" si="15"/>
        <v>33</v>
      </c>
      <c r="B183" s="13">
        <v>67</v>
      </c>
      <c r="C183" s="13">
        <v>25.9</v>
      </c>
      <c r="D183" s="13">
        <v>23.7</v>
      </c>
      <c r="E183" s="13">
        <v>2780</v>
      </c>
      <c r="F183" s="13" t="s">
        <v>19</v>
      </c>
      <c r="G183" s="13">
        <v>10.7</v>
      </c>
      <c r="H183" s="13">
        <v>15.3</v>
      </c>
      <c r="I183" s="13" t="s">
        <v>33</v>
      </c>
      <c r="J183" s="13">
        <v>2.34</v>
      </c>
      <c r="K183" s="108">
        <v>13</v>
      </c>
      <c r="L183" s="108">
        <f>INDEX(LINEST(J$172:J$184,A$172:A$184,TRUE,FALSE ),1)</f>
        <v>6.1996852662912605E-2</v>
      </c>
      <c r="M183" s="108">
        <f>INDEX(LINEST(J$172:J$184,A$172:A$184,TRUE,FALSE ),2)</f>
        <v>0.28793185825607215</v>
      </c>
      <c r="N183" s="3">
        <f>(J183-M183)/L183</f>
        <v>33.099553503165239</v>
      </c>
      <c r="O183" s="70">
        <f t="shared" si="14"/>
        <v>33</v>
      </c>
      <c r="P183" s="3">
        <f>A183-O183</f>
        <v>0</v>
      </c>
    </row>
    <row r="184" spans="1:16" ht="17" thickBot="1">
      <c r="A184" s="13">
        <f t="shared" si="15"/>
        <v>60</v>
      </c>
      <c r="B184" s="13">
        <v>40</v>
      </c>
      <c r="C184" s="13">
        <v>22.9</v>
      </c>
      <c r="D184" s="13">
        <v>22.1</v>
      </c>
      <c r="E184" s="13">
        <v>2900</v>
      </c>
      <c r="F184" s="13">
        <v>-1.1000000000000001</v>
      </c>
      <c r="G184" s="13">
        <v>9</v>
      </c>
      <c r="H184" s="13">
        <v>13.2</v>
      </c>
      <c r="I184" s="13" t="s">
        <v>20</v>
      </c>
      <c r="J184" s="13">
        <v>4</v>
      </c>
      <c r="K184" s="108">
        <v>13</v>
      </c>
      <c r="L184" s="108">
        <f>INDEX(LINEST(J$172:J$184,A$172:A$184,TRUE,FALSE ),1)</f>
        <v>6.1996852662912605E-2</v>
      </c>
      <c r="M184" s="108">
        <f>INDEX(LINEST(J$172:J$184,A$172:A$184,TRUE,FALSE ),2)</f>
        <v>0.28793185825607215</v>
      </c>
      <c r="N184" s="3">
        <f>(J184-M184)/L184</f>
        <v>59.875106272363077</v>
      </c>
      <c r="O184" s="70">
        <f t="shared" si="14"/>
        <v>60</v>
      </c>
      <c r="P184" s="3">
        <f>A184-O184</f>
        <v>0</v>
      </c>
    </row>
    <row r="185" spans="1:16" ht="17" thickBot="1">
      <c r="A185" s="9">
        <f t="shared" si="15"/>
        <v>13</v>
      </c>
      <c r="B185" s="9">
        <v>87</v>
      </c>
      <c r="C185" s="9">
        <v>41.2</v>
      </c>
      <c r="D185" s="9">
        <v>38.1</v>
      </c>
      <c r="E185" s="9">
        <v>5750</v>
      </c>
      <c r="F185" s="9">
        <v>-0.9</v>
      </c>
      <c r="G185" s="9">
        <v>26.6</v>
      </c>
      <c r="H185" s="9">
        <v>30.5</v>
      </c>
      <c r="I185" s="9" t="s">
        <v>35</v>
      </c>
      <c r="J185" s="9">
        <v>1.7</v>
      </c>
      <c r="K185" s="109">
        <v>25</v>
      </c>
      <c r="L185" s="109">
        <f>INDEX(LINEST(J$185:J$220,A$185:A$220,TRUE,FALSE ),1)</f>
        <v>9.4478866066881662E-2</v>
      </c>
      <c r="M185" s="109">
        <f>INDEX(LINEST(J$185:J$220,A$185:A$220,TRUE,FALSE ),2)</f>
        <v>0.50075836021049058</v>
      </c>
      <c r="N185" s="3">
        <f>(J185-M185)/L185</f>
        <v>12.693226429501866</v>
      </c>
      <c r="O185" s="70">
        <f t="shared" si="14"/>
        <v>13</v>
      </c>
      <c r="P185" s="3">
        <f>A185-O185</f>
        <v>0</v>
      </c>
    </row>
    <row r="186" spans="1:16" ht="17" thickBot="1">
      <c r="A186" s="9">
        <f t="shared" si="15"/>
        <v>34</v>
      </c>
      <c r="B186" s="9">
        <v>66</v>
      </c>
      <c r="C186" s="9">
        <v>38.200000000000003</v>
      </c>
      <c r="D186" s="9">
        <v>33.9</v>
      </c>
      <c r="E186" s="9">
        <v>3970</v>
      </c>
      <c r="F186" s="9" t="s">
        <v>19</v>
      </c>
      <c r="G186" s="9">
        <v>21.3</v>
      </c>
      <c r="H186" s="9">
        <v>27.2</v>
      </c>
      <c r="I186" s="9" t="s">
        <v>28</v>
      </c>
      <c r="J186" s="9">
        <v>3.7</v>
      </c>
      <c r="K186" s="109">
        <v>25</v>
      </c>
      <c r="L186" s="109">
        <f>INDEX(LINEST(J$185:J$220,A$185:A$220,TRUE,FALSE ),1)</f>
        <v>9.4478866066881662E-2</v>
      </c>
      <c r="M186" s="109">
        <f>INDEX(LINEST(J$185:J$220,A$185:A$220,TRUE,FALSE ),2)</f>
        <v>0.50075836021049058</v>
      </c>
      <c r="N186" s="3">
        <f>(J186-M186)/L186</f>
        <v>33.861981763464051</v>
      </c>
      <c r="O186" s="70">
        <f t="shared" si="14"/>
        <v>34</v>
      </c>
      <c r="P186" s="3">
        <f>A186-O186</f>
        <v>0</v>
      </c>
    </row>
    <row r="187" spans="1:16" ht="17" thickBot="1">
      <c r="A187" s="9">
        <f t="shared" si="15"/>
        <v>6</v>
      </c>
      <c r="B187" s="9">
        <v>94</v>
      </c>
      <c r="C187" s="9">
        <v>35.200000000000003</v>
      </c>
      <c r="D187" s="9">
        <v>36.200000000000003</v>
      </c>
      <c r="E187" s="9">
        <v>4940</v>
      </c>
      <c r="F187" s="9">
        <v>-2.9</v>
      </c>
      <c r="G187" s="9">
        <v>24</v>
      </c>
      <c r="H187" s="9">
        <v>29.2</v>
      </c>
      <c r="I187" s="9" t="s">
        <v>64</v>
      </c>
      <c r="J187" s="9">
        <v>1.1000000000000001</v>
      </c>
      <c r="K187" s="109">
        <v>25</v>
      </c>
      <c r="L187" s="109">
        <f>INDEX(LINEST(J$185:J$220,A$185:A$220,TRUE,FALSE ),1)</f>
        <v>9.4478866066881662E-2</v>
      </c>
      <c r="M187" s="109">
        <f>INDEX(LINEST(J$185:J$220,A$185:A$220,TRUE,FALSE ),2)</f>
        <v>0.50075836021049058</v>
      </c>
      <c r="N187" s="3">
        <f>(J187-M187)/L187</f>
        <v>6.3425998293132126</v>
      </c>
      <c r="O187" s="70">
        <f t="shared" si="14"/>
        <v>6</v>
      </c>
      <c r="P187" s="3">
        <f>A187-O187</f>
        <v>0</v>
      </c>
    </row>
    <row r="188" spans="1:16" ht="17" thickBot="1">
      <c r="A188" s="9">
        <f t="shared" si="15"/>
        <v>8</v>
      </c>
      <c r="B188" s="9">
        <v>92</v>
      </c>
      <c r="C188" s="9">
        <v>39.1</v>
      </c>
      <c r="D188" s="9">
        <v>36.1</v>
      </c>
      <c r="E188" s="9">
        <v>5240</v>
      </c>
      <c r="F188" s="9">
        <v>-1.7</v>
      </c>
      <c r="G188" s="9">
        <v>23.7</v>
      </c>
      <c r="H188" s="9">
        <v>28.7</v>
      </c>
      <c r="I188" s="9" t="s">
        <v>32</v>
      </c>
      <c r="J188" s="9">
        <v>1.3</v>
      </c>
      <c r="K188" s="109">
        <v>25</v>
      </c>
      <c r="L188" s="109">
        <f>INDEX(LINEST(J$185:J$220,A$185:A$220,TRUE,FALSE ),1)</f>
        <v>9.4478866066881662E-2</v>
      </c>
      <c r="M188" s="109">
        <f>INDEX(LINEST(J$185:J$220,A$185:A$220,TRUE,FALSE ),2)</f>
        <v>0.50075836021049058</v>
      </c>
      <c r="N188" s="3">
        <f>(J188-M188)/L188</f>
        <v>8.4594753627094299</v>
      </c>
      <c r="O188" s="70">
        <f t="shared" si="14"/>
        <v>8</v>
      </c>
      <c r="P188" s="3">
        <f>A188-O188</f>
        <v>0</v>
      </c>
    </row>
    <row r="189" spans="1:16" ht="17" thickBot="1">
      <c r="A189" s="9">
        <f t="shared" si="15"/>
        <v>36</v>
      </c>
      <c r="B189" s="9">
        <v>64</v>
      </c>
      <c r="C189" s="9">
        <v>40.4</v>
      </c>
      <c r="D189" s="9">
        <v>40.1</v>
      </c>
      <c r="E189" s="9">
        <v>5460</v>
      </c>
      <c r="F189" s="9">
        <v>-1.9</v>
      </c>
      <c r="G189" s="9">
        <v>28.8</v>
      </c>
      <c r="H189" s="9">
        <v>34.200000000000003</v>
      </c>
      <c r="I189" s="9" t="s">
        <v>106</v>
      </c>
      <c r="J189" s="9">
        <v>3.9</v>
      </c>
      <c r="K189" s="109">
        <v>25</v>
      </c>
      <c r="L189" s="109">
        <f>INDEX(LINEST(J$185:J$220,A$185:A$220,TRUE,FALSE ),1)</f>
        <v>9.4478866066881662E-2</v>
      </c>
      <c r="M189" s="109">
        <f>INDEX(LINEST(J$185:J$220,A$185:A$220,TRUE,FALSE ),2)</f>
        <v>0.50075836021049058</v>
      </c>
      <c r="N189" s="3">
        <f>(J189-M189)/L189</f>
        <v>35.978857296860269</v>
      </c>
      <c r="O189" s="70">
        <f t="shared" si="14"/>
        <v>36</v>
      </c>
      <c r="P189" s="3">
        <f>A189-O189</f>
        <v>0</v>
      </c>
    </row>
    <row r="190" spans="1:16" ht="17" thickBot="1">
      <c r="A190" s="9">
        <f t="shared" si="15"/>
        <v>19</v>
      </c>
      <c r="B190" s="9">
        <v>81</v>
      </c>
      <c r="C190" s="9">
        <v>38.299999999999997</v>
      </c>
      <c r="D190" s="9">
        <v>35.299999999999997</v>
      </c>
      <c r="E190" s="9">
        <v>5130</v>
      </c>
      <c r="F190" s="9">
        <v>-0.7</v>
      </c>
      <c r="G190" s="9">
        <v>22.8</v>
      </c>
      <c r="H190" s="9">
        <v>27.6</v>
      </c>
      <c r="I190" s="9" t="s">
        <v>54</v>
      </c>
      <c r="J190" s="9">
        <v>2.2999999999999998</v>
      </c>
      <c r="K190" s="109">
        <v>25</v>
      </c>
      <c r="L190" s="109">
        <f>INDEX(LINEST(J$185:J$220,A$185:A$220,TRUE,FALSE ),1)</f>
        <v>9.4478866066881662E-2</v>
      </c>
      <c r="M190" s="109">
        <f>INDEX(LINEST(J$185:J$220,A$185:A$220,TRUE,FALSE ),2)</f>
        <v>0.50075836021049058</v>
      </c>
      <c r="N190" s="3">
        <f>(J190-M190)/L190</f>
        <v>19.043853029690521</v>
      </c>
      <c r="O190" s="70">
        <f t="shared" si="14"/>
        <v>19</v>
      </c>
      <c r="P190" s="3">
        <f>A190-O190</f>
        <v>0</v>
      </c>
    </row>
    <row r="191" spans="1:16" ht="17" thickBot="1">
      <c r="A191" s="9">
        <f t="shared" si="15"/>
        <v>20</v>
      </c>
      <c r="B191" s="9">
        <v>80</v>
      </c>
      <c r="C191" s="9">
        <v>39.1</v>
      </c>
      <c r="D191" s="9">
        <v>35.1</v>
      </c>
      <c r="E191" s="9">
        <v>5320</v>
      </c>
      <c r="F191" s="9">
        <v>-1.1000000000000001</v>
      </c>
      <c r="G191" s="9">
        <v>22.6</v>
      </c>
      <c r="H191" s="9">
        <v>27.1</v>
      </c>
      <c r="I191" s="9" t="s">
        <v>35</v>
      </c>
      <c r="J191" s="9">
        <v>2.4</v>
      </c>
      <c r="K191" s="109">
        <v>25</v>
      </c>
      <c r="L191" s="109">
        <f>INDEX(LINEST(J$185:J$220,A$185:A$220,TRUE,FALSE ),1)</f>
        <v>9.4478866066881662E-2</v>
      </c>
      <c r="M191" s="109">
        <f>INDEX(LINEST(J$185:J$220,A$185:A$220,TRUE,FALSE ),2)</f>
        <v>0.50075836021049058</v>
      </c>
      <c r="N191" s="3">
        <f>(J191-M191)/L191</f>
        <v>20.10229079638863</v>
      </c>
      <c r="O191" s="70">
        <f t="shared" si="14"/>
        <v>20</v>
      </c>
      <c r="P191" s="3">
        <f>A191-O191</f>
        <v>0</v>
      </c>
    </row>
    <row r="192" spans="1:16" ht="17" thickBot="1">
      <c r="A192" s="9">
        <f t="shared" si="15"/>
        <v>32</v>
      </c>
      <c r="B192" s="9">
        <v>68</v>
      </c>
      <c r="C192" s="9">
        <v>37.4</v>
      </c>
      <c r="D192" s="9">
        <v>34.299999999999997</v>
      </c>
      <c r="E192" s="9">
        <v>5210</v>
      </c>
      <c r="F192" s="9">
        <v>-0.5</v>
      </c>
      <c r="G192" s="9">
        <v>21.9</v>
      </c>
      <c r="H192" s="9">
        <v>25.8</v>
      </c>
      <c r="I192" s="9" t="s">
        <v>120</v>
      </c>
      <c r="J192" s="9">
        <v>3.5</v>
      </c>
      <c r="K192" s="109">
        <v>25</v>
      </c>
      <c r="L192" s="109">
        <f>INDEX(LINEST(J$185:J$220,A$185:A$220,TRUE,FALSE ),1)</f>
        <v>9.4478866066881662E-2</v>
      </c>
      <c r="M192" s="109">
        <f>INDEX(LINEST(J$185:J$220,A$185:A$220,TRUE,FALSE ),2)</f>
        <v>0.50075836021049058</v>
      </c>
      <c r="N192" s="3">
        <f>(J192-M192)/L192</f>
        <v>31.745106230067833</v>
      </c>
      <c r="O192" s="70">
        <f t="shared" si="14"/>
        <v>32</v>
      </c>
      <c r="P192" s="3">
        <f>A192-O192</f>
        <v>0</v>
      </c>
    </row>
    <row r="193" spans="1:16" ht="17" thickBot="1">
      <c r="A193" s="9">
        <f t="shared" si="15"/>
        <v>32</v>
      </c>
      <c r="B193" s="9">
        <v>68</v>
      </c>
      <c r="C193" s="9">
        <v>35.5</v>
      </c>
      <c r="D193" s="9">
        <v>34</v>
      </c>
      <c r="E193" s="9">
        <v>3980</v>
      </c>
      <c r="F193" s="9" t="s">
        <v>19</v>
      </c>
      <c r="G193" s="9">
        <v>21.5</v>
      </c>
      <c r="H193" s="9">
        <v>27.2</v>
      </c>
      <c r="I193" s="9" t="s">
        <v>54</v>
      </c>
      <c r="J193" s="9">
        <v>3.5</v>
      </c>
      <c r="K193" s="109">
        <v>25</v>
      </c>
      <c r="L193" s="109">
        <f>INDEX(LINEST(J$185:J$220,A$185:A$220,TRUE,FALSE ),1)</f>
        <v>9.4478866066881662E-2</v>
      </c>
      <c r="M193" s="109">
        <f>INDEX(LINEST(J$185:J$220,A$185:A$220,TRUE,FALSE ),2)</f>
        <v>0.50075836021049058</v>
      </c>
      <c r="N193" s="3">
        <f>(J193-M193)/L193</f>
        <v>31.745106230067833</v>
      </c>
      <c r="O193" s="70">
        <f t="shared" si="14"/>
        <v>32</v>
      </c>
      <c r="P193" s="3">
        <f>A193-O193</f>
        <v>0</v>
      </c>
    </row>
    <row r="194" spans="1:16" ht="17" thickBot="1">
      <c r="A194" s="9">
        <f t="shared" si="15"/>
        <v>14</v>
      </c>
      <c r="B194" s="9">
        <v>86</v>
      </c>
      <c r="C194" s="9">
        <v>38.200000000000003</v>
      </c>
      <c r="D194" s="9">
        <v>38.5</v>
      </c>
      <c r="E194" s="9">
        <v>4510</v>
      </c>
      <c r="F194" s="9" t="s">
        <v>19</v>
      </c>
      <c r="G194" s="9">
        <v>26.8</v>
      </c>
      <c r="H194" s="9">
        <v>33.200000000000003</v>
      </c>
      <c r="I194" s="9" t="s">
        <v>32</v>
      </c>
      <c r="J194" s="9">
        <v>1.8</v>
      </c>
      <c r="K194" s="109">
        <v>25</v>
      </c>
      <c r="L194" s="109">
        <f>INDEX(LINEST(J$185:J$220,A$185:A$220,TRUE,FALSE ),1)</f>
        <v>9.4478866066881662E-2</v>
      </c>
      <c r="M194" s="109">
        <f>INDEX(LINEST(J$185:J$220,A$185:A$220,TRUE,FALSE ),2)</f>
        <v>0.50075836021049058</v>
      </c>
      <c r="N194" s="3">
        <f>(J194-M194)/L194</f>
        <v>13.751664196199977</v>
      </c>
      <c r="O194" s="70">
        <f t="shared" si="14"/>
        <v>14</v>
      </c>
      <c r="P194" s="3">
        <f>A194-O194</f>
        <v>0</v>
      </c>
    </row>
    <row r="195" spans="1:16" ht="17" thickBot="1">
      <c r="A195" s="9">
        <f t="shared" si="15"/>
        <v>10</v>
      </c>
      <c r="B195" s="9">
        <v>90</v>
      </c>
      <c r="C195" s="9">
        <v>37.9</v>
      </c>
      <c r="D195" s="9">
        <v>36.1</v>
      </c>
      <c r="E195" s="9">
        <v>5100</v>
      </c>
      <c r="F195" s="9">
        <v>-1.9</v>
      </c>
      <c r="G195" s="9">
        <v>23.6</v>
      </c>
      <c r="H195" s="9">
        <v>28.9</v>
      </c>
      <c r="I195" s="9" t="s">
        <v>33</v>
      </c>
      <c r="J195" s="9">
        <v>1.44</v>
      </c>
      <c r="K195" s="109">
        <v>25</v>
      </c>
      <c r="L195" s="109">
        <f>INDEX(LINEST(J$185:J$220,A$185:A$220,TRUE,FALSE ),1)</f>
        <v>9.4478866066881662E-2</v>
      </c>
      <c r="M195" s="109">
        <f>INDEX(LINEST(J$185:J$220,A$185:A$220,TRUE,FALSE ),2)</f>
        <v>0.50075836021049058</v>
      </c>
      <c r="N195" s="3">
        <f>(J195-M195)/L195</f>
        <v>9.9412882360867822</v>
      </c>
      <c r="O195" s="70">
        <f t="shared" si="14"/>
        <v>10</v>
      </c>
      <c r="P195" s="3">
        <f>A195-O195</f>
        <v>0</v>
      </c>
    </row>
    <row r="196" spans="1:16" ht="17" thickBot="1">
      <c r="A196" s="9">
        <f t="shared" si="15"/>
        <v>32</v>
      </c>
      <c r="B196" s="9">
        <v>68</v>
      </c>
      <c r="C196" s="9">
        <v>37.4</v>
      </c>
      <c r="D196" s="9">
        <v>34.700000000000003</v>
      </c>
      <c r="E196" s="9">
        <v>4730</v>
      </c>
      <c r="F196" s="9">
        <v>-1.3</v>
      </c>
      <c r="G196" s="9">
        <v>21.5</v>
      </c>
      <c r="H196" s="9">
        <v>27.5</v>
      </c>
      <c r="I196" s="9" t="s">
        <v>74</v>
      </c>
      <c r="J196" s="9">
        <v>3.5</v>
      </c>
      <c r="K196" s="109">
        <v>25</v>
      </c>
      <c r="L196" s="109">
        <f>INDEX(LINEST(J$185:J$220,A$185:A$220,TRUE,FALSE ),1)</f>
        <v>9.4478866066881662E-2</v>
      </c>
      <c r="M196" s="109">
        <f>INDEX(LINEST(J$185:J$220,A$185:A$220,TRUE,FALSE ),2)</f>
        <v>0.50075836021049058</v>
      </c>
      <c r="N196" s="3">
        <f>(J196-M196)/L196</f>
        <v>31.745106230067833</v>
      </c>
      <c r="O196" s="70">
        <f t="shared" si="14"/>
        <v>32</v>
      </c>
      <c r="P196" s="3">
        <f>A196-O196</f>
        <v>0</v>
      </c>
    </row>
    <row r="197" spans="1:16" ht="17" thickBot="1">
      <c r="A197" s="9">
        <f t="shared" si="15"/>
        <v>35</v>
      </c>
      <c r="B197" s="9">
        <v>65</v>
      </c>
      <c r="C197" s="9">
        <v>36.1</v>
      </c>
      <c r="D197" s="9">
        <v>34.200000000000003</v>
      </c>
      <c r="E197" s="9">
        <v>4780</v>
      </c>
      <c r="F197" s="9">
        <v>-1.9</v>
      </c>
      <c r="G197" s="9">
        <v>21.2</v>
      </c>
      <c r="H197" s="9">
        <v>26.6</v>
      </c>
      <c r="I197" s="9" t="s">
        <v>16</v>
      </c>
      <c r="J197" s="9">
        <v>3.8</v>
      </c>
      <c r="K197" s="109">
        <v>25</v>
      </c>
      <c r="L197" s="109">
        <f>INDEX(LINEST(J$185:J$220,A$185:A$220,TRUE,FALSE ),1)</f>
        <v>9.4478866066881662E-2</v>
      </c>
      <c r="M197" s="109">
        <f>INDEX(LINEST(J$185:J$220,A$185:A$220,TRUE,FALSE ),2)</f>
        <v>0.50075836021049058</v>
      </c>
      <c r="N197" s="3">
        <f>(J197-M197)/L197</f>
        <v>34.920419530162157</v>
      </c>
      <c r="O197" s="70">
        <f t="shared" si="14"/>
        <v>35</v>
      </c>
      <c r="P197" s="3">
        <f>A197-O197</f>
        <v>0</v>
      </c>
    </row>
    <row r="198" spans="1:16" ht="17" thickBot="1">
      <c r="A198" s="9">
        <f t="shared" si="15"/>
        <v>38</v>
      </c>
      <c r="B198" s="9">
        <v>62</v>
      </c>
      <c r="C198" s="9">
        <v>39.700000000000003</v>
      </c>
      <c r="D198" s="9">
        <v>40.4</v>
      </c>
      <c r="E198" s="9">
        <v>4730</v>
      </c>
      <c r="F198" s="9" t="s">
        <v>19</v>
      </c>
      <c r="G198" s="9">
        <v>29</v>
      </c>
      <c r="H198" s="9">
        <v>35.9</v>
      </c>
      <c r="I198" s="9" t="s">
        <v>121</v>
      </c>
      <c r="J198" s="9">
        <v>4.0999999999999996</v>
      </c>
      <c r="K198" s="109">
        <v>25</v>
      </c>
      <c r="L198" s="109">
        <f>INDEX(LINEST(J$185:J$220,A$185:A$220,TRUE,FALSE ),1)</f>
        <v>9.4478866066881662E-2</v>
      </c>
      <c r="M198" s="109">
        <f>INDEX(LINEST(J$185:J$220,A$185:A$220,TRUE,FALSE ),2)</f>
        <v>0.50075836021049058</v>
      </c>
      <c r="N198" s="3">
        <f>(J198-M198)/L198</f>
        <v>38.095732830256487</v>
      </c>
      <c r="O198" s="70">
        <f t="shared" si="14"/>
        <v>38</v>
      </c>
      <c r="P198" s="3">
        <f>A198-O198</f>
        <v>0</v>
      </c>
    </row>
    <row r="199" spans="1:16" ht="17" thickBot="1">
      <c r="A199" s="9">
        <f t="shared" si="15"/>
        <v>1</v>
      </c>
      <c r="B199" s="9">
        <v>99</v>
      </c>
      <c r="C199" s="9">
        <v>36.799999999999997</v>
      </c>
      <c r="D199" s="9">
        <v>36.700000000000003</v>
      </c>
      <c r="E199" s="9">
        <v>5080</v>
      </c>
      <c r="F199" s="9">
        <v>-0.9</v>
      </c>
      <c r="G199" s="9">
        <v>24.7</v>
      </c>
      <c r="H199" s="9">
        <v>29.5</v>
      </c>
      <c r="I199" s="9" t="s">
        <v>63</v>
      </c>
      <c r="J199" s="9">
        <v>0.6</v>
      </c>
      <c r="K199" s="109">
        <v>25</v>
      </c>
      <c r="L199" s="109">
        <f>INDEX(LINEST(J$185:J$220,A$185:A$220,TRUE,FALSE ),1)</f>
        <v>9.4478866066881662E-2</v>
      </c>
      <c r="M199" s="109">
        <f>INDEX(LINEST(J$185:J$220,A$185:A$220,TRUE,FALSE ),2)</f>
        <v>0.50075836021049058</v>
      </c>
      <c r="N199" s="3">
        <f>(J199-M199)/L199</f>
        <v>1.0504109958226653</v>
      </c>
      <c r="O199" s="70">
        <f t="shared" si="14"/>
        <v>1</v>
      </c>
      <c r="P199" s="3">
        <f>A199-O199</f>
        <v>0</v>
      </c>
    </row>
    <row r="200" spans="1:16" ht="17" thickBot="1">
      <c r="A200" s="9">
        <f t="shared" si="15"/>
        <v>4</v>
      </c>
      <c r="B200" s="9">
        <v>96</v>
      </c>
      <c r="C200" s="9">
        <v>39.5</v>
      </c>
      <c r="D200" s="9">
        <v>37.6</v>
      </c>
      <c r="E200" s="9">
        <v>5520</v>
      </c>
      <c r="F200" s="9">
        <v>-1.7</v>
      </c>
      <c r="G200" s="9">
        <v>25.8</v>
      </c>
      <c r="H200" s="9">
        <v>30.2</v>
      </c>
      <c r="I200" s="9" t="s">
        <v>32</v>
      </c>
      <c r="J200" s="9">
        <v>0.9</v>
      </c>
      <c r="K200" s="109">
        <v>25</v>
      </c>
      <c r="L200" s="109">
        <f>INDEX(LINEST(J$185:J$220,A$185:A$220,TRUE,FALSE ),1)</f>
        <v>9.4478866066881662E-2</v>
      </c>
      <c r="M200" s="109">
        <f>INDEX(LINEST(J$185:J$220,A$185:A$220,TRUE,FALSE ),2)</f>
        <v>0.50075836021049058</v>
      </c>
      <c r="N200" s="3">
        <f>(J200-M200)/L200</f>
        <v>4.2257242959169936</v>
      </c>
      <c r="O200" s="70">
        <f t="shared" si="14"/>
        <v>4</v>
      </c>
      <c r="P200" s="3">
        <f>A200-O200</f>
        <v>0</v>
      </c>
    </row>
    <row r="201" spans="1:16" ht="17" thickBot="1">
      <c r="A201" s="9">
        <f t="shared" si="15"/>
        <v>12</v>
      </c>
      <c r="B201" s="9">
        <v>88</v>
      </c>
      <c r="C201" s="9">
        <v>37.1</v>
      </c>
      <c r="D201" s="9">
        <v>35.4</v>
      </c>
      <c r="E201" s="9">
        <v>4150</v>
      </c>
      <c r="F201" s="9" t="s">
        <v>19</v>
      </c>
      <c r="G201" s="9">
        <v>23.4</v>
      </c>
      <c r="H201" s="9">
        <v>28.9</v>
      </c>
      <c r="I201" s="9" t="s">
        <v>119</v>
      </c>
      <c r="J201" s="9">
        <v>1.6</v>
      </c>
      <c r="K201" s="109">
        <v>25</v>
      </c>
      <c r="L201" s="109">
        <f>INDEX(LINEST(J$185:J$220,A$185:A$220,TRUE,FALSE ),1)</f>
        <v>9.4478866066881662E-2</v>
      </c>
      <c r="M201" s="109">
        <f>INDEX(LINEST(J$185:J$220,A$185:A$220,TRUE,FALSE ),2)</f>
        <v>0.50075836021049058</v>
      </c>
      <c r="N201" s="3">
        <f>(J201-M201)/L201</f>
        <v>11.634788662803759</v>
      </c>
      <c r="O201" s="70">
        <f t="shared" si="14"/>
        <v>12</v>
      </c>
      <c r="P201" s="3">
        <f>A201-O201</f>
        <v>0</v>
      </c>
    </row>
    <row r="202" spans="1:16" ht="17" thickBot="1">
      <c r="A202" s="9">
        <f t="shared" si="15"/>
        <v>21</v>
      </c>
      <c r="B202" s="9">
        <v>79</v>
      </c>
      <c r="C202" s="9">
        <v>37.9</v>
      </c>
      <c r="D202" s="9">
        <v>38.9</v>
      </c>
      <c r="E202" s="9">
        <v>4990</v>
      </c>
      <c r="F202" s="9">
        <v>-1.5</v>
      </c>
      <c r="G202" s="9">
        <v>27.2</v>
      </c>
      <c r="H202" s="9">
        <v>33.200000000000003</v>
      </c>
      <c r="I202" s="9" t="s">
        <v>107</v>
      </c>
      <c r="J202" s="9">
        <v>2.5</v>
      </c>
      <c r="K202" s="109">
        <v>25</v>
      </c>
      <c r="L202" s="109">
        <f>INDEX(LINEST(J$185:J$220,A$185:A$220,TRUE,FALSE ),1)</f>
        <v>9.4478866066881662E-2</v>
      </c>
      <c r="M202" s="109">
        <f>INDEX(LINEST(J$185:J$220,A$185:A$220,TRUE,FALSE ),2)</f>
        <v>0.50075836021049058</v>
      </c>
      <c r="N202" s="3">
        <f>(J202-M202)/L202</f>
        <v>21.160728563086742</v>
      </c>
      <c r="O202" s="70">
        <f t="shared" si="14"/>
        <v>21</v>
      </c>
      <c r="P202" s="3">
        <f>A202-O202</f>
        <v>0</v>
      </c>
    </row>
    <row r="203" spans="1:16" ht="17" thickBot="1">
      <c r="A203" s="9">
        <f t="shared" si="15"/>
        <v>67</v>
      </c>
      <c r="B203" s="9">
        <v>33</v>
      </c>
      <c r="C203" s="9">
        <v>35.1</v>
      </c>
      <c r="D203" s="9">
        <v>31.2</v>
      </c>
      <c r="E203" s="9">
        <v>3650</v>
      </c>
      <c r="F203" s="9" t="s">
        <v>19</v>
      </c>
      <c r="G203" s="9">
        <v>18.2</v>
      </c>
      <c r="H203" s="9">
        <v>23.9</v>
      </c>
      <c r="I203" s="9" t="s">
        <v>28</v>
      </c>
      <c r="J203" s="9">
        <v>6.85</v>
      </c>
      <c r="K203" s="109">
        <v>25</v>
      </c>
      <c r="L203" s="109">
        <f>INDEX(LINEST(J$185:J$220,A$185:A$220,TRUE,FALSE ),1)</f>
        <v>9.4478866066881662E-2</v>
      </c>
      <c r="M203" s="109">
        <f>INDEX(LINEST(J$185:J$220,A$185:A$220,TRUE,FALSE ),2)</f>
        <v>0.50075836021049058</v>
      </c>
      <c r="N203" s="3">
        <f>(J203-M203)/L203</f>
        <v>67.202771414454489</v>
      </c>
      <c r="O203" s="70">
        <f t="shared" si="14"/>
        <v>67</v>
      </c>
      <c r="P203" s="3">
        <f>A203-O203</f>
        <v>0</v>
      </c>
    </row>
    <row r="204" spans="1:16" ht="17" thickBot="1">
      <c r="A204" s="9">
        <f t="shared" si="15"/>
        <v>36</v>
      </c>
      <c r="B204" s="9">
        <v>64</v>
      </c>
      <c r="C204" s="9">
        <v>41.6</v>
      </c>
      <c r="D204" s="9">
        <v>40.1</v>
      </c>
      <c r="E204" s="9">
        <v>5680</v>
      </c>
      <c r="F204" s="9">
        <v>-1.7</v>
      </c>
      <c r="G204" s="9">
        <v>28.9</v>
      </c>
      <c r="H204" s="9">
        <v>33.799999999999997</v>
      </c>
      <c r="I204" s="9" t="s">
        <v>34</v>
      </c>
      <c r="J204" s="9">
        <v>3.9</v>
      </c>
      <c r="K204" s="109">
        <v>25</v>
      </c>
      <c r="L204" s="109">
        <f>INDEX(LINEST(J$185:J$220,A$185:A$220,TRUE,FALSE ),1)</f>
        <v>9.4478866066881662E-2</v>
      </c>
      <c r="M204" s="109">
        <f>INDEX(LINEST(J$185:J$220,A$185:A$220,TRUE,FALSE ),2)</f>
        <v>0.50075836021049058</v>
      </c>
      <c r="N204" s="3">
        <f>(J204-M204)/L204</f>
        <v>35.978857296860269</v>
      </c>
      <c r="O204" s="70">
        <f t="shared" si="14"/>
        <v>36</v>
      </c>
      <c r="P204" s="3">
        <f>A204-O204</f>
        <v>0</v>
      </c>
    </row>
    <row r="205" spans="1:16" ht="17" thickBot="1">
      <c r="A205" s="9">
        <f t="shared" si="15"/>
        <v>20</v>
      </c>
      <c r="B205" s="9">
        <v>80</v>
      </c>
      <c r="C205" s="9">
        <v>38.6</v>
      </c>
      <c r="D205" s="9">
        <v>35.299999999999997</v>
      </c>
      <c r="E205" s="9">
        <v>5110</v>
      </c>
      <c r="F205" s="9">
        <v>-1.5</v>
      </c>
      <c r="G205" s="9">
        <v>22.6</v>
      </c>
      <c r="H205" s="9">
        <v>27.8</v>
      </c>
      <c r="I205" s="9" t="s">
        <v>35</v>
      </c>
      <c r="J205" s="9">
        <v>2.4</v>
      </c>
      <c r="K205" s="109">
        <v>25</v>
      </c>
      <c r="L205" s="109">
        <f>INDEX(LINEST(J$185:J$220,A$185:A$220,TRUE,FALSE ),1)</f>
        <v>9.4478866066881662E-2</v>
      </c>
      <c r="M205" s="109">
        <f>INDEX(LINEST(J$185:J$220,A$185:A$220,TRUE,FALSE ),2)</f>
        <v>0.50075836021049058</v>
      </c>
      <c r="N205" s="3">
        <f>(J205-M205)/L205</f>
        <v>20.10229079638863</v>
      </c>
      <c r="O205" s="70">
        <f t="shared" si="14"/>
        <v>20</v>
      </c>
      <c r="P205" s="3">
        <f>A205-O205</f>
        <v>0</v>
      </c>
    </row>
    <row r="206" spans="1:16" ht="17" thickBot="1">
      <c r="A206" s="9">
        <f t="shared" si="15"/>
        <v>12</v>
      </c>
      <c r="B206" s="9">
        <v>88</v>
      </c>
      <c r="C206" s="9">
        <v>42.1</v>
      </c>
      <c r="D206" s="9">
        <v>38.299999999999997</v>
      </c>
      <c r="E206" s="9">
        <v>5590</v>
      </c>
      <c r="F206" s="9">
        <v>-1.3</v>
      </c>
      <c r="G206" s="9">
        <v>26.5</v>
      </c>
      <c r="H206" s="9">
        <v>31.4</v>
      </c>
      <c r="I206" s="9" t="s">
        <v>28</v>
      </c>
      <c r="J206" s="9">
        <v>1.6</v>
      </c>
      <c r="K206" s="109">
        <v>25</v>
      </c>
      <c r="L206" s="109">
        <f>INDEX(LINEST(J$185:J$220,A$185:A$220,TRUE,FALSE ),1)</f>
        <v>9.4478866066881662E-2</v>
      </c>
      <c r="M206" s="109">
        <f>INDEX(LINEST(J$185:J$220,A$185:A$220,TRUE,FALSE ),2)</f>
        <v>0.50075836021049058</v>
      </c>
      <c r="N206" s="3">
        <f>(J206-M206)/L206</f>
        <v>11.634788662803759</v>
      </c>
      <c r="O206" s="70">
        <f t="shared" si="14"/>
        <v>12</v>
      </c>
      <c r="P206" s="3">
        <f>A206-O206</f>
        <v>0</v>
      </c>
    </row>
    <row r="207" spans="1:16" ht="17" thickBot="1">
      <c r="A207" s="9">
        <f t="shared" si="15"/>
        <v>14</v>
      </c>
      <c r="B207" s="9">
        <v>86</v>
      </c>
      <c r="C207" s="9">
        <v>38.9</v>
      </c>
      <c r="D207" s="9">
        <v>35.4</v>
      </c>
      <c r="E207" s="9">
        <v>4150</v>
      </c>
      <c r="F207" s="9" t="s">
        <v>19</v>
      </c>
      <c r="G207" s="9">
        <v>23.3</v>
      </c>
      <c r="H207" s="9">
        <v>28.9</v>
      </c>
      <c r="I207" s="9" t="s">
        <v>74</v>
      </c>
      <c r="J207" s="9">
        <v>1.8</v>
      </c>
      <c r="K207" s="109">
        <v>25</v>
      </c>
      <c r="L207" s="109">
        <f>INDEX(LINEST(J$185:J$220,A$185:A$220,TRUE,FALSE ),1)</f>
        <v>9.4478866066881662E-2</v>
      </c>
      <c r="M207" s="109">
        <f>INDEX(LINEST(J$185:J$220,A$185:A$220,TRUE,FALSE ),2)</f>
        <v>0.50075836021049058</v>
      </c>
      <c r="N207" s="3">
        <f>(J207-M207)/L207</f>
        <v>13.751664196199977</v>
      </c>
      <c r="O207" s="70">
        <f t="shared" si="14"/>
        <v>14</v>
      </c>
      <c r="P207" s="3">
        <f>A207-O207</f>
        <v>0</v>
      </c>
    </row>
    <row r="208" spans="1:16" ht="17" thickBot="1">
      <c r="A208" s="9">
        <f t="shared" si="15"/>
        <v>2</v>
      </c>
      <c r="B208" s="9">
        <v>98</v>
      </c>
      <c r="C208" s="9">
        <v>40</v>
      </c>
      <c r="D208" s="9">
        <v>37.5</v>
      </c>
      <c r="E208" s="9">
        <v>5390</v>
      </c>
      <c r="F208" s="9">
        <v>-0.7</v>
      </c>
      <c r="G208" s="9">
        <v>25.7</v>
      </c>
      <c r="H208" s="9">
        <v>30.4</v>
      </c>
      <c r="I208" s="9" t="s">
        <v>33</v>
      </c>
      <c r="J208" s="9">
        <v>0.7</v>
      </c>
      <c r="K208" s="109">
        <v>25</v>
      </c>
      <c r="L208" s="109">
        <f>INDEX(LINEST(J$185:J$220,A$185:A$220,TRUE,FALSE ),1)</f>
        <v>9.4478866066881662E-2</v>
      </c>
      <c r="M208" s="109">
        <f>INDEX(LINEST(J$185:J$220,A$185:A$220,TRUE,FALSE ),2)</f>
        <v>0.50075836021049058</v>
      </c>
      <c r="N208" s="3">
        <f>(J208-M208)/L208</f>
        <v>2.1088487625207746</v>
      </c>
      <c r="O208" s="70">
        <f t="shared" si="14"/>
        <v>2</v>
      </c>
      <c r="P208" s="3">
        <f>A208-O208</f>
        <v>0</v>
      </c>
    </row>
    <row r="209" spans="1:16" ht="17" thickBot="1">
      <c r="A209" s="9">
        <f t="shared" si="15"/>
        <v>9</v>
      </c>
      <c r="B209" s="9">
        <v>91</v>
      </c>
      <c r="C209" s="9">
        <v>38.799999999999997</v>
      </c>
      <c r="D209" s="9">
        <v>36</v>
      </c>
      <c r="E209" s="9">
        <v>4210</v>
      </c>
      <c r="F209" s="9" t="s">
        <v>19</v>
      </c>
      <c r="G209" s="9">
        <v>23.9</v>
      </c>
      <c r="H209" s="9">
        <v>29.7</v>
      </c>
      <c r="I209" s="9" t="s">
        <v>26</v>
      </c>
      <c r="J209" s="9">
        <v>1.35</v>
      </c>
      <c r="K209" s="109">
        <v>25</v>
      </c>
      <c r="L209" s="109">
        <f>INDEX(LINEST(J$185:J$220,A$185:A$220,TRUE,FALSE ),1)</f>
        <v>9.4478866066881662E-2</v>
      </c>
      <c r="M209" s="109">
        <f>INDEX(LINEST(J$185:J$220,A$185:A$220,TRUE,FALSE ),2)</f>
        <v>0.50075836021049058</v>
      </c>
      <c r="N209" s="3">
        <f>(J209-M209)/L209</f>
        <v>8.9886942460584862</v>
      </c>
      <c r="O209" s="70">
        <f t="shared" si="14"/>
        <v>9</v>
      </c>
      <c r="P209" s="3">
        <f>A209-O209</f>
        <v>0</v>
      </c>
    </row>
    <row r="210" spans="1:16" ht="17" thickBot="1">
      <c r="A210" s="9">
        <f t="shared" si="15"/>
        <v>24</v>
      </c>
      <c r="B210" s="9">
        <v>76</v>
      </c>
      <c r="C210" s="9">
        <v>38.5</v>
      </c>
      <c r="D210" s="9">
        <v>35</v>
      </c>
      <c r="E210" s="9">
        <v>5060</v>
      </c>
      <c r="F210" s="9">
        <v>-1.5</v>
      </c>
      <c r="G210" s="9">
        <v>22.2</v>
      </c>
      <c r="H210" s="9">
        <v>27.4</v>
      </c>
      <c r="I210" s="9" t="s">
        <v>30</v>
      </c>
      <c r="J210" s="9">
        <v>2.8</v>
      </c>
      <c r="K210" s="109">
        <v>25</v>
      </c>
      <c r="L210" s="109">
        <f>INDEX(LINEST(J$185:J$220,A$185:A$220,TRUE,FALSE ),1)</f>
        <v>9.4478866066881662E-2</v>
      </c>
      <c r="M210" s="109">
        <f>INDEX(LINEST(J$185:J$220,A$185:A$220,TRUE,FALSE ),2)</f>
        <v>0.50075836021049058</v>
      </c>
      <c r="N210" s="3">
        <f>(J210-M210)/L210</f>
        <v>24.336041863181066</v>
      </c>
      <c r="O210" s="70">
        <f t="shared" si="14"/>
        <v>24</v>
      </c>
      <c r="P210" s="3">
        <f>A210-O210</f>
        <v>0</v>
      </c>
    </row>
    <row r="211" spans="1:16" ht="17" thickBot="1">
      <c r="A211" s="9">
        <f t="shared" si="15"/>
        <v>14</v>
      </c>
      <c r="B211" s="9">
        <v>86</v>
      </c>
      <c r="C211" s="9">
        <v>40</v>
      </c>
      <c r="D211" s="9">
        <v>35.5</v>
      </c>
      <c r="E211" s="9">
        <v>5530</v>
      </c>
      <c r="F211" s="9">
        <v>-0.7</v>
      </c>
      <c r="G211" s="9">
        <v>23.3</v>
      </c>
      <c r="H211" s="9">
        <v>27.3</v>
      </c>
      <c r="I211" s="9" t="s">
        <v>74</v>
      </c>
      <c r="J211" s="9">
        <v>1.85</v>
      </c>
      <c r="K211" s="109">
        <v>25</v>
      </c>
      <c r="L211" s="109">
        <f>INDEX(LINEST(J$185:J$220,A$185:A$220,TRUE,FALSE ),1)</f>
        <v>9.4478866066881662E-2</v>
      </c>
      <c r="M211" s="109">
        <f>INDEX(LINEST(J$185:J$220,A$185:A$220,TRUE,FALSE ),2)</f>
        <v>0.50075836021049058</v>
      </c>
      <c r="N211" s="3">
        <f>(J211-M211)/L211</f>
        <v>14.280883079549032</v>
      </c>
      <c r="O211" s="70">
        <f t="shared" si="14"/>
        <v>14</v>
      </c>
      <c r="P211" s="3">
        <f>A211-O211</f>
        <v>0</v>
      </c>
    </row>
    <row r="212" spans="1:16" ht="17" thickBot="1">
      <c r="A212" s="9">
        <f t="shared" si="15"/>
        <v>3</v>
      </c>
      <c r="B212" s="9">
        <v>97</v>
      </c>
      <c r="C212" s="9">
        <v>39.700000000000003</v>
      </c>
      <c r="D212" s="9">
        <v>36.6</v>
      </c>
      <c r="E212" s="9">
        <v>5290</v>
      </c>
      <c r="F212" s="9">
        <v>-1.3</v>
      </c>
      <c r="G212" s="9">
        <v>24.3</v>
      </c>
      <c r="H212" s="9">
        <v>29.3</v>
      </c>
      <c r="I212" s="9" t="s">
        <v>119</v>
      </c>
      <c r="J212" s="9">
        <v>0.74</v>
      </c>
      <c r="K212" s="109">
        <v>25</v>
      </c>
      <c r="L212" s="109">
        <f>INDEX(LINEST(J$185:J$220,A$185:A$220,TRUE,FALSE ),1)</f>
        <v>9.4478866066881662E-2</v>
      </c>
      <c r="M212" s="109">
        <f>INDEX(LINEST(J$185:J$220,A$185:A$220,TRUE,FALSE ),2)</f>
        <v>0.50075836021049058</v>
      </c>
      <c r="N212" s="3">
        <f>(J212-M212)/L212</f>
        <v>2.5322238692000183</v>
      </c>
      <c r="O212" s="70">
        <f t="shared" si="14"/>
        <v>3</v>
      </c>
      <c r="P212" s="3">
        <f>A212-O212</f>
        <v>0</v>
      </c>
    </row>
    <row r="213" spans="1:16" ht="17" thickBot="1">
      <c r="A213" s="9">
        <f t="shared" si="15"/>
        <v>23</v>
      </c>
      <c r="B213" s="9">
        <v>77</v>
      </c>
      <c r="C213" s="9">
        <v>40.200000000000003</v>
      </c>
      <c r="D213" s="9">
        <v>39</v>
      </c>
      <c r="E213" s="9">
        <v>4570</v>
      </c>
      <c r="F213" s="9" t="s">
        <v>19</v>
      </c>
      <c r="G213" s="9">
        <v>27.7</v>
      </c>
      <c r="H213" s="9">
        <v>33.6</v>
      </c>
      <c r="I213" s="9" t="s">
        <v>33</v>
      </c>
      <c r="J213" s="9">
        <v>2.7</v>
      </c>
      <c r="K213" s="109">
        <v>25</v>
      </c>
      <c r="L213" s="109">
        <f>INDEX(LINEST(J$185:J$220,A$185:A$220,TRUE,FALSE ),1)</f>
        <v>9.4478866066881662E-2</v>
      </c>
      <c r="M213" s="109">
        <f>INDEX(LINEST(J$185:J$220,A$185:A$220,TRUE,FALSE ),2)</f>
        <v>0.50075836021049058</v>
      </c>
      <c r="N213" s="3">
        <f>(J213-M213)/L213</f>
        <v>23.27760409648296</v>
      </c>
      <c r="O213" s="70">
        <f t="shared" si="14"/>
        <v>23</v>
      </c>
      <c r="P213" s="3">
        <f>A213-O213</f>
        <v>0</v>
      </c>
    </row>
    <row r="214" spans="1:16" ht="17" thickBot="1">
      <c r="A214" s="9">
        <f t="shared" si="15"/>
        <v>23</v>
      </c>
      <c r="B214" s="9">
        <v>77</v>
      </c>
      <c r="C214" s="9">
        <v>42.7</v>
      </c>
      <c r="D214" s="9">
        <v>39.1</v>
      </c>
      <c r="E214" s="9">
        <v>5960</v>
      </c>
      <c r="F214" s="9">
        <v>-1.7</v>
      </c>
      <c r="G214" s="9">
        <v>27.7</v>
      </c>
      <c r="H214" s="9">
        <v>31.8</v>
      </c>
      <c r="I214" s="9" t="s">
        <v>29</v>
      </c>
      <c r="J214" s="9">
        <v>2.7</v>
      </c>
      <c r="K214" s="109">
        <v>25</v>
      </c>
      <c r="L214" s="109">
        <f>INDEX(LINEST(J$185:J$220,A$185:A$220,TRUE,FALSE ),1)</f>
        <v>9.4478866066881662E-2</v>
      </c>
      <c r="M214" s="109">
        <f>INDEX(LINEST(J$185:J$220,A$185:A$220,TRUE,FALSE ),2)</f>
        <v>0.50075836021049058</v>
      </c>
      <c r="N214" s="3">
        <f>(J214-M214)/L214</f>
        <v>23.27760409648296</v>
      </c>
      <c r="O214" s="70">
        <f t="shared" si="14"/>
        <v>23</v>
      </c>
      <c r="P214" s="3">
        <f>A214-O214</f>
        <v>0</v>
      </c>
    </row>
    <row r="215" spans="1:16" ht="17" thickBot="1">
      <c r="A215" s="9">
        <f t="shared" si="15"/>
        <v>17</v>
      </c>
      <c r="B215" s="9">
        <v>83</v>
      </c>
      <c r="C215" s="9">
        <v>37.5</v>
      </c>
      <c r="D215" s="9">
        <v>35.4</v>
      </c>
      <c r="E215" s="9">
        <v>5110</v>
      </c>
      <c r="F215" s="9">
        <v>-1.9</v>
      </c>
      <c r="G215" s="9">
        <v>22.9</v>
      </c>
      <c r="H215" s="9">
        <v>27.8</v>
      </c>
      <c r="I215" s="9" t="s">
        <v>63</v>
      </c>
      <c r="J215" s="9">
        <v>2.1</v>
      </c>
      <c r="K215" s="109">
        <v>25</v>
      </c>
      <c r="L215" s="109">
        <f>INDEX(LINEST(J$185:J$220,A$185:A$220,TRUE,FALSE ),1)</f>
        <v>9.4478866066881662E-2</v>
      </c>
      <c r="M215" s="109">
        <f>INDEX(LINEST(J$185:J$220,A$185:A$220,TRUE,FALSE ),2)</f>
        <v>0.50075836021049058</v>
      </c>
      <c r="N215" s="3">
        <f>(J215-M215)/L215</f>
        <v>16.926977496294306</v>
      </c>
      <c r="O215" s="70">
        <f t="shared" si="14"/>
        <v>17</v>
      </c>
      <c r="P215" s="3">
        <f>A215-O215</f>
        <v>0</v>
      </c>
    </row>
    <row r="216" spans="1:16" ht="17" thickBot="1">
      <c r="A216" s="9">
        <f t="shared" si="15"/>
        <v>36</v>
      </c>
      <c r="B216" s="9">
        <v>64</v>
      </c>
      <c r="C216" s="9">
        <v>40.9</v>
      </c>
      <c r="D216" s="9">
        <v>40.1</v>
      </c>
      <c r="E216" s="9">
        <v>5570</v>
      </c>
      <c r="F216" s="9">
        <v>-2.1</v>
      </c>
      <c r="G216" s="9">
        <v>28.9</v>
      </c>
      <c r="H216" s="9">
        <v>34.1</v>
      </c>
      <c r="I216" s="9" t="s">
        <v>22</v>
      </c>
      <c r="J216" s="9">
        <v>3.9</v>
      </c>
      <c r="K216" s="109">
        <v>25</v>
      </c>
      <c r="L216" s="109">
        <f>INDEX(LINEST(J$185:J$220,A$185:A$220,TRUE,FALSE ),1)</f>
        <v>9.4478866066881662E-2</v>
      </c>
      <c r="M216" s="109">
        <f>INDEX(LINEST(J$185:J$220,A$185:A$220,TRUE,FALSE ),2)</f>
        <v>0.50075836021049058</v>
      </c>
      <c r="N216" s="3">
        <f>(J216-M216)/L216</f>
        <v>35.978857296860269</v>
      </c>
      <c r="O216" s="70">
        <f t="shared" ref="O216:O279" si="16">ROUND(N216,0)</f>
        <v>36</v>
      </c>
      <c r="P216" s="3">
        <f>A216-O216</f>
        <v>0</v>
      </c>
    </row>
    <row r="217" spans="1:16" ht="17" thickBot="1">
      <c r="A217" s="9">
        <f t="shared" si="15"/>
        <v>14</v>
      </c>
      <c r="B217" s="9">
        <v>86</v>
      </c>
      <c r="C217" s="9">
        <v>39.200000000000003</v>
      </c>
      <c r="D217" s="9">
        <v>38.299999999999997</v>
      </c>
      <c r="E217" s="9">
        <v>5370</v>
      </c>
      <c r="F217" s="9">
        <v>-0.9</v>
      </c>
      <c r="G217" s="9">
        <v>26.7</v>
      </c>
      <c r="H217" s="9">
        <v>31.5</v>
      </c>
      <c r="I217" s="9" t="s">
        <v>63</v>
      </c>
      <c r="J217" s="9">
        <v>1.8</v>
      </c>
      <c r="K217" s="109">
        <v>25</v>
      </c>
      <c r="L217" s="109">
        <f>INDEX(LINEST(J$185:J$220,A$185:A$220,TRUE,FALSE ),1)</f>
        <v>9.4478866066881662E-2</v>
      </c>
      <c r="M217" s="109">
        <f>INDEX(LINEST(J$185:J$220,A$185:A$220,TRUE,FALSE ),2)</f>
        <v>0.50075836021049058</v>
      </c>
      <c r="N217" s="3">
        <f>(J217-M217)/L217</f>
        <v>13.751664196199977</v>
      </c>
      <c r="O217" s="70">
        <f t="shared" si="16"/>
        <v>14</v>
      </c>
      <c r="P217" s="3">
        <f>A217-O217</f>
        <v>0</v>
      </c>
    </row>
    <row r="218" spans="1:16" ht="17" thickBot="1">
      <c r="A218" s="9">
        <f t="shared" si="15"/>
        <v>21</v>
      </c>
      <c r="B218" s="9">
        <v>79</v>
      </c>
      <c r="C218" s="9">
        <v>42.1</v>
      </c>
      <c r="D218" s="9">
        <v>38.700000000000003</v>
      </c>
      <c r="E218" s="9">
        <v>5760</v>
      </c>
      <c r="F218" s="9">
        <v>-0.5</v>
      </c>
      <c r="G218" s="9">
        <v>27.4</v>
      </c>
      <c r="H218" s="9">
        <v>31.1</v>
      </c>
      <c r="I218" s="9" t="s">
        <v>64</v>
      </c>
      <c r="J218" s="9">
        <v>2.5</v>
      </c>
      <c r="K218" s="109">
        <v>25</v>
      </c>
      <c r="L218" s="109">
        <f>INDEX(LINEST(J$185:J$220,A$185:A$220,TRUE,FALSE ),1)</f>
        <v>9.4478866066881662E-2</v>
      </c>
      <c r="M218" s="109">
        <f>INDEX(LINEST(J$185:J$220,A$185:A$220,TRUE,FALSE ),2)</f>
        <v>0.50075836021049058</v>
      </c>
      <c r="N218" s="3">
        <f>(J218-M218)/L218</f>
        <v>21.160728563086742</v>
      </c>
      <c r="O218" s="70">
        <f t="shared" si="16"/>
        <v>21</v>
      </c>
      <c r="P218" s="3">
        <f>A218-O218</f>
        <v>0</v>
      </c>
    </row>
    <row r="219" spans="1:16" ht="17" thickBot="1">
      <c r="A219" s="9">
        <f t="shared" si="15"/>
        <v>17</v>
      </c>
      <c r="B219" s="9">
        <v>83</v>
      </c>
      <c r="C219" s="9">
        <v>41.7</v>
      </c>
      <c r="D219" s="9">
        <v>35.1</v>
      </c>
      <c r="E219" s="9">
        <v>5220</v>
      </c>
      <c r="F219" s="9">
        <v>-0.7</v>
      </c>
      <c r="G219" s="9">
        <v>23</v>
      </c>
      <c r="H219" s="9">
        <v>26.2</v>
      </c>
      <c r="I219" s="9" t="s">
        <v>74</v>
      </c>
      <c r="J219" s="9">
        <v>2.1</v>
      </c>
      <c r="K219" s="109">
        <v>25</v>
      </c>
      <c r="L219" s="109">
        <f>INDEX(LINEST(J$185:J$220,A$185:A$220,TRUE,FALSE ),1)</f>
        <v>9.4478866066881662E-2</v>
      </c>
      <c r="M219" s="109">
        <f>INDEX(LINEST(J$185:J$220,A$185:A$220,TRUE,FALSE ),2)</f>
        <v>0.50075836021049058</v>
      </c>
      <c r="N219" s="3">
        <f>(J219-M219)/L219</f>
        <v>16.926977496294306</v>
      </c>
      <c r="O219" s="70">
        <f t="shared" si="16"/>
        <v>17</v>
      </c>
      <c r="P219" s="3">
        <f>A219-O219</f>
        <v>0</v>
      </c>
    </row>
    <row r="220" spans="1:16" ht="17" thickBot="1">
      <c r="A220" s="9">
        <f t="shared" si="15"/>
        <v>5</v>
      </c>
      <c r="B220" s="9">
        <v>95</v>
      </c>
      <c r="C220" s="9">
        <v>38.4</v>
      </c>
      <c r="D220" s="9">
        <v>36.1</v>
      </c>
      <c r="E220" s="9">
        <v>4220</v>
      </c>
      <c r="F220" s="9" t="s">
        <v>19</v>
      </c>
      <c r="G220" s="9">
        <v>24.1</v>
      </c>
      <c r="H220" s="9">
        <v>29.7</v>
      </c>
      <c r="I220" s="9" t="s">
        <v>29</v>
      </c>
      <c r="J220" s="9">
        <v>1</v>
      </c>
      <c r="K220" s="109">
        <v>25</v>
      </c>
      <c r="L220" s="109">
        <f>INDEX(LINEST(J$185:J$220,A$185:A$220,TRUE,FALSE ),1)</f>
        <v>9.4478866066881662E-2</v>
      </c>
      <c r="M220" s="109">
        <f>INDEX(LINEST(J$185:J$220,A$185:A$220,TRUE,FALSE ),2)</f>
        <v>0.50075836021049058</v>
      </c>
      <c r="N220" s="3">
        <f>(J220-M220)/L220</f>
        <v>5.2841620626151027</v>
      </c>
      <c r="O220" s="70">
        <f t="shared" si="16"/>
        <v>5</v>
      </c>
      <c r="P220" s="3">
        <f>A220-O220</f>
        <v>0</v>
      </c>
    </row>
    <row r="221" spans="1:16" ht="17" thickBot="1">
      <c r="A221" s="15">
        <f t="shared" si="15"/>
        <v>47</v>
      </c>
      <c r="B221" s="15">
        <v>53</v>
      </c>
      <c r="C221" s="15">
        <v>52.5</v>
      </c>
      <c r="D221" s="15">
        <v>46.3</v>
      </c>
      <c r="E221" s="15">
        <v>6770</v>
      </c>
      <c r="F221" s="15">
        <v>-1.3</v>
      </c>
      <c r="G221" s="15">
        <v>37.1</v>
      </c>
      <c r="H221" s="15">
        <v>41.7</v>
      </c>
      <c r="I221" s="15" t="s">
        <v>110</v>
      </c>
      <c r="J221" s="15">
        <v>6.14</v>
      </c>
      <c r="K221" s="110">
        <v>43</v>
      </c>
      <c r="L221" s="110">
        <f>INDEX(LINEST(J$221:J$297,A$221:A$297,TRUE,FALSE ),1)</f>
        <v>0.11852439518864206</v>
      </c>
      <c r="M221" s="110">
        <f>INDEX(LINEST(J$221:J$297,A$221:A$297,TRUE,FALSE ),2)</f>
        <v>0.60673933472655772</v>
      </c>
      <c r="N221" s="3">
        <f>(J221-M221)/L221</f>
        <v>46.684572036556425</v>
      </c>
      <c r="O221" s="70">
        <f t="shared" si="16"/>
        <v>47</v>
      </c>
      <c r="P221" s="3">
        <f>A221-O221</f>
        <v>0</v>
      </c>
    </row>
    <row r="222" spans="1:16" ht="17" thickBot="1">
      <c r="A222" s="15">
        <f t="shared" si="15"/>
        <v>58</v>
      </c>
      <c r="B222" s="15">
        <v>42</v>
      </c>
      <c r="C222" s="15">
        <v>54.4</v>
      </c>
      <c r="D222" s="15">
        <v>54.6</v>
      </c>
      <c r="E222" s="15">
        <v>6880</v>
      </c>
      <c r="F222" s="15">
        <v>-0.9</v>
      </c>
      <c r="G222" s="15">
        <v>49.3</v>
      </c>
      <c r="H222" s="15">
        <v>54.3</v>
      </c>
      <c r="I222" s="15" t="s">
        <v>67</v>
      </c>
      <c r="J222" s="15">
        <v>7.44</v>
      </c>
      <c r="K222" s="110">
        <v>43</v>
      </c>
      <c r="L222" s="110">
        <f>INDEX(LINEST(J$221:J$297,A$221:A$297,TRUE,FALSE ),1)</f>
        <v>0.11852439518864206</v>
      </c>
      <c r="M222" s="110">
        <f>INDEX(LINEST(J$221:J$297,A$221:A$297,TRUE,FALSE ),2)</f>
        <v>0.60673933472655772</v>
      </c>
      <c r="N222" s="3">
        <f>(J222-M222)/L222</f>
        <v>57.652778184589792</v>
      </c>
      <c r="O222" s="70">
        <f t="shared" si="16"/>
        <v>58</v>
      </c>
      <c r="P222" s="3">
        <f>A222-O222</f>
        <v>0</v>
      </c>
    </row>
    <row r="223" spans="1:16" ht="17" thickBot="1">
      <c r="A223" s="15">
        <f t="shared" si="15"/>
        <v>11</v>
      </c>
      <c r="B223" s="15">
        <v>89</v>
      </c>
      <c r="C223" s="15">
        <v>53.1</v>
      </c>
      <c r="D223" s="15">
        <v>49.1</v>
      </c>
      <c r="E223" s="15">
        <v>7410</v>
      </c>
      <c r="F223" s="15">
        <v>-0.7</v>
      </c>
      <c r="G223" s="15">
        <v>41.3</v>
      </c>
      <c r="H223" s="15">
        <v>43.9</v>
      </c>
      <c r="I223" s="15" t="s">
        <v>35</v>
      </c>
      <c r="J223" s="15">
        <v>1.9</v>
      </c>
      <c r="K223" s="110">
        <v>43</v>
      </c>
      <c r="L223" s="110">
        <f>INDEX(LINEST(J$221:J$297,A$221:A$297,TRUE,FALSE ),1)</f>
        <v>0.11852439518864206</v>
      </c>
      <c r="M223" s="110">
        <f>INDEX(LINEST(J$221:J$297,A$221:A$297,TRUE,FALSE ),2)</f>
        <v>0.60673933472655772</v>
      </c>
      <c r="N223" s="3">
        <f>(J223-M223)/L223</f>
        <v>10.91134583066299</v>
      </c>
      <c r="O223" s="70">
        <f t="shared" si="16"/>
        <v>11</v>
      </c>
      <c r="P223" s="3">
        <f>A223-O223</f>
        <v>0</v>
      </c>
    </row>
    <row r="224" spans="1:16" ht="17" thickBot="1">
      <c r="A224" s="15">
        <f t="shared" si="15"/>
        <v>11</v>
      </c>
      <c r="B224" s="15">
        <v>89</v>
      </c>
      <c r="C224" s="15">
        <v>53.2</v>
      </c>
      <c r="D224" s="15">
        <v>51.3</v>
      </c>
      <c r="E224" s="15">
        <v>6980</v>
      </c>
      <c r="F224" s="15">
        <v>-0.7</v>
      </c>
      <c r="G224" s="15">
        <v>44.4</v>
      </c>
      <c r="H224" s="15">
        <v>48.5</v>
      </c>
      <c r="I224" s="15" t="s">
        <v>103</v>
      </c>
      <c r="J224" s="15">
        <v>1.9</v>
      </c>
      <c r="K224" s="110">
        <v>43</v>
      </c>
      <c r="L224" s="110">
        <f>INDEX(LINEST(J$221:J$297,A$221:A$297,TRUE,FALSE ),1)</f>
        <v>0.11852439518864206</v>
      </c>
      <c r="M224" s="110">
        <f>INDEX(LINEST(J$221:J$297,A$221:A$297,TRUE,FALSE ),2)</f>
        <v>0.60673933472655772</v>
      </c>
      <c r="N224" s="3">
        <f>(J224-M224)/L224</f>
        <v>10.91134583066299</v>
      </c>
      <c r="O224" s="70">
        <f t="shared" si="16"/>
        <v>11</v>
      </c>
      <c r="P224" s="3">
        <f>A224-O224</f>
        <v>0</v>
      </c>
    </row>
    <row r="225" spans="1:16" ht="17" thickBot="1">
      <c r="A225" s="15">
        <f t="shared" si="15"/>
        <v>26</v>
      </c>
      <c r="B225" s="15">
        <v>74</v>
      </c>
      <c r="C225" s="15">
        <v>55.4</v>
      </c>
      <c r="D225" s="15">
        <v>52.5</v>
      </c>
      <c r="E225" s="15">
        <v>5790</v>
      </c>
      <c r="F225" s="15" t="s">
        <v>19</v>
      </c>
      <c r="G225" s="15">
        <v>46.6</v>
      </c>
      <c r="H225" s="15">
        <v>51.7</v>
      </c>
      <c r="I225" s="15" t="s">
        <v>18</v>
      </c>
      <c r="J225" s="15">
        <v>3.7</v>
      </c>
      <c r="K225" s="110">
        <v>43</v>
      </c>
      <c r="L225" s="110">
        <f>INDEX(LINEST(J$221:J$297,A$221:A$297,TRUE,FALSE ),1)</f>
        <v>0.11852439518864206</v>
      </c>
      <c r="M225" s="110">
        <f>INDEX(LINEST(J$221:J$297,A$221:A$297,TRUE,FALSE ),2)</f>
        <v>0.60673933472655772</v>
      </c>
      <c r="N225" s="3">
        <f>(J225-M225)/L225</f>
        <v>26.098092804863036</v>
      </c>
      <c r="O225" s="70">
        <f t="shared" si="16"/>
        <v>26</v>
      </c>
      <c r="P225" s="3">
        <f>A225-O225</f>
        <v>0</v>
      </c>
    </row>
    <row r="226" spans="1:16" ht="17" thickBot="1">
      <c r="A226" s="15">
        <f t="shared" si="15"/>
        <v>13</v>
      </c>
      <c r="B226" s="15">
        <v>87</v>
      </c>
      <c r="C226" s="15">
        <v>52.4</v>
      </c>
      <c r="D226" s="15">
        <v>49.3</v>
      </c>
      <c r="E226" s="15">
        <v>6930</v>
      </c>
      <c r="F226" s="15">
        <v>-0.5</v>
      </c>
      <c r="G226" s="15">
        <v>41.6</v>
      </c>
      <c r="H226" s="15">
        <v>45.6</v>
      </c>
      <c r="I226" s="15" t="s">
        <v>113</v>
      </c>
      <c r="J226" s="15">
        <v>2.1</v>
      </c>
      <c r="K226" s="110">
        <v>43</v>
      </c>
      <c r="L226" s="110">
        <f>INDEX(LINEST(J$221:J$297,A$221:A$297,TRUE,FALSE ),1)</f>
        <v>0.11852439518864206</v>
      </c>
      <c r="M226" s="110">
        <f>INDEX(LINEST(J$221:J$297,A$221:A$297,TRUE,FALSE ),2)</f>
        <v>0.60673933472655772</v>
      </c>
      <c r="N226" s="3">
        <f>(J226-M226)/L226</f>
        <v>12.598762161129663</v>
      </c>
      <c r="O226" s="70">
        <f t="shared" si="16"/>
        <v>13</v>
      </c>
      <c r="P226" s="3">
        <f>A226-O226</f>
        <v>0</v>
      </c>
    </row>
    <row r="227" spans="1:16" ht="17" thickBot="1">
      <c r="A227" s="15">
        <f t="shared" si="15"/>
        <v>9</v>
      </c>
      <c r="B227" s="15">
        <v>91</v>
      </c>
      <c r="C227" s="15">
        <v>52.6</v>
      </c>
      <c r="D227" s="15">
        <v>49.2</v>
      </c>
      <c r="E227" s="15">
        <v>7140</v>
      </c>
      <c r="F227" s="15">
        <v>-0.9</v>
      </c>
      <c r="G227" s="15">
        <v>41.5</v>
      </c>
      <c r="H227" s="15">
        <v>44.9</v>
      </c>
      <c r="I227" s="15" t="s">
        <v>22</v>
      </c>
      <c r="J227" s="15">
        <v>1.7</v>
      </c>
      <c r="K227" s="110">
        <v>43</v>
      </c>
      <c r="L227" s="110">
        <f>INDEX(LINEST(J$221:J$297,A$221:A$297,TRUE,FALSE ),1)</f>
        <v>0.11852439518864206</v>
      </c>
      <c r="M227" s="110">
        <f>INDEX(LINEST(J$221:J$297,A$221:A$297,TRUE,FALSE ),2)</f>
        <v>0.60673933472655772</v>
      </c>
      <c r="N227" s="3">
        <f>(J227-M227)/L227</f>
        <v>9.22392950019632</v>
      </c>
      <c r="O227" s="70">
        <f t="shared" si="16"/>
        <v>9</v>
      </c>
      <c r="P227" s="3">
        <f>A227-O227</f>
        <v>0</v>
      </c>
    </row>
    <row r="228" spans="1:16" ht="17" thickBot="1">
      <c r="A228" s="15">
        <f t="shared" si="15"/>
        <v>22</v>
      </c>
      <c r="B228" s="15">
        <v>78</v>
      </c>
      <c r="C228" s="15">
        <v>53.9</v>
      </c>
      <c r="D228" s="15">
        <v>52.2</v>
      </c>
      <c r="E228" s="15">
        <v>5760</v>
      </c>
      <c r="F228" s="15" t="s">
        <v>19</v>
      </c>
      <c r="G228" s="15">
        <v>46.2</v>
      </c>
      <c r="H228" s="15">
        <v>51.1</v>
      </c>
      <c r="I228" s="15" t="s">
        <v>30</v>
      </c>
      <c r="J228" s="15">
        <v>3.2</v>
      </c>
      <c r="K228" s="110">
        <v>43</v>
      </c>
      <c r="L228" s="110">
        <f>INDEX(LINEST(J$221:J$297,A$221:A$297,TRUE,FALSE ),1)</f>
        <v>0.11852439518864206</v>
      </c>
      <c r="M228" s="110">
        <f>INDEX(LINEST(J$221:J$297,A$221:A$297,TRUE,FALSE ),2)</f>
        <v>0.60673933472655772</v>
      </c>
      <c r="N228" s="3">
        <f>(J228-M228)/L228</f>
        <v>21.879551978696355</v>
      </c>
      <c r="O228" s="70">
        <f t="shared" si="16"/>
        <v>22</v>
      </c>
      <c r="P228" s="3">
        <f>A228-O228</f>
        <v>0</v>
      </c>
    </row>
    <row r="229" spans="1:16" ht="17" thickBot="1">
      <c r="A229" s="15">
        <f t="shared" si="15"/>
        <v>2</v>
      </c>
      <c r="B229" s="15">
        <v>98</v>
      </c>
      <c r="C229" s="15">
        <v>53.1</v>
      </c>
      <c r="D229" s="15">
        <v>49.7</v>
      </c>
      <c r="E229" s="15">
        <v>5560</v>
      </c>
      <c r="F229" s="15" t="s">
        <v>19</v>
      </c>
      <c r="G229" s="15">
        <v>42.4</v>
      </c>
      <c r="H229" s="15">
        <v>48.6</v>
      </c>
      <c r="I229" s="15" t="s">
        <v>63</v>
      </c>
      <c r="J229" s="15">
        <v>0.8</v>
      </c>
      <c r="K229" s="110">
        <v>43</v>
      </c>
      <c r="L229" s="110">
        <f>INDEX(LINEST(J$221:J$297,A$221:A$297,TRUE,FALSE ),1)</f>
        <v>0.11852439518864206</v>
      </c>
      <c r="M229" s="110">
        <f>INDEX(LINEST(J$221:J$297,A$221:A$297,TRUE,FALSE ),2)</f>
        <v>0.60673933472655772</v>
      </c>
      <c r="N229" s="3">
        <f>(J229-M229)/L229</f>
        <v>1.6305560130962986</v>
      </c>
      <c r="O229" s="70">
        <f t="shared" si="16"/>
        <v>2</v>
      </c>
      <c r="P229" s="3">
        <f>A229-O229</f>
        <v>0</v>
      </c>
    </row>
    <row r="230" spans="1:16" ht="17" thickBot="1">
      <c r="A230" s="15">
        <f t="shared" si="15"/>
        <v>32</v>
      </c>
      <c r="B230" s="15">
        <v>68</v>
      </c>
      <c r="C230" s="15">
        <v>53</v>
      </c>
      <c r="D230" s="15">
        <v>51.8</v>
      </c>
      <c r="E230" s="15">
        <v>6770</v>
      </c>
      <c r="F230" s="15">
        <v>-0.5</v>
      </c>
      <c r="G230" s="15">
        <v>45.1</v>
      </c>
      <c r="H230" s="15">
        <v>49.8</v>
      </c>
      <c r="I230" s="15" t="s">
        <v>108</v>
      </c>
      <c r="J230" s="15">
        <v>4.4000000000000004</v>
      </c>
      <c r="K230" s="110">
        <v>43</v>
      </c>
      <c r="L230" s="110">
        <f>INDEX(LINEST(J$221:J$297,A$221:A$297,TRUE,FALSE ),1)</f>
        <v>0.11852439518864206</v>
      </c>
      <c r="M230" s="110">
        <f>INDEX(LINEST(J$221:J$297,A$221:A$297,TRUE,FALSE ),2)</f>
        <v>0.60673933472655772</v>
      </c>
      <c r="N230" s="3">
        <f>(J230-M230)/L230</f>
        <v>32.004049961496385</v>
      </c>
      <c r="O230" s="70">
        <f t="shared" si="16"/>
        <v>32</v>
      </c>
      <c r="P230" s="3">
        <f>A230-O230</f>
        <v>0</v>
      </c>
    </row>
    <row r="231" spans="1:16" ht="17" thickBot="1">
      <c r="A231" s="15">
        <f t="shared" si="15"/>
        <v>17</v>
      </c>
      <c r="B231" s="15">
        <v>83</v>
      </c>
      <c r="C231" s="15">
        <v>52.7</v>
      </c>
      <c r="D231" s="15">
        <v>52</v>
      </c>
      <c r="E231" s="15">
        <v>7050</v>
      </c>
      <c r="F231" s="15">
        <v>-1.7</v>
      </c>
      <c r="G231" s="15">
        <v>45.5</v>
      </c>
      <c r="H231" s="15">
        <v>49.5</v>
      </c>
      <c r="I231" s="15" t="s">
        <v>106</v>
      </c>
      <c r="J231" s="15">
        <v>2.65</v>
      </c>
      <c r="K231" s="110">
        <v>43</v>
      </c>
      <c r="L231" s="110">
        <f>INDEX(LINEST(J$221:J$297,A$221:A$297,TRUE,FALSE ),1)</f>
        <v>0.11852439518864206</v>
      </c>
      <c r="M231" s="110">
        <f>INDEX(LINEST(J$221:J$297,A$221:A$297,TRUE,FALSE ),2)</f>
        <v>0.60673933472655772</v>
      </c>
      <c r="N231" s="3">
        <f>(J231-M231)/L231</f>
        <v>17.239157069913009</v>
      </c>
      <c r="O231" s="70">
        <f t="shared" si="16"/>
        <v>17</v>
      </c>
      <c r="P231" s="3">
        <f>A231-O231</f>
        <v>0</v>
      </c>
    </row>
    <row r="232" spans="1:16" ht="17" thickBot="1">
      <c r="A232" s="15">
        <f t="shared" si="15"/>
        <v>16</v>
      </c>
      <c r="B232" s="15">
        <v>84</v>
      </c>
      <c r="C232" s="15">
        <v>53.1</v>
      </c>
      <c r="D232" s="15">
        <v>49.1</v>
      </c>
      <c r="E232" s="15">
        <v>5490</v>
      </c>
      <c r="F232" s="15" t="s">
        <v>19</v>
      </c>
      <c r="G232" s="15">
        <v>41.6</v>
      </c>
      <c r="H232" s="15">
        <v>46.3</v>
      </c>
      <c r="I232" s="15" t="s">
        <v>41</v>
      </c>
      <c r="J232" s="15">
        <v>2.5</v>
      </c>
      <c r="K232" s="110">
        <v>43</v>
      </c>
      <c r="L232" s="110">
        <f>INDEX(LINEST(J$221:J$297,A$221:A$297,TRUE,FALSE ),1)</f>
        <v>0.11852439518864206</v>
      </c>
      <c r="M232" s="110">
        <f>INDEX(LINEST(J$221:J$297,A$221:A$297,TRUE,FALSE ),2)</f>
        <v>0.60673933472655772</v>
      </c>
      <c r="N232" s="3">
        <f>(J232-M232)/L232</f>
        <v>15.973594822063005</v>
      </c>
      <c r="O232" s="70">
        <f t="shared" si="16"/>
        <v>16</v>
      </c>
      <c r="P232" s="3">
        <f>A232-O232</f>
        <v>0</v>
      </c>
    </row>
    <row r="233" spans="1:16" ht="17" thickBot="1">
      <c r="A233" s="15">
        <f t="shared" ref="A233:A293" si="17">100-B233</f>
        <v>8</v>
      </c>
      <c r="B233" s="15">
        <v>92</v>
      </c>
      <c r="C233" s="15">
        <v>55.4</v>
      </c>
      <c r="D233" s="15">
        <v>50.6</v>
      </c>
      <c r="E233" s="15">
        <v>5640</v>
      </c>
      <c r="F233" s="15" t="s">
        <v>19</v>
      </c>
      <c r="G233" s="15">
        <v>43.6</v>
      </c>
      <c r="H233" s="15">
        <v>50.1</v>
      </c>
      <c r="I233" s="15" t="s">
        <v>113</v>
      </c>
      <c r="J233" s="15">
        <v>1.6</v>
      </c>
      <c r="K233" s="110">
        <v>43</v>
      </c>
      <c r="L233" s="110">
        <f>INDEX(LINEST(J$221:J$297,A$221:A$297,TRUE,FALSE ),1)</f>
        <v>0.11852439518864206</v>
      </c>
      <c r="M233" s="110">
        <f>INDEX(LINEST(J$221:J$297,A$221:A$297,TRUE,FALSE ),2)</f>
        <v>0.60673933472655772</v>
      </c>
      <c r="N233" s="3">
        <f>(J233-M233)/L233</f>
        <v>8.3802213349629842</v>
      </c>
      <c r="O233" s="70">
        <f t="shared" si="16"/>
        <v>8</v>
      </c>
      <c r="P233" s="3">
        <f>A233-O233</f>
        <v>0</v>
      </c>
    </row>
    <row r="234" spans="1:16" ht="17" thickBot="1">
      <c r="A234" s="15">
        <f t="shared" si="17"/>
        <v>13</v>
      </c>
      <c r="B234" s="15">
        <v>87</v>
      </c>
      <c r="C234" s="15">
        <v>52.5</v>
      </c>
      <c r="D234" s="15">
        <v>48.7</v>
      </c>
      <c r="E234" s="15">
        <v>5470</v>
      </c>
      <c r="F234" s="15" t="s">
        <v>19</v>
      </c>
      <c r="G234" s="15">
        <v>40.9</v>
      </c>
      <c r="H234" s="15">
        <v>47.2</v>
      </c>
      <c r="I234" s="15" t="s">
        <v>16</v>
      </c>
      <c r="J234" s="15">
        <v>2.1</v>
      </c>
      <c r="K234" s="110">
        <v>43</v>
      </c>
      <c r="L234" s="110">
        <f>INDEX(LINEST(J$221:J$297,A$221:A$297,TRUE,FALSE ),1)</f>
        <v>0.11852439518864206</v>
      </c>
      <c r="M234" s="110">
        <f>INDEX(LINEST(J$221:J$297,A$221:A$297,TRUE,FALSE ),2)</f>
        <v>0.60673933472655772</v>
      </c>
      <c r="N234" s="3">
        <f>(J234-M234)/L234</f>
        <v>12.598762161129663</v>
      </c>
      <c r="O234" s="70">
        <f t="shared" si="16"/>
        <v>13</v>
      </c>
      <c r="P234" s="3">
        <f>A234-O234</f>
        <v>0</v>
      </c>
    </row>
    <row r="235" spans="1:16" ht="17" thickBot="1">
      <c r="A235" s="15">
        <f t="shared" si="17"/>
        <v>21</v>
      </c>
      <c r="B235" s="15">
        <v>79</v>
      </c>
      <c r="C235" s="15">
        <v>49.5</v>
      </c>
      <c r="D235" s="15">
        <v>49</v>
      </c>
      <c r="E235" s="15">
        <v>6110</v>
      </c>
      <c r="F235" s="15">
        <v>-1.1000000000000001</v>
      </c>
      <c r="G235" s="15">
        <v>40.799999999999997</v>
      </c>
      <c r="H235" s="15">
        <v>47.1</v>
      </c>
      <c r="I235" s="15" t="s">
        <v>122</v>
      </c>
      <c r="J235" s="15">
        <v>3.1</v>
      </c>
      <c r="K235" s="110">
        <v>43</v>
      </c>
      <c r="L235" s="110">
        <f>INDEX(LINEST(J$221:J$297,A$221:A$297,TRUE,FALSE ),1)</f>
        <v>0.11852439518864206</v>
      </c>
      <c r="M235" s="110">
        <f>INDEX(LINEST(J$221:J$297,A$221:A$297,TRUE,FALSE ),2)</f>
        <v>0.60673933472655772</v>
      </c>
      <c r="N235" s="3">
        <f>(J235-M235)/L235</f>
        <v>21.035843813463021</v>
      </c>
      <c r="O235" s="70">
        <f t="shared" si="16"/>
        <v>21</v>
      </c>
      <c r="P235" s="3">
        <f>A235-O235</f>
        <v>0</v>
      </c>
    </row>
    <row r="236" spans="1:16" ht="17" thickBot="1">
      <c r="A236" s="15">
        <f t="shared" si="17"/>
        <v>43</v>
      </c>
      <c r="B236" s="15">
        <v>57</v>
      </c>
      <c r="C236" s="15">
        <v>45.4</v>
      </c>
      <c r="D236" s="15">
        <v>46.4</v>
      </c>
      <c r="E236" s="15">
        <v>6190</v>
      </c>
      <c r="F236" s="15">
        <v>-1.1000000000000001</v>
      </c>
      <c r="G236" s="15">
        <v>37.6</v>
      </c>
      <c r="H236" s="15">
        <v>42.2</v>
      </c>
      <c r="I236" s="15" t="s">
        <v>58</v>
      </c>
      <c r="J236" s="15">
        <v>5.7</v>
      </c>
      <c r="K236" s="110">
        <v>43</v>
      </c>
      <c r="L236" s="110">
        <f>INDEX(LINEST(J$221:J$297,A$221:A$297,TRUE,FALSE ),1)</f>
        <v>0.11852439518864206</v>
      </c>
      <c r="M236" s="110">
        <f>INDEX(LINEST(J$221:J$297,A$221:A$297,TRUE,FALSE ),2)</f>
        <v>0.60673933472655772</v>
      </c>
      <c r="N236" s="3">
        <f>(J236-M236)/L236</f>
        <v>42.972256109529752</v>
      </c>
      <c r="O236" s="70">
        <f t="shared" si="16"/>
        <v>43</v>
      </c>
      <c r="P236" s="3">
        <f>A236-O236</f>
        <v>0</v>
      </c>
    </row>
    <row r="237" spans="1:16" ht="17" thickBot="1">
      <c r="A237" s="15">
        <f t="shared" si="17"/>
        <v>79</v>
      </c>
      <c r="B237" s="15">
        <v>21</v>
      </c>
      <c r="C237" s="15">
        <v>43.4</v>
      </c>
      <c r="D237" s="15">
        <v>43.1</v>
      </c>
      <c r="E237" s="15">
        <v>4970</v>
      </c>
      <c r="F237" s="15" t="s">
        <v>19</v>
      </c>
      <c r="G237" s="15">
        <v>33.1</v>
      </c>
      <c r="H237" s="15">
        <v>39.299999999999997</v>
      </c>
      <c r="I237" s="15" t="s">
        <v>64</v>
      </c>
      <c r="J237" s="15">
        <v>10</v>
      </c>
      <c r="K237" s="110">
        <v>43</v>
      </c>
      <c r="L237" s="110">
        <f>INDEX(LINEST(J$221:J$297,A$221:A$297,TRUE,FALSE ),1)</f>
        <v>0.11852439518864206</v>
      </c>
      <c r="M237" s="110">
        <f>INDEX(LINEST(J$221:J$297,A$221:A$297,TRUE,FALSE ),2)</f>
        <v>0.60673933472655772</v>
      </c>
      <c r="N237" s="3">
        <f>(J237-M237)/L237</f>
        <v>79.251707214563183</v>
      </c>
      <c r="O237" s="70">
        <f t="shared" si="16"/>
        <v>79</v>
      </c>
      <c r="P237" s="3">
        <f>A237-O237</f>
        <v>0</v>
      </c>
    </row>
    <row r="238" spans="1:16" ht="17" thickBot="1">
      <c r="A238" s="15">
        <f t="shared" si="17"/>
        <v>83</v>
      </c>
      <c r="B238" s="15">
        <v>17</v>
      </c>
      <c r="C238" s="15">
        <v>42.3</v>
      </c>
      <c r="D238" s="15">
        <v>43.4</v>
      </c>
      <c r="E238" s="15">
        <v>5180</v>
      </c>
      <c r="F238" s="15">
        <v>-1.1000000000000001</v>
      </c>
      <c r="G238" s="15">
        <v>32.9</v>
      </c>
      <c r="H238" s="15">
        <v>39.9</v>
      </c>
      <c r="I238" s="15" t="s">
        <v>86</v>
      </c>
      <c r="J238" s="15">
        <v>10.44</v>
      </c>
      <c r="K238" s="110">
        <v>43</v>
      </c>
      <c r="L238" s="110">
        <f>INDEX(LINEST(J$221:J$297,A$221:A$297,TRUE,FALSE ),1)</f>
        <v>0.11852439518864206</v>
      </c>
      <c r="M238" s="110">
        <f>INDEX(LINEST(J$221:J$297,A$221:A$297,TRUE,FALSE ),2)</f>
        <v>0.60673933472655772</v>
      </c>
      <c r="N238" s="3">
        <f>(J238-M238)/L238</f>
        <v>82.964023141589863</v>
      </c>
      <c r="O238" s="70">
        <f t="shared" si="16"/>
        <v>83</v>
      </c>
      <c r="P238" s="3">
        <f>A238-O238</f>
        <v>0</v>
      </c>
    </row>
    <row r="239" spans="1:16" ht="17" thickBot="1">
      <c r="A239" s="15">
        <f t="shared" si="17"/>
        <v>22</v>
      </c>
      <c r="B239" s="15">
        <v>78</v>
      </c>
      <c r="C239" s="15">
        <v>53.5</v>
      </c>
      <c r="D239" s="15">
        <v>52.1</v>
      </c>
      <c r="E239" s="15">
        <v>7370</v>
      </c>
      <c r="F239" s="15">
        <v>-1.5</v>
      </c>
      <c r="G239" s="15">
        <v>45.5</v>
      </c>
      <c r="H239" s="15">
        <v>48.7</v>
      </c>
      <c r="I239" s="15" t="s">
        <v>53</v>
      </c>
      <c r="J239" s="15">
        <v>3.2</v>
      </c>
      <c r="K239" s="110">
        <v>43</v>
      </c>
      <c r="L239" s="110">
        <f>INDEX(LINEST(J$221:J$297,A$221:A$297,TRUE,FALSE ),1)</f>
        <v>0.11852439518864206</v>
      </c>
      <c r="M239" s="110">
        <f>INDEX(LINEST(J$221:J$297,A$221:A$297,TRUE,FALSE ),2)</f>
        <v>0.60673933472655772</v>
      </c>
      <c r="N239" s="3">
        <f>(J239-M239)/L239</f>
        <v>21.879551978696355</v>
      </c>
      <c r="O239" s="70">
        <f t="shared" si="16"/>
        <v>22</v>
      </c>
      <c r="P239" s="3">
        <f>A239-O239</f>
        <v>0</v>
      </c>
    </row>
    <row r="240" spans="1:16" ht="17" thickBot="1">
      <c r="A240" s="15">
        <f t="shared" si="17"/>
        <v>10</v>
      </c>
      <c r="B240" s="15">
        <v>90</v>
      </c>
      <c r="C240" s="15">
        <v>51.3</v>
      </c>
      <c r="D240" s="15">
        <v>49.5</v>
      </c>
      <c r="E240" s="15">
        <v>7020</v>
      </c>
      <c r="F240" s="15">
        <v>-0.9</v>
      </c>
      <c r="G240" s="15">
        <v>41.9</v>
      </c>
      <c r="H240" s="15">
        <v>45.4</v>
      </c>
      <c r="I240" s="15" t="s">
        <v>107</v>
      </c>
      <c r="J240" s="15">
        <v>1.8</v>
      </c>
      <c r="K240" s="110">
        <v>43</v>
      </c>
      <c r="L240" s="110">
        <f>INDEX(LINEST(J$221:J$297,A$221:A$297,TRUE,FALSE ),1)</f>
        <v>0.11852439518864206</v>
      </c>
      <c r="M240" s="110">
        <f>INDEX(LINEST(J$221:J$297,A$221:A$297,TRUE,FALSE ),2)</f>
        <v>0.60673933472655772</v>
      </c>
      <c r="N240" s="3">
        <f>(J240-M240)/L240</f>
        <v>10.067637665429656</v>
      </c>
      <c r="O240" s="70">
        <f t="shared" si="16"/>
        <v>10</v>
      </c>
      <c r="P240" s="3">
        <f>A240-O240</f>
        <v>0</v>
      </c>
    </row>
    <row r="241" spans="1:16" ht="17" thickBot="1">
      <c r="A241" s="15">
        <f t="shared" si="17"/>
        <v>53</v>
      </c>
      <c r="B241" s="15">
        <v>47</v>
      </c>
      <c r="C241" s="15">
        <v>52.2</v>
      </c>
      <c r="D241" s="15">
        <v>45.5</v>
      </c>
      <c r="E241" s="15">
        <v>5180</v>
      </c>
      <c r="F241" s="15" t="s">
        <v>19</v>
      </c>
      <c r="G241" s="15">
        <v>36.4</v>
      </c>
      <c r="H241" s="15">
        <v>40.799999999999997</v>
      </c>
      <c r="I241" s="15" t="s">
        <v>42</v>
      </c>
      <c r="J241" s="15">
        <v>6.84</v>
      </c>
      <c r="K241" s="110">
        <v>43</v>
      </c>
      <c r="L241" s="110">
        <f>INDEX(LINEST(J$221:J$297,A$221:A$297,TRUE,FALSE ),1)</f>
        <v>0.11852439518864206</v>
      </c>
      <c r="M241" s="110">
        <f>INDEX(LINEST(J$221:J$297,A$221:A$297,TRUE,FALSE ),2)</f>
        <v>0.60673933472655772</v>
      </c>
      <c r="N241" s="3">
        <f>(J241-M241)/L241</f>
        <v>52.590529193189774</v>
      </c>
      <c r="O241" s="70">
        <f t="shared" si="16"/>
        <v>53</v>
      </c>
      <c r="P241" s="3">
        <f>A241-O241</f>
        <v>0</v>
      </c>
    </row>
    <row r="242" spans="1:16" ht="17" thickBot="1">
      <c r="A242" s="15">
        <f t="shared" si="17"/>
        <v>33</v>
      </c>
      <c r="B242" s="15">
        <v>67</v>
      </c>
      <c r="C242" s="15">
        <v>52.5</v>
      </c>
      <c r="D242" s="15">
        <v>47.1</v>
      </c>
      <c r="E242" s="15">
        <v>7210</v>
      </c>
      <c r="F242" s="15">
        <v>-1.1000000000000001</v>
      </c>
      <c r="G242" s="15">
        <v>38.5</v>
      </c>
      <c r="H242" s="15">
        <v>41.7</v>
      </c>
      <c r="I242" s="15" t="s">
        <v>57</v>
      </c>
      <c r="J242" s="15">
        <v>4.55</v>
      </c>
      <c r="K242" s="110">
        <v>43</v>
      </c>
      <c r="L242" s="110">
        <f>INDEX(LINEST(J$221:J$297,A$221:A$297,TRUE,FALSE ),1)</f>
        <v>0.11852439518864206</v>
      </c>
      <c r="M242" s="110">
        <f>INDEX(LINEST(J$221:J$297,A$221:A$297,TRUE,FALSE ),2)</f>
        <v>0.60673933472655772</v>
      </c>
      <c r="N242" s="3">
        <f>(J242-M242)/L242</f>
        <v>33.269612209346384</v>
      </c>
      <c r="O242" s="70">
        <f t="shared" si="16"/>
        <v>33</v>
      </c>
      <c r="P242" s="3">
        <f>A242-O242</f>
        <v>0</v>
      </c>
    </row>
    <row r="243" spans="1:16" ht="17" thickBot="1">
      <c r="A243" s="15">
        <f t="shared" si="17"/>
        <v>60</v>
      </c>
      <c r="B243" s="15">
        <v>40</v>
      </c>
      <c r="C243" s="15" t="s">
        <v>19</v>
      </c>
      <c r="D243" s="15">
        <v>44.7</v>
      </c>
      <c r="E243" s="15">
        <v>5110</v>
      </c>
      <c r="F243" s="15" t="s">
        <v>19</v>
      </c>
      <c r="G243" s="15">
        <v>35.5</v>
      </c>
      <c r="H243" s="15">
        <v>41</v>
      </c>
      <c r="I243" s="15" t="s">
        <v>38</v>
      </c>
      <c r="J243" s="15">
        <v>7.75</v>
      </c>
      <c r="K243" s="110">
        <v>43</v>
      </c>
      <c r="L243" s="110">
        <f>INDEX(LINEST(J$221:J$297,A$221:A$297,TRUE,FALSE ),1)</f>
        <v>0.11852439518864206</v>
      </c>
      <c r="M243" s="110">
        <f>INDEX(LINEST(J$221:J$297,A$221:A$297,TRUE,FALSE ),2)</f>
        <v>0.60673933472655772</v>
      </c>
      <c r="N243" s="3">
        <f>(J243-M243)/L243</f>
        <v>60.26827349681313</v>
      </c>
      <c r="O243" s="70">
        <f t="shared" si="16"/>
        <v>60</v>
      </c>
      <c r="P243" s="3">
        <f>A243-O243</f>
        <v>0</v>
      </c>
    </row>
    <row r="244" spans="1:16" ht="17" thickBot="1">
      <c r="A244" s="15">
        <f t="shared" si="17"/>
        <v>29</v>
      </c>
      <c r="B244" s="15">
        <v>71</v>
      </c>
      <c r="C244" s="15">
        <v>51.7</v>
      </c>
      <c r="D244" s="15">
        <v>47.5</v>
      </c>
      <c r="E244" s="15">
        <v>6970</v>
      </c>
      <c r="F244" s="15">
        <v>-0.5</v>
      </c>
      <c r="G244" s="15">
        <v>39</v>
      </c>
      <c r="H244" s="15">
        <v>42.6</v>
      </c>
      <c r="I244" s="15" t="s">
        <v>14</v>
      </c>
      <c r="J244" s="15">
        <v>4.0999999999999996</v>
      </c>
      <c r="K244" s="110">
        <v>43</v>
      </c>
      <c r="L244" s="110">
        <f>INDEX(LINEST(J$221:J$297,A$221:A$297,TRUE,FALSE ),1)</f>
        <v>0.11852439518864206</v>
      </c>
      <c r="M244" s="110">
        <f>INDEX(LINEST(J$221:J$297,A$221:A$297,TRUE,FALSE ),2)</f>
        <v>0.60673933472655772</v>
      </c>
      <c r="N244" s="3">
        <f>(J244-M244)/L244</f>
        <v>29.472925465796372</v>
      </c>
      <c r="O244" s="70">
        <f t="shared" si="16"/>
        <v>29</v>
      </c>
      <c r="P244" s="3">
        <f>A244-O244</f>
        <v>0</v>
      </c>
    </row>
    <row r="245" spans="1:16" ht="17" thickBot="1">
      <c r="A245" s="15">
        <f t="shared" si="17"/>
        <v>8</v>
      </c>
      <c r="B245" s="15">
        <v>92</v>
      </c>
      <c r="C245" s="15">
        <v>53.1</v>
      </c>
      <c r="D245" s="15">
        <v>50.7</v>
      </c>
      <c r="E245" s="15">
        <v>7110</v>
      </c>
      <c r="F245" s="15">
        <v>-1.5</v>
      </c>
      <c r="G245" s="15">
        <v>43.5</v>
      </c>
      <c r="H245" s="15">
        <v>47.4</v>
      </c>
      <c r="I245" s="15" t="s">
        <v>113</v>
      </c>
      <c r="J245" s="15">
        <v>1.6</v>
      </c>
      <c r="K245" s="110">
        <v>43</v>
      </c>
      <c r="L245" s="110">
        <f>INDEX(LINEST(J$221:J$297,A$221:A$297,TRUE,FALSE ),1)</f>
        <v>0.11852439518864206</v>
      </c>
      <c r="M245" s="110">
        <f>INDEX(LINEST(J$221:J$297,A$221:A$297,TRUE,FALSE ),2)</f>
        <v>0.60673933472655772</v>
      </c>
      <c r="N245" s="3">
        <f>(J245-M245)/L245</f>
        <v>8.3802213349629842</v>
      </c>
      <c r="O245" s="70">
        <f t="shared" si="16"/>
        <v>8</v>
      </c>
      <c r="P245" s="3">
        <f>A245-O245</f>
        <v>0</v>
      </c>
    </row>
    <row r="246" spans="1:16" ht="17" thickBot="1">
      <c r="A246" s="15">
        <f t="shared" si="17"/>
        <v>16</v>
      </c>
      <c r="B246" s="15">
        <v>84</v>
      </c>
      <c r="C246" s="15">
        <v>52.2</v>
      </c>
      <c r="D246" s="15">
        <v>48.6</v>
      </c>
      <c r="E246" s="15">
        <v>7140</v>
      </c>
      <c r="F246" s="15">
        <v>-1.1000000000000001</v>
      </c>
      <c r="G246" s="15">
        <v>40.6</v>
      </c>
      <c r="H246" s="15">
        <v>43.9</v>
      </c>
      <c r="I246" s="15" t="s">
        <v>34</v>
      </c>
      <c r="J246" s="15">
        <v>2.4500000000000002</v>
      </c>
      <c r="K246" s="110">
        <v>43</v>
      </c>
      <c r="L246" s="110">
        <f>INDEX(LINEST(J$221:J$297,A$221:A$297,TRUE,FALSE ),1)</f>
        <v>0.11852439518864206</v>
      </c>
      <c r="M246" s="110">
        <f>INDEX(LINEST(J$221:J$297,A$221:A$297,TRUE,FALSE ),2)</f>
        <v>0.60673933472655772</v>
      </c>
      <c r="N246" s="3">
        <f>(J246-M246)/L246</f>
        <v>15.551740739446339</v>
      </c>
      <c r="O246" s="70">
        <f t="shared" si="16"/>
        <v>16</v>
      </c>
      <c r="P246" s="3">
        <f>A246-O246</f>
        <v>0</v>
      </c>
    </row>
    <row r="247" spans="1:16" ht="17" thickBot="1">
      <c r="A247" s="15">
        <f t="shared" si="17"/>
        <v>14</v>
      </c>
      <c r="B247" s="15">
        <v>86</v>
      </c>
      <c r="C247" s="15">
        <v>51</v>
      </c>
      <c r="D247" s="15">
        <v>48.9</v>
      </c>
      <c r="E247" s="15">
        <v>6810</v>
      </c>
      <c r="F247" s="15">
        <v>-1.5</v>
      </c>
      <c r="G247" s="15">
        <v>40.9</v>
      </c>
      <c r="H247" s="15">
        <v>43.9</v>
      </c>
      <c r="I247" s="15" t="s">
        <v>22</v>
      </c>
      <c r="J247" s="15">
        <v>2.25</v>
      </c>
      <c r="K247" s="110">
        <v>43</v>
      </c>
      <c r="L247" s="110">
        <f>INDEX(LINEST(J$221:J$297,A$221:A$297,TRUE,FALSE ),1)</f>
        <v>0.11852439518864206</v>
      </c>
      <c r="M247" s="110">
        <f>INDEX(LINEST(J$221:J$297,A$221:A$297,TRUE,FALSE ),2)</f>
        <v>0.60673933472655772</v>
      </c>
      <c r="N247" s="3">
        <f>(J247-M247)/L247</f>
        <v>13.864324408979666</v>
      </c>
      <c r="O247" s="70">
        <f t="shared" si="16"/>
        <v>14</v>
      </c>
      <c r="P247" s="3">
        <f>A247-O247</f>
        <v>0</v>
      </c>
    </row>
    <row r="248" spans="1:16" ht="17" thickBot="1">
      <c r="A248" s="15">
        <f t="shared" si="17"/>
        <v>7</v>
      </c>
      <c r="B248" s="15">
        <v>93</v>
      </c>
      <c r="C248" s="15">
        <v>54.8</v>
      </c>
      <c r="D248" s="15">
        <v>49.7</v>
      </c>
      <c r="E248" s="15">
        <v>5540</v>
      </c>
      <c r="F248" s="15" t="s">
        <v>19</v>
      </c>
      <c r="G248" s="15">
        <v>42.2</v>
      </c>
      <c r="H248" s="15">
        <v>46.3</v>
      </c>
      <c r="I248" s="15" t="s">
        <v>55</v>
      </c>
      <c r="J248" s="15">
        <v>1.4</v>
      </c>
      <c r="K248" s="110">
        <v>43</v>
      </c>
      <c r="L248" s="110">
        <f>INDEX(LINEST(J$221:J$297,A$221:A$297,TRUE,FALSE ),1)</f>
        <v>0.11852439518864206</v>
      </c>
      <c r="M248" s="110">
        <f>INDEX(LINEST(J$221:J$297,A$221:A$297,TRUE,FALSE ),2)</f>
        <v>0.60673933472655772</v>
      </c>
      <c r="N248" s="3">
        <f>(J248-M248)/L248</f>
        <v>6.6928050044963117</v>
      </c>
      <c r="O248" s="70">
        <f t="shared" si="16"/>
        <v>7</v>
      </c>
      <c r="P248" s="3">
        <f>A248-O248</f>
        <v>0</v>
      </c>
    </row>
    <row r="249" spans="1:16" ht="17" thickBot="1">
      <c r="A249" s="15">
        <f t="shared" si="17"/>
        <v>11</v>
      </c>
      <c r="B249" s="15">
        <v>89</v>
      </c>
      <c r="C249" s="15">
        <v>52.9</v>
      </c>
      <c r="D249" s="15">
        <v>50.8</v>
      </c>
      <c r="E249" s="15">
        <v>6910</v>
      </c>
      <c r="F249" s="15">
        <v>-1.5</v>
      </c>
      <c r="G249" s="15">
        <v>43.7</v>
      </c>
      <c r="H249" s="15">
        <v>48.2</v>
      </c>
      <c r="I249" s="15" t="s">
        <v>58</v>
      </c>
      <c r="J249" s="15">
        <v>1.9</v>
      </c>
      <c r="K249" s="110">
        <v>43</v>
      </c>
      <c r="L249" s="110">
        <f>INDEX(LINEST(J$221:J$297,A$221:A$297,TRUE,FALSE ),1)</f>
        <v>0.11852439518864206</v>
      </c>
      <c r="M249" s="110">
        <f>INDEX(LINEST(J$221:J$297,A$221:A$297,TRUE,FALSE ),2)</f>
        <v>0.60673933472655772</v>
      </c>
      <c r="N249" s="3">
        <f>(J249-M249)/L249</f>
        <v>10.91134583066299</v>
      </c>
      <c r="O249" s="70">
        <f t="shared" si="16"/>
        <v>11</v>
      </c>
      <c r="P249" s="3">
        <f>A249-O249</f>
        <v>0</v>
      </c>
    </row>
    <row r="250" spans="1:16" ht="17" thickBot="1">
      <c r="A250" s="15">
        <f t="shared" si="17"/>
        <v>18</v>
      </c>
      <c r="B250" s="15">
        <v>82</v>
      </c>
      <c r="C250" s="15">
        <v>52.9</v>
      </c>
      <c r="D250" s="15">
        <v>48.6</v>
      </c>
      <c r="E250" s="15">
        <v>5450</v>
      </c>
      <c r="F250" s="15" t="s">
        <v>19</v>
      </c>
      <c r="G250" s="15">
        <v>40.799999999999997</v>
      </c>
      <c r="H250" s="15">
        <v>45.3</v>
      </c>
      <c r="I250" s="15" t="s">
        <v>123</v>
      </c>
      <c r="J250" s="15">
        <v>2.7</v>
      </c>
      <c r="K250" s="110">
        <v>43</v>
      </c>
      <c r="L250" s="110">
        <f>INDEX(LINEST(J$221:J$297,A$221:A$297,TRUE,FALSE ),1)</f>
        <v>0.11852439518864206</v>
      </c>
      <c r="M250" s="110">
        <f>INDEX(LINEST(J$221:J$297,A$221:A$297,TRUE,FALSE ),2)</f>
        <v>0.60673933472655772</v>
      </c>
      <c r="N250" s="3">
        <f>(J250-M250)/L250</f>
        <v>17.661011152529678</v>
      </c>
      <c r="O250" s="70">
        <f t="shared" si="16"/>
        <v>18</v>
      </c>
      <c r="P250" s="3">
        <f>A250-O250</f>
        <v>0</v>
      </c>
    </row>
    <row r="251" spans="1:16" ht="17" thickBot="1">
      <c r="A251" s="15">
        <f t="shared" si="17"/>
        <v>12</v>
      </c>
      <c r="B251" s="15">
        <v>88</v>
      </c>
      <c r="C251" s="15">
        <v>53.5</v>
      </c>
      <c r="D251" s="15">
        <v>51.1</v>
      </c>
      <c r="E251" s="15">
        <v>7230</v>
      </c>
      <c r="F251" s="15">
        <v>-2.1</v>
      </c>
      <c r="G251" s="15">
        <v>44.1</v>
      </c>
      <c r="H251" s="15">
        <v>48</v>
      </c>
      <c r="I251" s="15" t="s">
        <v>112</v>
      </c>
      <c r="J251" s="15">
        <v>2.0499999999999998</v>
      </c>
      <c r="K251" s="110">
        <v>43</v>
      </c>
      <c r="L251" s="110">
        <f>INDEX(LINEST(J$221:J$297,A$221:A$297,TRUE,FALSE ),1)</f>
        <v>0.11852439518864206</v>
      </c>
      <c r="M251" s="110">
        <f>INDEX(LINEST(J$221:J$297,A$221:A$297,TRUE,FALSE ),2)</f>
        <v>0.60673933472655772</v>
      </c>
      <c r="N251" s="3">
        <f>(J251-M251)/L251</f>
        <v>12.176908078512993</v>
      </c>
      <c r="O251" s="70">
        <f t="shared" si="16"/>
        <v>12</v>
      </c>
      <c r="P251" s="3">
        <f>A251-O251</f>
        <v>0</v>
      </c>
    </row>
    <row r="252" spans="1:16" ht="17" thickBot="1">
      <c r="A252" s="15">
        <f t="shared" si="17"/>
        <v>81</v>
      </c>
      <c r="B252" s="15">
        <v>19</v>
      </c>
      <c r="C252" s="15">
        <v>51.3</v>
      </c>
      <c r="D252" s="15">
        <v>43</v>
      </c>
      <c r="E252" s="15">
        <v>6990</v>
      </c>
      <c r="F252" s="15">
        <v>-0.5</v>
      </c>
      <c r="G252" s="15">
        <v>32.799999999999997</v>
      </c>
      <c r="H252" s="15">
        <v>35.299999999999997</v>
      </c>
      <c r="I252" s="15" t="s">
        <v>34</v>
      </c>
      <c r="J252" s="15">
        <v>10.199999999999999</v>
      </c>
      <c r="K252" s="110">
        <v>43</v>
      </c>
      <c r="L252" s="110">
        <f>INDEX(LINEST(J$221:J$297,A$221:A$297,TRUE,FALSE ),1)</f>
        <v>0.11852439518864206</v>
      </c>
      <c r="M252" s="110">
        <f>INDEX(LINEST(J$221:J$297,A$221:A$297,TRUE,FALSE ),2)</f>
        <v>0.60673933472655772</v>
      </c>
      <c r="N252" s="3">
        <f>(J252-M252)/L252</f>
        <v>80.939123545029844</v>
      </c>
      <c r="O252" s="70">
        <f t="shared" si="16"/>
        <v>81</v>
      </c>
      <c r="P252" s="3">
        <f>A252-O252</f>
        <v>0</v>
      </c>
    </row>
    <row r="253" spans="1:16" ht="17" thickBot="1">
      <c r="A253" s="15">
        <f t="shared" si="17"/>
        <v>14</v>
      </c>
      <c r="B253" s="15">
        <v>86</v>
      </c>
      <c r="C253" s="15">
        <v>53.2</v>
      </c>
      <c r="D253" s="15">
        <v>51.5</v>
      </c>
      <c r="E253" s="15">
        <v>6950</v>
      </c>
      <c r="F253" s="15">
        <v>-1.9</v>
      </c>
      <c r="G253" s="15">
        <v>44.6</v>
      </c>
      <c r="H253" s="15">
        <v>49.2</v>
      </c>
      <c r="I253" s="15" t="s">
        <v>110</v>
      </c>
      <c r="J253" s="15">
        <v>2.2400000000000002</v>
      </c>
      <c r="K253" s="110">
        <v>43</v>
      </c>
      <c r="L253" s="110">
        <f>INDEX(LINEST(J$221:J$297,A$221:A$297,TRUE,FALSE ),1)</f>
        <v>0.11852439518864206</v>
      </c>
      <c r="M253" s="110">
        <f>INDEX(LINEST(J$221:J$297,A$221:A$297,TRUE,FALSE ),2)</f>
        <v>0.60673933472655772</v>
      </c>
      <c r="N253" s="3">
        <f>(J253-M253)/L253</f>
        <v>13.779953592456334</v>
      </c>
      <c r="O253" s="70">
        <f t="shared" si="16"/>
        <v>14</v>
      </c>
      <c r="P253" s="3">
        <f>A253-O253</f>
        <v>0</v>
      </c>
    </row>
    <row r="254" spans="1:16" ht="17" thickBot="1">
      <c r="A254" s="15">
        <f t="shared" si="17"/>
        <v>15</v>
      </c>
      <c r="B254" s="15">
        <v>85</v>
      </c>
      <c r="C254" s="15">
        <v>51.4</v>
      </c>
      <c r="D254" s="15">
        <v>48.4</v>
      </c>
      <c r="E254" s="15">
        <v>5440</v>
      </c>
      <c r="F254" s="15" t="s">
        <v>19</v>
      </c>
      <c r="G254" s="15">
        <v>40.700000000000003</v>
      </c>
      <c r="H254" s="15">
        <v>45.8</v>
      </c>
      <c r="I254" s="15" t="s">
        <v>33</v>
      </c>
      <c r="J254" s="15">
        <v>2.34</v>
      </c>
      <c r="K254" s="110">
        <v>43</v>
      </c>
      <c r="L254" s="110">
        <f>INDEX(LINEST(J$221:J$297,A$221:A$297,TRUE,FALSE ),1)</f>
        <v>0.11852439518864206</v>
      </c>
      <c r="M254" s="110">
        <f>INDEX(LINEST(J$221:J$297,A$221:A$297,TRUE,FALSE ),2)</f>
        <v>0.60673933472655772</v>
      </c>
      <c r="N254" s="3">
        <f>(J254-M254)/L254</f>
        <v>14.623661757689668</v>
      </c>
      <c r="O254" s="70">
        <f t="shared" si="16"/>
        <v>15</v>
      </c>
      <c r="P254" s="3">
        <f>A254-O254</f>
        <v>0</v>
      </c>
    </row>
    <row r="255" spans="1:16" ht="17" thickBot="1">
      <c r="A255" s="15">
        <f t="shared" si="17"/>
        <v>30</v>
      </c>
      <c r="B255" s="15">
        <v>70</v>
      </c>
      <c r="C255" s="15">
        <v>52.8</v>
      </c>
      <c r="D255" s="15">
        <v>52.8</v>
      </c>
      <c r="E255" s="15">
        <v>7200</v>
      </c>
      <c r="F255" s="15">
        <v>-1.5</v>
      </c>
      <c r="G255" s="15">
        <v>46.6</v>
      </c>
      <c r="H255" s="15">
        <v>50.2</v>
      </c>
      <c r="I255" s="15" t="s">
        <v>122</v>
      </c>
      <c r="J255" s="15">
        <v>4.2</v>
      </c>
      <c r="K255" s="110">
        <v>43</v>
      </c>
      <c r="L255" s="110">
        <f>INDEX(LINEST(J$221:J$297,A$221:A$297,TRUE,FALSE ),1)</f>
        <v>0.11852439518864206</v>
      </c>
      <c r="M255" s="110">
        <f>INDEX(LINEST(J$221:J$297,A$221:A$297,TRUE,FALSE ),2)</f>
        <v>0.60673933472655772</v>
      </c>
      <c r="N255" s="3">
        <f>(J255-M255)/L255</f>
        <v>30.316633631029713</v>
      </c>
      <c r="O255" s="70">
        <f t="shared" si="16"/>
        <v>30</v>
      </c>
      <c r="P255" s="3">
        <f>A255-O255</f>
        <v>0</v>
      </c>
    </row>
    <row r="256" spans="1:16" ht="17" thickBot="1">
      <c r="A256" s="15">
        <f t="shared" si="17"/>
        <v>9</v>
      </c>
      <c r="B256" s="15">
        <v>91</v>
      </c>
      <c r="C256" s="15">
        <v>51.9</v>
      </c>
      <c r="D256" s="15">
        <v>49.5</v>
      </c>
      <c r="E256" s="15">
        <v>7000</v>
      </c>
      <c r="F256" s="15">
        <v>-0.7</v>
      </c>
      <c r="G256" s="15">
        <v>41.9</v>
      </c>
      <c r="H256" s="15">
        <v>45.6</v>
      </c>
      <c r="I256" s="15" t="s">
        <v>55</v>
      </c>
      <c r="J256" s="15">
        <v>1.7</v>
      </c>
      <c r="K256" s="110">
        <v>43</v>
      </c>
      <c r="L256" s="110">
        <f>INDEX(LINEST(J$221:J$297,A$221:A$297,TRUE,FALSE ),1)</f>
        <v>0.11852439518864206</v>
      </c>
      <c r="M256" s="110">
        <f>INDEX(LINEST(J$221:J$297,A$221:A$297,TRUE,FALSE ),2)</f>
        <v>0.60673933472655772</v>
      </c>
      <c r="N256" s="3">
        <f>(J256-M256)/L256</f>
        <v>9.22392950019632</v>
      </c>
      <c r="O256" s="70">
        <f t="shared" si="16"/>
        <v>9</v>
      </c>
      <c r="P256" s="3">
        <f>A256-O256</f>
        <v>0</v>
      </c>
    </row>
    <row r="257" spans="1:16" ht="17" thickBot="1">
      <c r="A257" s="15">
        <f t="shared" si="17"/>
        <v>35</v>
      </c>
      <c r="B257" s="15">
        <v>65</v>
      </c>
      <c r="C257" s="15">
        <v>52.9</v>
      </c>
      <c r="D257" s="15">
        <v>46.9</v>
      </c>
      <c r="E257" s="15">
        <v>5310</v>
      </c>
      <c r="F257" s="15" t="s">
        <v>19</v>
      </c>
      <c r="G257" s="15">
        <v>38.299999999999997</v>
      </c>
      <c r="H257" s="15">
        <v>44.6</v>
      </c>
      <c r="I257" s="15" t="s">
        <v>20</v>
      </c>
      <c r="J257" s="15">
        <v>4.75</v>
      </c>
      <c r="K257" s="110">
        <v>43</v>
      </c>
      <c r="L257" s="110">
        <f>INDEX(LINEST(J$221:J$297,A$221:A$297,TRUE,FALSE ),1)</f>
        <v>0.11852439518864206</v>
      </c>
      <c r="M257" s="110">
        <f>INDEX(LINEST(J$221:J$297,A$221:A$297,TRUE,FALSE ),2)</f>
        <v>0.60673933472655772</v>
      </c>
      <c r="N257" s="3">
        <f>(J257-M257)/L257</f>
        <v>34.957028539813059</v>
      </c>
      <c r="O257" s="70">
        <f t="shared" si="16"/>
        <v>35</v>
      </c>
      <c r="P257" s="3">
        <f>A257-O257</f>
        <v>0</v>
      </c>
    </row>
    <row r="258" spans="1:16" ht="17" thickBot="1">
      <c r="A258" s="15">
        <f t="shared" si="17"/>
        <v>8</v>
      </c>
      <c r="B258" s="15">
        <v>92</v>
      </c>
      <c r="C258" s="15">
        <v>52.7</v>
      </c>
      <c r="D258" s="15">
        <v>49.2</v>
      </c>
      <c r="E258" s="15">
        <v>7270</v>
      </c>
      <c r="F258" s="15">
        <v>-1.7</v>
      </c>
      <c r="G258" s="15">
        <v>41.4</v>
      </c>
      <c r="H258" s="15">
        <v>44.7</v>
      </c>
      <c r="I258" s="15" t="s">
        <v>30</v>
      </c>
      <c r="J258" s="15">
        <v>1.6</v>
      </c>
      <c r="K258" s="110">
        <v>43</v>
      </c>
      <c r="L258" s="110">
        <f>INDEX(LINEST(J$221:J$297,A$221:A$297,TRUE,FALSE ),1)</f>
        <v>0.11852439518864206</v>
      </c>
      <c r="M258" s="110">
        <f>INDEX(LINEST(J$221:J$297,A$221:A$297,TRUE,FALSE ),2)</f>
        <v>0.60673933472655772</v>
      </c>
      <c r="N258" s="3">
        <f>(J258-M258)/L258</f>
        <v>8.3802213349629842</v>
      </c>
      <c r="O258" s="70">
        <f t="shared" si="16"/>
        <v>8</v>
      </c>
      <c r="P258" s="3">
        <f>A258-O258</f>
        <v>0</v>
      </c>
    </row>
    <row r="259" spans="1:16" ht="17" thickBot="1">
      <c r="A259" s="15">
        <f t="shared" si="17"/>
        <v>29</v>
      </c>
      <c r="B259" s="15">
        <v>71</v>
      </c>
      <c r="C259" s="15">
        <v>53.8</v>
      </c>
      <c r="D259" s="15">
        <v>52.9</v>
      </c>
      <c r="E259" s="15">
        <v>7290</v>
      </c>
      <c r="F259" s="15">
        <v>-1.5</v>
      </c>
      <c r="G259" s="15">
        <v>46.7</v>
      </c>
      <c r="H259" s="15">
        <v>50.3</v>
      </c>
      <c r="I259" s="15" t="s">
        <v>112</v>
      </c>
      <c r="J259" s="15">
        <v>4.0999999999999996</v>
      </c>
      <c r="K259" s="110">
        <v>43</v>
      </c>
      <c r="L259" s="110">
        <f>INDEX(LINEST(J$221:J$297,A$221:A$297,TRUE,FALSE ),1)</f>
        <v>0.11852439518864206</v>
      </c>
      <c r="M259" s="110">
        <f>INDEX(LINEST(J$221:J$297,A$221:A$297,TRUE,FALSE ),2)</f>
        <v>0.60673933472655772</v>
      </c>
      <c r="N259" s="3">
        <f>(J259-M259)/L259</f>
        <v>29.472925465796372</v>
      </c>
      <c r="O259" s="70">
        <f t="shared" si="16"/>
        <v>29</v>
      </c>
      <c r="P259" s="3">
        <f>A259-O259</f>
        <v>0</v>
      </c>
    </row>
    <row r="260" spans="1:16" ht="17" thickBot="1">
      <c r="A260" s="15">
        <f t="shared" si="17"/>
        <v>40</v>
      </c>
      <c r="B260" s="15">
        <v>60</v>
      </c>
      <c r="C260" s="15">
        <v>50.4</v>
      </c>
      <c r="D260" s="15">
        <v>46.4</v>
      </c>
      <c r="E260" s="15">
        <v>5260</v>
      </c>
      <c r="F260" s="15" t="s">
        <v>19</v>
      </c>
      <c r="G260" s="15">
        <v>37.700000000000003</v>
      </c>
      <c r="H260" s="15">
        <v>43.5</v>
      </c>
      <c r="I260" s="15" t="s">
        <v>26</v>
      </c>
      <c r="J260" s="15">
        <v>5.3</v>
      </c>
      <c r="K260" s="110">
        <v>43</v>
      </c>
      <c r="L260" s="110">
        <f>INDEX(LINEST(J$221:J$297,A$221:A$297,TRUE,FALSE ),1)</f>
        <v>0.11852439518864206</v>
      </c>
      <c r="M260" s="110">
        <f>INDEX(LINEST(J$221:J$297,A$221:A$297,TRUE,FALSE ),2)</f>
        <v>0.60673933472655772</v>
      </c>
      <c r="N260" s="3">
        <f>(J260-M260)/L260</f>
        <v>39.597423448596402</v>
      </c>
      <c r="O260" s="70">
        <f t="shared" si="16"/>
        <v>40</v>
      </c>
      <c r="P260" s="3">
        <f>A260-O260</f>
        <v>0</v>
      </c>
    </row>
    <row r="261" spans="1:16" ht="17" thickBot="1">
      <c r="A261" s="15">
        <f t="shared" si="17"/>
        <v>18</v>
      </c>
      <c r="B261" s="15">
        <v>82</v>
      </c>
      <c r="C261" s="15">
        <v>54.1</v>
      </c>
      <c r="D261" s="15">
        <v>51.9</v>
      </c>
      <c r="E261" s="15">
        <v>5740</v>
      </c>
      <c r="F261" s="15" t="s">
        <v>19</v>
      </c>
      <c r="G261" s="15">
        <v>45.7</v>
      </c>
      <c r="H261" s="15">
        <v>51.3</v>
      </c>
      <c r="I261" s="15" t="s">
        <v>30</v>
      </c>
      <c r="J261" s="15">
        <v>2.7</v>
      </c>
      <c r="K261" s="110">
        <v>43</v>
      </c>
      <c r="L261" s="110">
        <f>INDEX(LINEST(J$221:J$297,A$221:A$297,TRUE,FALSE ),1)</f>
        <v>0.11852439518864206</v>
      </c>
      <c r="M261" s="110">
        <f>INDEX(LINEST(J$221:J$297,A$221:A$297,TRUE,FALSE ),2)</f>
        <v>0.60673933472655772</v>
      </c>
      <c r="N261" s="3">
        <f>(J261-M261)/L261</f>
        <v>17.661011152529678</v>
      </c>
      <c r="O261" s="70">
        <f t="shared" si="16"/>
        <v>18</v>
      </c>
      <c r="P261" s="3">
        <f>A261-O261</f>
        <v>0</v>
      </c>
    </row>
    <row r="262" spans="1:16" ht="17" thickBot="1">
      <c r="A262" s="15">
        <f t="shared" si="17"/>
        <v>20</v>
      </c>
      <c r="B262" s="15">
        <v>80</v>
      </c>
      <c r="C262" s="15">
        <v>52.3</v>
      </c>
      <c r="D262" s="15">
        <v>48.2</v>
      </c>
      <c r="E262" s="15">
        <v>7140</v>
      </c>
      <c r="F262" s="15">
        <v>-1.1000000000000001</v>
      </c>
      <c r="G262" s="15">
        <v>40.1</v>
      </c>
      <c r="H262" s="15">
        <v>43.5</v>
      </c>
      <c r="I262" s="15" t="s">
        <v>54</v>
      </c>
      <c r="J262" s="15">
        <v>3</v>
      </c>
      <c r="K262" s="110">
        <v>43</v>
      </c>
      <c r="L262" s="110">
        <f>INDEX(LINEST(J$221:J$297,A$221:A$297,TRUE,FALSE ),1)</f>
        <v>0.11852439518864206</v>
      </c>
      <c r="M262" s="110">
        <f>INDEX(LINEST(J$221:J$297,A$221:A$297,TRUE,FALSE ),2)</f>
        <v>0.60673933472655772</v>
      </c>
      <c r="N262" s="3">
        <f>(J262-M262)/L262</f>
        <v>20.192135648229684</v>
      </c>
      <c r="O262" s="70">
        <f t="shared" si="16"/>
        <v>20</v>
      </c>
      <c r="P262" s="3">
        <f>A262-O262</f>
        <v>0</v>
      </c>
    </row>
    <row r="263" spans="1:16" ht="17" thickBot="1">
      <c r="A263" s="15">
        <f t="shared" si="17"/>
        <v>6</v>
      </c>
      <c r="B263" s="15">
        <v>94</v>
      </c>
      <c r="C263" s="15">
        <v>53.1</v>
      </c>
      <c r="D263" s="15">
        <v>50.4</v>
      </c>
      <c r="E263" s="15">
        <v>7000</v>
      </c>
      <c r="F263" s="15">
        <v>-0.9</v>
      </c>
      <c r="G263" s="15">
        <v>43.1</v>
      </c>
      <c r="H263" s="15">
        <v>47.1</v>
      </c>
      <c r="I263" s="15" t="s">
        <v>103</v>
      </c>
      <c r="J263" s="15">
        <v>1.3</v>
      </c>
      <c r="K263" s="110">
        <v>43</v>
      </c>
      <c r="L263" s="110">
        <f>INDEX(LINEST(J$221:J$297,A$221:A$297,TRUE,FALSE ),1)</f>
        <v>0.11852439518864206</v>
      </c>
      <c r="M263" s="110">
        <f>INDEX(LINEST(J$221:J$297,A$221:A$297,TRUE,FALSE ),2)</f>
        <v>0.60673933472655772</v>
      </c>
      <c r="N263" s="3">
        <f>(J263-M263)/L263</f>
        <v>5.8490968392629767</v>
      </c>
      <c r="O263" s="70">
        <f t="shared" si="16"/>
        <v>6</v>
      </c>
      <c r="P263" s="3">
        <f>A263-O263</f>
        <v>0</v>
      </c>
    </row>
    <row r="264" spans="1:16" ht="17" thickBot="1">
      <c r="A264" s="15">
        <f t="shared" si="17"/>
        <v>5</v>
      </c>
      <c r="B264" s="15">
        <v>95</v>
      </c>
      <c r="C264" s="15">
        <v>52.2</v>
      </c>
      <c r="D264" s="15">
        <v>49.5</v>
      </c>
      <c r="E264" s="15">
        <v>7210</v>
      </c>
      <c r="F264" s="15">
        <v>-0.7</v>
      </c>
      <c r="G264" s="15">
        <v>41.8</v>
      </c>
      <c r="H264" s="15">
        <v>44.8</v>
      </c>
      <c r="I264" s="15" t="s">
        <v>34</v>
      </c>
      <c r="J264" s="15">
        <v>1.2</v>
      </c>
      <c r="K264" s="110">
        <v>43</v>
      </c>
      <c r="L264" s="110">
        <f>INDEX(LINEST(J$221:J$297,A$221:A$297,TRUE,FALSE ),1)</f>
        <v>0.11852439518864206</v>
      </c>
      <c r="M264" s="110">
        <f>INDEX(LINEST(J$221:J$297,A$221:A$297,TRUE,FALSE ),2)</f>
        <v>0.60673933472655772</v>
      </c>
      <c r="N264" s="3">
        <f>(J264-M264)/L264</f>
        <v>5.0053886740296409</v>
      </c>
      <c r="O264" s="70">
        <f t="shared" si="16"/>
        <v>5</v>
      </c>
      <c r="P264" s="3">
        <f>A264-O264</f>
        <v>0</v>
      </c>
    </row>
    <row r="265" spans="1:16" ht="17" thickBot="1">
      <c r="A265" s="15">
        <f t="shared" si="17"/>
        <v>8</v>
      </c>
      <c r="B265" s="15">
        <v>92</v>
      </c>
      <c r="C265" s="15">
        <v>54.8</v>
      </c>
      <c r="D265" s="15">
        <v>51.2</v>
      </c>
      <c r="E265" s="15">
        <v>5680</v>
      </c>
      <c r="F265" s="15" t="s">
        <v>19</v>
      </c>
      <c r="G265" s="15">
        <v>44.5</v>
      </c>
      <c r="H265" s="15">
        <v>50.8</v>
      </c>
      <c r="I265" s="15" t="s">
        <v>64</v>
      </c>
      <c r="J265" s="15">
        <v>1.5</v>
      </c>
      <c r="K265" s="110">
        <v>43</v>
      </c>
      <c r="L265" s="110">
        <f>INDEX(LINEST(J$221:J$297,A$221:A$297,TRUE,FALSE ),1)</f>
        <v>0.11852439518864206</v>
      </c>
      <c r="M265" s="110">
        <f>INDEX(LINEST(J$221:J$297,A$221:A$297,TRUE,FALSE ),2)</f>
        <v>0.60673933472655772</v>
      </c>
      <c r="N265" s="3">
        <f>(J265-M265)/L265</f>
        <v>7.5365131697296484</v>
      </c>
      <c r="O265" s="70">
        <f t="shared" si="16"/>
        <v>8</v>
      </c>
      <c r="P265" s="3">
        <f>A265-O265</f>
        <v>0</v>
      </c>
    </row>
    <row r="266" spans="1:16" ht="17" thickBot="1">
      <c r="A266" s="15">
        <f t="shared" si="17"/>
        <v>14</v>
      </c>
      <c r="B266" s="15">
        <v>86</v>
      </c>
      <c r="C266" s="15">
        <v>52</v>
      </c>
      <c r="D266" s="15">
        <v>51.5</v>
      </c>
      <c r="E266" s="15">
        <v>7090</v>
      </c>
      <c r="F266" s="15">
        <v>-1.7</v>
      </c>
      <c r="G266" s="15">
        <v>44.7</v>
      </c>
      <c r="H266" s="15">
        <v>48.4</v>
      </c>
      <c r="I266" s="15" t="s">
        <v>113</v>
      </c>
      <c r="J266" s="15">
        <v>2.25</v>
      </c>
      <c r="K266" s="110">
        <v>43</v>
      </c>
      <c r="L266" s="110">
        <f>INDEX(LINEST(J$221:J$297,A$221:A$297,TRUE,FALSE ),1)</f>
        <v>0.11852439518864206</v>
      </c>
      <c r="M266" s="110">
        <f>INDEX(LINEST(J$221:J$297,A$221:A$297,TRUE,FALSE ),2)</f>
        <v>0.60673933472655772</v>
      </c>
      <c r="N266" s="3">
        <f>(J266-M266)/L266</f>
        <v>13.864324408979666</v>
      </c>
      <c r="O266" s="70">
        <f t="shared" si="16"/>
        <v>14</v>
      </c>
      <c r="P266" s="3">
        <f>A266-O266</f>
        <v>0</v>
      </c>
    </row>
    <row r="267" spans="1:16" ht="17" thickBot="1">
      <c r="A267" s="15">
        <f t="shared" si="17"/>
        <v>11</v>
      </c>
      <c r="B267" s="15">
        <v>89</v>
      </c>
      <c r="C267" s="15">
        <v>52.4</v>
      </c>
      <c r="D267" s="15">
        <v>51.3</v>
      </c>
      <c r="E267" s="15">
        <v>7000</v>
      </c>
      <c r="F267" s="15">
        <v>-1.5</v>
      </c>
      <c r="G267" s="15">
        <v>44.5</v>
      </c>
      <c r="H267" s="15">
        <v>48.6</v>
      </c>
      <c r="I267" s="15" t="s">
        <v>103</v>
      </c>
      <c r="J267" s="15">
        <v>1.9</v>
      </c>
      <c r="K267" s="110">
        <v>43</v>
      </c>
      <c r="L267" s="110">
        <f>INDEX(LINEST(J$221:J$297,A$221:A$297,TRUE,FALSE ),1)</f>
        <v>0.11852439518864206</v>
      </c>
      <c r="M267" s="110">
        <f>INDEX(LINEST(J$221:J$297,A$221:A$297,TRUE,FALSE ),2)</f>
        <v>0.60673933472655772</v>
      </c>
      <c r="N267" s="3">
        <f>(J267-M267)/L267</f>
        <v>10.91134583066299</v>
      </c>
      <c r="O267" s="70">
        <f t="shared" si="16"/>
        <v>11</v>
      </c>
      <c r="P267" s="3">
        <f>A267-O267</f>
        <v>0</v>
      </c>
    </row>
    <row r="268" spans="1:16" ht="17" thickBot="1">
      <c r="A268" s="15">
        <f t="shared" si="17"/>
        <v>43</v>
      </c>
      <c r="B268" s="15">
        <v>57</v>
      </c>
      <c r="C268" s="15">
        <v>51.8</v>
      </c>
      <c r="D268" s="15">
        <v>46.5</v>
      </c>
      <c r="E268" s="15">
        <v>7190</v>
      </c>
      <c r="F268" s="15">
        <v>-0.7</v>
      </c>
      <c r="G268" s="15">
        <v>37.6</v>
      </c>
      <c r="H268" s="15">
        <v>40.200000000000003</v>
      </c>
      <c r="I268" s="15" t="s">
        <v>123</v>
      </c>
      <c r="J268" s="15">
        <v>5.7</v>
      </c>
      <c r="K268" s="110">
        <v>43</v>
      </c>
      <c r="L268" s="110">
        <f>INDEX(LINEST(J$221:J$297,A$221:A$297,TRUE,FALSE ),1)</f>
        <v>0.11852439518864206</v>
      </c>
      <c r="M268" s="110">
        <f>INDEX(LINEST(J$221:J$297,A$221:A$297,TRUE,FALSE ),2)</f>
        <v>0.60673933472655772</v>
      </c>
      <c r="N268" s="3">
        <f>(J268-M268)/L268</f>
        <v>42.972256109529752</v>
      </c>
      <c r="O268" s="70">
        <f t="shared" si="16"/>
        <v>43</v>
      </c>
      <c r="P268" s="3">
        <f>A268-O268</f>
        <v>0</v>
      </c>
    </row>
    <row r="269" spans="1:16" ht="17" thickBot="1">
      <c r="A269" s="15">
        <f t="shared" si="17"/>
        <v>16</v>
      </c>
      <c r="B269" s="15">
        <v>84</v>
      </c>
      <c r="C269" s="15">
        <v>51.6</v>
      </c>
      <c r="D269" s="15">
        <v>51.7</v>
      </c>
      <c r="E269" s="15">
        <v>6670</v>
      </c>
      <c r="F269" s="15">
        <v>-1.1000000000000001</v>
      </c>
      <c r="G269" s="15">
        <v>45</v>
      </c>
      <c r="H269" s="15">
        <v>49.9</v>
      </c>
      <c r="I269" s="15" t="s">
        <v>112</v>
      </c>
      <c r="J269" s="15">
        <v>2.5</v>
      </c>
      <c r="K269" s="110">
        <v>43</v>
      </c>
      <c r="L269" s="110">
        <f>INDEX(LINEST(J$221:J$297,A$221:A$297,TRUE,FALSE ),1)</f>
        <v>0.11852439518864206</v>
      </c>
      <c r="M269" s="110">
        <f>INDEX(LINEST(J$221:J$297,A$221:A$297,TRUE,FALSE ),2)</f>
        <v>0.60673933472655772</v>
      </c>
      <c r="N269" s="3">
        <f>(J269-M269)/L269</f>
        <v>15.973594822063005</v>
      </c>
      <c r="O269" s="70">
        <f t="shared" si="16"/>
        <v>16</v>
      </c>
      <c r="P269" s="3">
        <f>A269-O269</f>
        <v>0</v>
      </c>
    </row>
    <row r="270" spans="1:16" ht="17" thickBot="1">
      <c r="A270" s="15">
        <f t="shared" si="17"/>
        <v>74</v>
      </c>
      <c r="B270" s="15">
        <v>26</v>
      </c>
      <c r="C270" s="15">
        <v>50.4</v>
      </c>
      <c r="D270" s="15">
        <v>43.4</v>
      </c>
      <c r="E270" s="15">
        <v>4990</v>
      </c>
      <c r="F270" s="15" t="s">
        <v>19</v>
      </c>
      <c r="G270" s="15">
        <v>33.6</v>
      </c>
      <c r="H270" s="15">
        <v>38</v>
      </c>
      <c r="I270" s="15" t="s">
        <v>33</v>
      </c>
      <c r="J270" s="15">
        <v>9.4</v>
      </c>
      <c r="K270" s="110">
        <v>43</v>
      </c>
      <c r="L270" s="110">
        <f>INDEX(LINEST(J$221:J$297,A$221:A$297,TRUE,FALSE ),1)</f>
        <v>0.11852439518864206</v>
      </c>
      <c r="M270" s="110">
        <f>INDEX(LINEST(J$221:J$297,A$221:A$297,TRUE,FALSE ),2)</f>
        <v>0.60673933472655772</v>
      </c>
      <c r="N270" s="3">
        <f>(J270-M270)/L270</f>
        <v>74.189458223163186</v>
      </c>
      <c r="O270" s="70">
        <f t="shared" si="16"/>
        <v>74</v>
      </c>
      <c r="P270" s="3">
        <f>A270-O270</f>
        <v>0</v>
      </c>
    </row>
    <row r="271" spans="1:16" ht="17" thickBot="1">
      <c r="A271" s="15">
        <f t="shared" si="17"/>
        <v>6</v>
      </c>
      <c r="B271" s="15">
        <v>94</v>
      </c>
      <c r="C271" s="15">
        <v>50.3</v>
      </c>
      <c r="D271" s="15">
        <v>49.8</v>
      </c>
      <c r="E271" s="15">
        <v>6650</v>
      </c>
      <c r="F271" s="15">
        <v>-0.5</v>
      </c>
      <c r="G271" s="15">
        <v>42.4</v>
      </c>
      <c r="H271" s="15">
        <v>46.8</v>
      </c>
      <c r="I271" s="15" t="s">
        <v>55</v>
      </c>
      <c r="J271" s="15">
        <v>1.3</v>
      </c>
      <c r="K271" s="110">
        <v>43</v>
      </c>
      <c r="L271" s="110">
        <f>INDEX(LINEST(J$221:J$297,A$221:A$297,TRUE,FALSE ),1)</f>
        <v>0.11852439518864206</v>
      </c>
      <c r="M271" s="110">
        <f>INDEX(LINEST(J$221:J$297,A$221:A$297,TRUE,FALSE ),2)</f>
        <v>0.60673933472655772</v>
      </c>
      <c r="N271" s="3">
        <f>(J271-M271)/L271</f>
        <v>5.8490968392629767</v>
      </c>
      <c r="O271" s="70">
        <f t="shared" si="16"/>
        <v>6</v>
      </c>
      <c r="P271" s="3">
        <f>A271-O271</f>
        <v>0</v>
      </c>
    </row>
    <row r="272" spans="1:16" ht="17" thickBot="1">
      <c r="A272" s="15">
        <f t="shared" si="17"/>
        <v>23</v>
      </c>
      <c r="B272" s="15">
        <v>77</v>
      </c>
      <c r="C272" s="15">
        <v>53.1</v>
      </c>
      <c r="D272" s="15">
        <v>52.4</v>
      </c>
      <c r="E272" s="15">
        <v>7140</v>
      </c>
      <c r="F272" s="15">
        <v>-1.5</v>
      </c>
      <c r="G272" s="15">
        <v>46</v>
      </c>
      <c r="H272" s="15">
        <v>49.9</v>
      </c>
      <c r="I272" s="15" t="s">
        <v>107</v>
      </c>
      <c r="J272" s="15">
        <v>3.3</v>
      </c>
      <c r="K272" s="110">
        <v>43</v>
      </c>
      <c r="L272" s="110">
        <f>INDEX(LINEST(J$221:J$297,A$221:A$297,TRUE,FALSE ),1)</f>
        <v>0.11852439518864206</v>
      </c>
      <c r="M272" s="110">
        <f>INDEX(LINEST(J$221:J$297,A$221:A$297,TRUE,FALSE ),2)</f>
        <v>0.60673933472655772</v>
      </c>
      <c r="N272" s="3">
        <f>(J272-M272)/L272</f>
        <v>22.723260143929689</v>
      </c>
      <c r="O272" s="70">
        <f t="shared" si="16"/>
        <v>23</v>
      </c>
      <c r="P272" s="3">
        <f>A272-O272</f>
        <v>0</v>
      </c>
    </row>
    <row r="273" spans="1:16" ht="17" thickBot="1">
      <c r="A273" s="15">
        <f t="shared" si="17"/>
        <v>17</v>
      </c>
      <c r="B273" s="15">
        <v>83</v>
      </c>
      <c r="C273" s="15">
        <v>52.7</v>
      </c>
      <c r="D273" s="15">
        <v>51.7</v>
      </c>
      <c r="E273" s="15">
        <v>5710</v>
      </c>
      <c r="F273" s="15" t="s">
        <v>19</v>
      </c>
      <c r="G273" s="15">
        <v>45.4</v>
      </c>
      <c r="H273" s="15">
        <v>50.1</v>
      </c>
      <c r="I273" s="15" t="s">
        <v>121</v>
      </c>
      <c r="J273" s="15">
        <v>2.6</v>
      </c>
      <c r="K273" s="110">
        <v>43</v>
      </c>
      <c r="L273" s="110">
        <f>INDEX(LINEST(J$221:J$297,A$221:A$297,TRUE,FALSE ),1)</f>
        <v>0.11852439518864206</v>
      </c>
      <c r="M273" s="110">
        <f>INDEX(LINEST(J$221:J$297,A$221:A$297,TRUE,FALSE ),2)</f>
        <v>0.60673933472655772</v>
      </c>
      <c r="N273" s="3">
        <f>(J273-M273)/L273</f>
        <v>16.81730298729634</v>
      </c>
      <c r="O273" s="70">
        <f t="shared" si="16"/>
        <v>17</v>
      </c>
      <c r="P273" s="3">
        <f>A273-O273</f>
        <v>0</v>
      </c>
    </row>
    <row r="274" spans="1:16" ht="17" thickBot="1">
      <c r="A274" s="15">
        <f t="shared" si="17"/>
        <v>24</v>
      </c>
      <c r="B274" s="15">
        <v>76</v>
      </c>
      <c r="C274" s="15">
        <v>52.9</v>
      </c>
      <c r="D274" s="15">
        <v>47.7</v>
      </c>
      <c r="E274" s="15">
        <v>5380</v>
      </c>
      <c r="F274" s="15" t="s">
        <v>19</v>
      </c>
      <c r="G274" s="15">
        <v>39.6</v>
      </c>
      <c r="H274" s="15">
        <v>43.9</v>
      </c>
      <c r="I274" s="15" t="s">
        <v>20</v>
      </c>
      <c r="J274" s="15">
        <v>3.5</v>
      </c>
      <c r="K274" s="110">
        <v>43</v>
      </c>
      <c r="L274" s="110">
        <f>INDEX(LINEST(J$221:J$297,A$221:A$297,TRUE,FALSE ),1)</f>
        <v>0.11852439518864206</v>
      </c>
      <c r="M274" s="110">
        <f>INDEX(LINEST(J$221:J$297,A$221:A$297,TRUE,FALSE ),2)</f>
        <v>0.60673933472655772</v>
      </c>
      <c r="N274" s="3">
        <f>(J274-M274)/L274</f>
        <v>24.410676474396361</v>
      </c>
      <c r="O274" s="70">
        <f t="shared" si="16"/>
        <v>24</v>
      </c>
      <c r="P274" s="3">
        <f>A274-O274</f>
        <v>0</v>
      </c>
    </row>
    <row r="275" spans="1:16" ht="17" thickBot="1">
      <c r="A275" s="15">
        <f t="shared" si="17"/>
        <v>17</v>
      </c>
      <c r="B275" s="15">
        <v>83</v>
      </c>
      <c r="C275" s="15">
        <v>52.2</v>
      </c>
      <c r="D275" s="15">
        <v>48.5</v>
      </c>
      <c r="E275" s="15">
        <v>7280</v>
      </c>
      <c r="F275" s="15">
        <v>-0.5</v>
      </c>
      <c r="G275" s="15">
        <v>40.4</v>
      </c>
      <c r="H275" s="15">
        <v>43</v>
      </c>
      <c r="I275" s="15" t="s">
        <v>54</v>
      </c>
      <c r="J275" s="15">
        <v>2.65</v>
      </c>
      <c r="K275" s="110">
        <v>43</v>
      </c>
      <c r="L275" s="110">
        <f>INDEX(LINEST(J$221:J$297,A$221:A$297,TRUE,FALSE ),1)</f>
        <v>0.11852439518864206</v>
      </c>
      <c r="M275" s="110">
        <f>INDEX(LINEST(J$221:J$297,A$221:A$297,TRUE,FALSE ),2)</f>
        <v>0.60673933472655772</v>
      </c>
      <c r="N275" s="3">
        <f>(J275-M275)/L275</f>
        <v>17.239157069913009</v>
      </c>
      <c r="O275" s="70">
        <f t="shared" si="16"/>
        <v>17</v>
      </c>
      <c r="P275" s="3">
        <f>A275-O275</f>
        <v>0</v>
      </c>
    </row>
    <row r="276" spans="1:16" ht="17" thickBot="1">
      <c r="A276" s="15">
        <f t="shared" si="17"/>
        <v>32</v>
      </c>
      <c r="B276" s="15">
        <v>68</v>
      </c>
      <c r="C276" s="15">
        <v>52.1</v>
      </c>
      <c r="D276" s="15">
        <v>47.3</v>
      </c>
      <c r="E276" s="15">
        <v>5350</v>
      </c>
      <c r="F276" s="15" t="s">
        <v>19</v>
      </c>
      <c r="G276" s="15">
        <v>38.6</v>
      </c>
      <c r="H276" s="15">
        <v>45.5</v>
      </c>
      <c r="I276" s="15" t="s">
        <v>20</v>
      </c>
      <c r="J276" s="15">
        <v>4.4000000000000004</v>
      </c>
      <c r="K276" s="110">
        <v>43</v>
      </c>
      <c r="L276" s="110">
        <f>INDEX(LINEST(J$221:J$297,A$221:A$297,TRUE,FALSE ),1)</f>
        <v>0.11852439518864206</v>
      </c>
      <c r="M276" s="110">
        <f>INDEX(LINEST(J$221:J$297,A$221:A$297,TRUE,FALSE ),2)</f>
        <v>0.60673933472655772</v>
      </c>
      <c r="N276" s="3">
        <f>(J276-M276)/L276</f>
        <v>32.004049961496385</v>
      </c>
      <c r="O276" s="70">
        <f t="shared" si="16"/>
        <v>32</v>
      </c>
      <c r="P276" s="3">
        <f>A276-O276</f>
        <v>0</v>
      </c>
    </row>
    <row r="277" spans="1:16" ht="17" thickBot="1">
      <c r="A277" s="15">
        <f t="shared" si="17"/>
        <v>22</v>
      </c>
      <c r="B277" s="15">
        <v>78</v>
      </c>
      <c r="C277" s="15">
        <v>54.1</v>
      </c>
      <c r="D277" s="15">
        <v>48.2</v>
      </c>
      <c r="E277" s="15">
        <v>7360</v>
      </c>
      <c r="F277" s="15">
        <v>-0.7</v>
      </c>
      <c r="G277" s="15">
        <v>40</v>
      </c>
      <c r="H277" s="15">
        <v>43.1</v>
      </c>
      <c r="I277" s="15" t="s">
        <v>105</v>
      </c>
      <c r="J277" s="15">
        <v>3.25</v>
      </c>
      <c r="K277" s="110">
        <v>43</v>
      </c>
      <c r="L277" s="110">
        <f>INDEX(LINEST(J$221:J$297,A$221:A$297,TRUE,FALSE ),1)</f>
        <v>0.11852439518864206</v>
      </c>
      <c r="M277" s="110">
        <f>INDEX(LINEST(J$221:J$297,A$221:A$297,TRUE,FALSE ),2)</f>
        <v>0.60673933472655772</v>
      </c>
      <c r="N277" s="3">
        <f>(J277-M277)/L277</f>
        <v>22.301406061313024</v>
      </c>
      <c r="O277" s="70">
        <f t="shared" si="16"/>
        <v>22</v>
      </c>
      <c r="P277" s="3">
        <f>A277-O277</f>
        <v>0</v>
      </c>
    </row>
    <row r="278" spans="1:16" ht="17" thickBot="1">
      <c r="A278" s="15">
        <f t="shared" si="17"/>
        <v>30</v>
      </c>
      <c r="B278" s="15">
        <v>70</v>
      </c>
      <c r="C278" s="15">
        <v>50.2</v>
      </c>
      <c r="D278" s="15">
        <v>47.4</v>
      </c>
      <c r="E278" s="15">
        <v>6680</v>
      </c>
      <c r="F278" s="15">
        <v>-1.5</v>
      </c>
      <c r="G278" s="15">
        <v>38.799999999999997</v>
      </c>
      <c r="H278" s="15">
        <v>43.3</v>
      </c>
      <c r="I278" s="15" t="s">
        <v>18</v>
      </c>
      <c r="J278" s="15">
        <v>4.2</v>
      </c>
      <c r="K278" s="110">
        <v>43</v>
      </c>
      <c r="L278" s="110">
        <f>INDEX(LINEST(J$221:J$297,A$221:A$297,TRUE,FALSE ),1)</f>
        <v>0.11852439518864206</v>
      </c>
      <c r="M278" s="110">
        <f>INDEX(LINEST(J$221:J$297,A$221:A$297,TRUE,FALSE ),2)</f>
        <v>0.60673933472655772</v>
      </c>
      <c r="N278" s="3">
        <f>(J278-M278)/L278</f>
        <v>30.316633631029713</v>
      </c>
      <c r="O278" s="70">
        <f t="shared" si="16"/>
        <v>30</v>
      </c>
      <c r="P278" s="3">
        <f>A278-O278</f>
        <v>0</v>
      </c>
    </row>
    <row r="279" spans="1:16" ht="17" thickBot="1">
      <c r="A279" s="15">
        <f t="shared" si="17"/>
        <v>29</v>
      </c>
      <c r="B279" s="15">
        <v>71</v>
      </c>
      <c r="C279" s="15">
        <v>51.3</v>
      </c>
      <c r="D279" s="15">
        <v>47.2</v>
      </c>
      <c r="E279" s="15">
        <v>5330</v>
      </c>
      <c r="F279" s="15" t="s">
        <v>19</v>
      </c>
      <c r="G279" s="15">
        <v>38.9</v>
      </c>
      <c r="H279" s="15">
        <v>44</v>
      </c>
      <c r="I279" s="15" t="s">
        <v>14</v>
      </c>
      <c r="J279" s="15">
        <v>4.0999999999999996</v>
      </c>
      <c r="K279" s="110">
        <v>43</v>
      </c>
      <c r="L279" s="110">
        <f>INDEX(LINEST(J$221:J$297,A$221:A$297,TRUE,FALSE ),1)</f>
        <v>0.11852439518864206</v>
      </c>
      <c r="M279" s="110">
        <f>INDEX(LINEST(J$221:J$297,A$221:A$297,TRUE,FALSE ),2)</f>
        <v>0.60673933472655772</v>
      </c>
      <c r="N279" s="3">
        <f>(J279-M279)/L279</f>
        <v>29.472925465796372</v>
      </c>
      <c r="O279" s="70">
        <f t="shared" si="16"/>
        <v>29</v>
      </c>
      <c r="P279" s="3">
        <f>A279-O279</f>
        <v>0</v>
      </c>
    </row>
    <row r="280" spans="1:16" ht="17" thickBot="1">
      <c r="A280" s="15">
        <f t="shared" si="17"/>
        <v>6</v>
      </c>
      <c r="B280" s="15">
        <v>94</v>
      </c>
      <c r="C280" s="15">
        <v>52.6</v>
      </c>
      <c r="D280" s="15">
        <v>51</v>
      </c>
      <c r="E280" s="15">
        <v>7130</v>
      </c>
      <c r="F280" s="15">
        <v>-1.5</v>
      </c>
      <c r="G280" s="15">
        <v>44</v>
      </c>
      <c r="H280" s="15">
        <v>47.7</v>
      </c>
      <c r="I280" s="15" t="s">
        <v>57</v>
      </c>
      <c r="J280" s="15">
        <v>1.3</v>
      </c>
      <c r="K280" s="110">
        <v>43</v>
      </c>
      <c r="L280" s="110">
        <f>INDEX(LINEST(J$221:J$297,A$221:A$297,TRUE,FALSE ),1)</f>
        <v>0.11852439518864206</v>
      </c>
      <c r="M280" s="110">
        <f>INDEX(LINEST(J$221:J$297,A$221:A$297,TRUE,FALSE ),2)</f>
        <v>0.60673933472655772</v>
      </c>
      <c r="N280" s="3">
        <f>(J280-M280)/L280</f>
        <v>5.8490968392629767</v>
      </c>
      <c r="O280" s="70">
        <f t="shared" ref="O280:O297" si="18">ROUND(N280,0)</f>
        <v>6</v>
      </c>
      <c r="P280" s="3">
        <f>A280-O280</f>
        <v>0</v>
      </c>
    </row>
    <row r="281" spans="1:16" ht="17" thickBot="1">
      <c r="A281" s="15">
        <f t="shared" si="17"/>
        <v>7</v>
      </c>
      <c r="B281" s="15">
        <v>93</v>
      </c>
      <c r="C281" s="15">
        <v>52.9</v>
      </c>
      <c r="D281" s="15">
        <v>49.3</v>
      </c>
      <c r="E281" s="15">
        <v>7240</v>
      </c>
      <c r="F281" s="15">
        <v>-1.5</v>
      </c>
      <c r="G281" s="15">
        <v>41.6</v>
      </c>
      <c r="H281" s="15">
        <v>45</v>
      </c>
      <c r="I281" s="15" t="s">
        <v>102</v>
      </c>
      <c r="J281" s="15">
        <v>1.4</v>
      </c>
      <c r="K281" s="110">
        <v>43</v>
      </c>
      <c r="L281" s="110">
        <f>INDEX(LINEST(J$221:J$297,A$221:A$297,TRUE,FALSE ),1)</f>
        <v>0.11852439518864206</v>
      </c>
      <c r="M281" s="110">
        <f>INDEX(LINEST(J$221:J$297,A$221:A$297,TRUE,FALSE ),2)</f>
        <v>0.60673933472655772</v>
      </c>
      <c r="N281" s="3">
        <f>(J281-M281)/L281</f>
        <v>6.6928050044963117</v>
      </c>
      <c r="O281" s="70">
        <f t="shared" si="18"/>
        <v>7</v>
      </c>
      <c r="P281" s="3">
        <f>A281-O281</f>
        <v>0</v>
      </c>
    </row>
    <row r="282" spans="1:16" ht="17" thickBot="1">
      <c r="A282" s="15">
        <f t="shared" si="17"/>
        <v>6</v>
      </c>
      <c r="B282" s="15">
        <v>94</v>
      </c>
      <c r="C282" s="15">
        <v>53.2</v>
      </c>
      <c r="D282" s="15">
        <v>50.9</v>
      </c>
      <c r="E282" s="15">
        <v>5660</v>
      </c>
      <c r="F282" s="15" t="s">
        <v>19</v>
      </c>
      <c r="G282" s="15">
        <v>44</v>
      </c>
      <c r="H282" s="15">
        <v>50.3</v>
      </c>
      <c r="I282" s="15" t="s">
        <v>57</v>
      </c>
      <c r="J282" s="15">
        <v>1.3</v>
      </c>
      <c r="K282" s="110">
        <v>43</v>
      </c>
      <c r="L282" s="110">
        <f>INDEX(LINEST(J$221:J$297,A$221:A$297,TRUE,FALSE ),1)</f>
        <v>0.11852439518864206</v>
      </c>
      <c r="M282" s="110">
        <f>INDEX(LINEST(J$221:J$297,A$221:A$297,TRUE,FALSE ),2)</f>
        <v>0.60673933472655772</v>
      </c>
      <c r="N282" s="3">
        <f>(J282-M282)/L282</f>
        <v>5.8490968392629767</v>
      </c>
      <c r="O282" s="70">
        <f t="shared" si="18"/>
        <v>6</v>
      </c>
      <c r="P282" s="3">
        <f>A282-O282</f>
        <v>0</v>
      </c>
    </row>
    <row r="283" spans="1:16" ht="17" thickBot="1">
      <c r="A283" s="15">
        <f t="shared" si="17"/>
        <v>9</v>
      </c>
      <c r="B283" s="15">
        <v>91</v>
      </c>
      <c r="C283" s="15">
        <v>51.8</v>
      </c>
      <c r="D283" s="15">
        <v>49.2</v>
      </c>
      <c r="E283" s="15">
        <v>6980</v>
      </c>
      <c r="F283" s="15">
        <v>-1.1000000000000001</v>
      </c>
      <c r="G283" s="15">
        <v>41.5</v>
      </c>
      <c r="H283" s="15">
        <v>45.3</v>
      </c>
      <c r="I283" s="15" t="s">
        <v>54</v>
      </c>
      <c r="J283" s="15">
        <v>1.7</v>
      </c>
      <c r="K283" s="110">
        <v>43</v>
      </c>
      <c r="L283" s="110">
        <f>INDEX(LINEST(J$221:J$297,A$221:A$297,TRUE,FALSE ),1)</f>
        <v>0.11852439518864206</v>
      </c>
      <c r="M283" s="110">
        <f>INDEX(LINEST(J$221:J$297,A$221:A$297,TRUE,FALSE ),2)</f>
        <v>0.60673933472655772</v>
      </c>
      <c r="N283" s="3">
        <f>(J283-M283)/L283</f>
        <v>9.22392950019632</v>
      </c>
      <c r="O283" s="70">
        <f t="shared" si="18"/>
        <v>9</v>
      </c>
      <c r="P283" s="3">
        <f>A283-O283</f>
        <v>0</v>
      </c>
    </row>
    <row r="284" spans="1:16" ht="17" thickBot="1">
      <c r="A284" s="15">
        <f t="shared" si="17"/>
        <v>57</v>
      </c>
      <c r="B284" s="15">
        <v>43</v>
      </c>
      <c r="C284" s="15">
        <v>52.2</v>
      </c>
      <c r="D284" s="15">
        <v>45</v>
      </c>
      <c r="E284" s="15">
        <v>5140</v>
      </c>
      <c r="F284" s="15" t="s">
        <v>19</v>
      </c>
      <c r="G284" s="15">
        <v>35.700000000000003</v>
      </c>
      <c r="H284" s="15">
        <v>39.9</v>
      </c>
      <c r="I284" s="15" t="s">
        <v>35</v>
      </c>
      <c r="J284" s="15">
        <v>7.4</v>
      </c>
      <c r="K284" s="110">
        <v>43</v>
      </c>
      <c r="L284" s="110">
        <f>INDEX(LINEST(J$221:J$297,A$221:A$297,TRUE,FALSE ),1)</f>
        <v>0.11852439518864206</v>
      </c>
      <c r="M284" s="110">
        <f>INDEX(LINEST(J$221:J$297,A$221:A$297,TRUE,FALSE ),2)</f>
        <v>0.60673933472655772</v>
      </c>
      <c r="N284" s="3">
        <f>(J284-M284)/L284</f>
        <v>57.315294918496456</v>
      </c>
      <c r="O284" s="70">
        <f t="shared" si="18"/>
        <v>57</v>
      </c>
      <c r="P284" s="3">
        <f>A284-O284</f>
        <v>0</v>
      </c>
    </row>
    <row r="285" spans="1:16" ht="17" thickBot="1">
      <c r="A285" s="15">
        <f t="shared" si="17"/>
        <v>8</v>
      </c>
      <c r="B285" s="15">
        <v>92</v>
      </c>
      <c r="C285" s="15">
        <v>51.7</v>
      </c>
      <c r="D285" s="15">
        <v>50.1</v>
      </c>
      <c r="E285" s="15">
        <v>6690</v>
      </c>
      <c r="F285" s="15">
        <v>-1.1000000000000001</v>
      </c>
      <c r="G285" s="15">
        <v>42.6</v>
      </c>
      <c r="H285" s="15">
        <v>47.4</v>
      </c>
      <c r="I285" s="15" t="s">
        <v>113</v>
      </c>
      <c r="J285" s="15">
        <v>1.6</v>
      </c>
      <c r="K285" s="110">
        <v>43</v>
      </c>
      <c r="L285" s="110">
        <f>INDEX(LINEST(J$221:J$297,A$221:A$297,TRUE,FALSE ),1)</f>
        <v>0.11852439518864206</v>
      </c>
      <c r="M285" s="110">
        <f>INDEX(LINEST(J$221:J$297,A$221:A$297,TRUE,FALSE ),2)</f>
        <v>0.60673933472655772</v>
      </c>
      <c r="N285" s="3">
        <f>(J285-M285)/L285</f>
        <v>8.3802213349629842</v>
      </c>
      <c r="O285" s="70">
        <f t="shared" si="18"/>
        <v>8</v>
      </c>
      <c r="P285" s="3">
        <f>A285-O285</f>
        <v>0</v>
      </c>
    </row>
    <row r="286" spans="1:16" ht="17" thickBot="1">
      <c r="A286" s="15">
        <f t="shared" si="17"/>
        <v>41</v>
      </c>
      <c r="B286" s="15">
        <v>59</v>
      </c>
      <c r="C286" s="15">
        <v>51.5</v>
      </c>
      <c r="D286" s="15">
        <v>46.3</v>
      </c>
      <c r="E286" s="15">
        <v>5250</v>
      </c>
      <c r="F286" s="15" t="s">
        <v>19</v>
      </c>
      <c r="G286" s="15">
        <v>37.700000000000003</v>
      </c>
      <c r="H286" s="15">
        <v>42.7</v>
      </c>
      <c r="I286" s="15" t="s">
        <v>71</v>
      </c>
      <c r="J286" s="15">
        <v>5.5</v>
      </c>
      <c r="K286" s="110">
        <v>43</v>
      </c>
      <c r="L286" s="110">
        <f>INDEX(LINEST(J$221:J$297,A$221:A$297,TRUE,FALSE ),1)</f>
        <v>0.11852439518864206</v>
      </c>
      <c r="M286" s="110">
        <f>INDEX(LINEST(J$221:J$297,A$221:A$297,TRUE,FALSE ),2)</f>
        <v>0.60673933472655772</v>
      </c>
      <c r="N286" s="3">
        <f>(J286-M286)/L286</f>
        <v>41.284839779063077</v>
      </c>
      <c r="O286" s="70">
        <f t="shared" si="18"/>
        <v>41</v>
      </c>
      <c r="P286" s="3">
        <f>A286-O286</f>
        <v>0</v>
      </c>
    </row>
    <row r="287" spans="1:16" ht="17" thickBot="1">
      <c r="A287" s="15">
        <f t="shared" si="17"/>
        <v>61</v>
      </c>
      <c r="B287" s="15">
        <v>39</v>
      </c>
      <c r="C287" s="15">
        <v>49.7</v>
      </c>
      <c r="D287" s="15">
        <v>44.8</v>
      </c>
      <c r="E287" s="15">
        <v>6970</v>
      </c>
      <c r="F287" s="15">
        <v>-1.7</v>
      </c>
      <c r="G287" s="15">
        <v>35.299999999999997</v>
      </c>
      <c r="H287" s="15">
        <v>38.5</v>
      </c>
      <c r="I287" s="15" t="s">
        <v>120</v>
      </c>
      <c r="J287" s="15">
        <v>7.85</v>
      </c>
      <c r="K287" s="110">
        <v>43</v>
      </c>
      <c r="L287" s="110">
        <f>INDEX(LINEST(J$221:J$297,A$221:A$297,TRUE,FALSE ),1)</f>
        <v>0.11852439518864206</v>
      </c>
      <c r="M287" s="110">
        <f>INDEX(LINEST(J$221:J$297,A$221:A$297,TRUE,FALSE ),2)</f>
        <v>0.60673933472655772</v>
      </c>
      <c r="N287" s="3">
        <f>(J287-M287)/L287</f>
        <v>61.11198166204646</v>
      </c>
      <c r="O287" s="70">
        <f t="shared" si="18"/>
        <v>61</v>
      </c>
      <c r="P287" s="3">
        <f>A287-O287</f>
        <v>0</v>
      </c>
    </row>
    <row r="288" spans="1:16" ht="17" thickBot="1">
      <c r="A288" s="15">
        <f t="shared" si="17"/>
        <v>62</v>
      </c>
      <c r="B288" s="15">
        <v>38</v>
      </c>
      <c r="C288" s="15">
        <v>51</v>
      </c>
      <c r="D288" s="15">
        <v>44.7</v>
      </c>
      <c r="E288" s="15">
        <v>5120</v>
      </c>
      <c r="F288" s="15" t="s">
        <v>19</v>
      </c>
      <c r="G288" s="15">
        <v>35.1</v>
      </c>
      <c r="H288" s="15">
        <v>41.7</v>
      </c>
      <c r="I288" s="15" t="s">
        <v>33</v>
      </c>
      <c r="J288" s="15">
        <v>7.94</v>
      </c>
      <c r="K288" s="110">
        <v>43</v>
      </c>
      <c r="L288" s="110">
        <f>INDEX(LINEST(J$221:J$297,A$221:A$297,TRUE,FALSE ),1)</f>
        <v>0.11852439518864206</v>
      </c>
      <c r="M288" s="110">
        <f>INDEX(LINEST(J$221:J$297,A$221:A$297,TRUE,FALSE ),2)</f>
        <v>0.60673933472655772</v>
      </c>
      <c r="N288" s="3">
        <f>(J288-M288)/L288</f>
        <v>61.871319010756473</v>
      </c>
      <c r="O288" s="70">
        <f t="shared" si="18"/>
        <v>62</v>
      </c>
      <c r="P288" s="3">
        <f>A288-O288</f>
        <v>0</v>
      </c>
    </row>
    <row r="289" spans="1:16" ht="17" thickBot="1">
      <c r="A289" s="15">
        <f t="shared" si="17"/>
        <v>14</v>
      </c>
      <c r="B289" s="15">
        <v>86</v>
      </c>
      <c r="C289" s="15">
        <v>49.5</v>
      </c>
      <c r="D289" s="15">
        <v>48.7</v>
      </c>
      <c r="E289" s="15">
        <v>6650</v>
      </c>
      <c r="F289" s="15">
        <v>-1.1000000000000001</v>
      </c>
      <c r="G289" s="15">
        <v>40.799999999999997</v>
      </c>
      <c r="H289" s="15">
        <v>45.1</v>
      </c>
      <c r="I289" s="15" t="s">
        <v>22</v>
      </c>
      <c r="J289" s="15">
        <v>2.2999999999999998</v>
      </c>
      <c r="K289" s="110">
        <v>43</v>
      </c>
      <c r="L289" s="110">
        <f>INDEX(LINEST(J$221:J$297,A$221:A$297,TRUE,FALSE ),1)</f>
        <v>0.11852439518864206</v>
      </c>
      <c r="M289" s="110">
        <f>INDEX(LINEST(J$221:J$297,A$221:A$297,TRUE,FALSE ),2)</f>
        <v>0.60673933472655772</v>
      </c>
      <c r="N289" s="3">
        <f>(J289-M289)/L289</f>
        <v>14.286178491596333</v>
      </c>
      <c r="O289" s="70">
        <f t="shared" si="18"/>
        <v>14</v>
      </c>
      <c r="P289" s="3">
        <f>A289-O289</f>
        <v>0</v>
      </c>
    </row>
    <row r="290" spans="1:16" ht="17" thickBot="1">
      <c r="A290" s="15">
        <f t="shared" si="17"/>
        <v>34</v>
      </c>
      <c r="B290" s="15">
        <v>66</v>
      </c>
      <c r="C290" s="15">
        <v>49.5</v>
      </c>
      <c r="D290" s="15">
        <v>47.1</v>
      </c>
      <c r="E290" s="15">
        <v>6600</v>
      </c>
      <c r="F290" s="15">
        <v>-1.5</v>
      </c>
      <c r="G290" s="15">
        <v>38.299999999999997</v>
      </c>
      <c r="H290" s="15">
        <v>42.8</v>
      </c>
      <c r="I290" s="15" t="s">
        <v>14</v>
      </c>
      <c r="J290" s="15">
        <v>4.6500000000000004</v>
      </c>
      <c r="K290" s="110">
        <v>43</v>
      </c>
      <c r="L290" s="110">
        <f>INDEX(LINEST(J$221:J$297,A$221:A$297,TRUE,FALSE ),1)</f>
        <v>0.11852439518864206</v>
      </c>
      <c r="M290" s="110">
        <f>INDEX(LINEST(J$221:J$297,A$221:A$297,TRUE,FALSE ),2)</f>
        <v>0.60673933472655772</v>
      </c>
      <c r="N290" s="3">
        <f>(J290-M290)/L290</f>
        <v>34.113320374579729</v>
      </c>
      <c r="O290" s="70">
        <f t="shared" si="18"/>
        <v>34</v>
      </c>
      <c r="P290" s="3">
        <f>A290-O290</f>
        <v>0</v>
      </c>
    </row>
    <row r="291" spans="1:16" ht="17" thickBot="1">
      <c r="A291" s="15">
        <f t="shared" si="17"/>
        <v>47</v>
      </c>
      <c r="B291" s="15">
        <v>53</v>
      </c>
      <c r="C291" s="15">
        <v>52.1</v>
      </c>
      <c r="D291" s="15">
        <v>46.6</v>
      </c>
      <c r="E291" s="15">
        <v>6320</v>
      </c>
      <c r="F291" s="15">
        <v>-0.9</v>
      </c>
      <c r="G291" s="15">
        <v>37</v>
      </c>
      <c r="H291" s="15">
        <v>43</v>
      </c>
      <c r="I291" s="15" t="s">
        <v>106</v>
      </c>
      <c r="J291" s="15">
        <v>6.14</v>
      </c>
      <c r="K291" s="110">
        <v>43</v>
      </c>
      <c r="L291" s="110">
        <f>INDEX(LINEST(J$221:J$297,A$221:A$297,TRUE,FALSE ),1)</f>
        <v>0.11852439518864206</v>
      </c>
      <c r="M291" s="110">
        <f>INDEX(LINEST(J$221:J$297,A$221:A$297,TRUE,FALSE ),2)</f>
        <v>0.60673933472655772</v>
      </c>
      <c r="N291" s="3">
        <f>(J291-M291)/L291</f>
        <v>46.684572036556425</v>
      </c>
      <c r="O291" s="70">
        <f t="shared" si="18"/>
        <v>47</v>
      </c>
      <c r="P291" s="3">
        <f>A291-O291</f>
        <v>0</v>
      </c>
    </row>
    <row r="292" spans="1:16" ht="17" thickBot="1">
      <c r="A292" s="15">
        <f t="shared" si="17"/>
        <v>16</v>
      </c>
      <c r="B292" s="15">
        <v>84</v>
      </c>
      <c r="C292" s="15">
        <v>50.9</v>
      </c>
      <c r="D292" s="15">
        <v>48.6</v>
      </c>
      <c r="E292" s="15">
        <v>6620</v>
      </c>
      <c r="F292" s="15">
        <v>-0.5</v>
      </c>
      <c r="G292" s="15">
        <v>40.5</v>
      </c>
      <c r="H292" s="15">
        <v>45.1</v>
      </c>
      <c r="I292" s="15" t="s">
        <v>34</v>
      </c>
      <c r="J292" s="15">
        <v>2.5</v>
      </c>
      <c r="K292" s="110">
        <v>43</v>
      </c>
      <c r="L292" s="110">
        <f>INDEX(LINEST(J$221:J$297,A$221:A$297,TRUE,FALSE ),1)</f>
        <v>0.11852439518864206</v>
      </c>
      <c r="M292" s="110">
        <f>INDEX(LINEST(J$221:J$297,A$221:A$297,TRUE,FALSE ),2)</f>
        <v>0.60673933472655772</v>
      </c>
      <c r="N292" s="3">
        <f>(J292-M292)/L292</f>
        <v>15.973594822063005</v>
      </c>
      <c r="O292" s="70">
        <f t="shared" si="18"/>
        <v>16</v>
      </c>
      <c r="P292" s="3">
        <f>A292-O292</f>
        <v>0</v>
      </c>
    </row>
    <row r="293" spans="1:16" ht="17" thickBot="1">
      <c r="A293" s="15">
        <f t="shared" si="17"/>
        <v>20</v>
      </c>
      <c r="B293" s="15">
        <v>80</v>
      </c>
      <c r="C293" s="15">
        <v>51.1</v>
      </c>
      <c r="D293" s="15">
        <v>52.2</v>
      </c>
      <c r="E293" s="15">
        <v>7170</v>
      </c>
      <c r="F293" s="15">
        <v>-2.1</v>
      </c>
      <c r="G293" s="15">
        <v>45.8</v>
      </c>
      <c r="H293" s="15">
        <v>49.2</v>
      </c>
      <c r="I293" s="15" t="s">
        <v>106</v>
      </c>
      <c r="J293" s="15">
        <v>3</v>
      </c>
      <c r="K293" s="110">
        <v>43</v>
      </c>
      <c r="L293" s="110">
        <f>INDEX(LINEST(J$221:J$297,A$221:A$297,TRUE,FALSE ),1)</f>
        <v>0.11852439518864206</v>
      </c>
      <c r="M293" s="110">
        <f>INDEX(LINEST(J$221:J$297,A$221:A$297,TRUE,FALSE ),2)</f>
        <v>0.60673933472655772</v>
      </c>
      <c r="N293" s="3">
        <f>(J293-M293)/L293</f>
        <v>20.192135648229684</v>
      </c>
      <c r="O293" s="70">
        <f t="shared" si="18"/>
        <v>20</v>
      </c>
      <c r="P293" s="3">
        <f>A293-O293</f>
        <v>0</v>
      </c>
    </row>
    <row r="294" spans="1:16" ht="17" thickBot="1">
      <c r="A294" s="15">
        <f t="shared" ref="A294:A297" si="19">100-B294</f>
        <v>19</v>
      </c>
      <c r="B294" s="15">
        <v>81</v>
      </c>
      <c r="C294" s="15">
        <v>49.8</v>
      </c>
      <c r="D294" s="15">
        <v>48.3</v>
      </c>
      <c r="E294" s="15">
        <v>6630</v>
      </c>
      <c r="F294" s="15">
        <v>-0.7</v>
      </c>
      <c r="G294" s="15">
        <v>40.1</v>
      </c>
      <c r="H294" s="15">
        <v>44.5</v>
      </c>
      <c r="I294" s="15" t="s">
        <v>119</v>
      </c>
      <c r="J294" s="15">
        <v>2.9</v>
      </c>
      <c r="K294" s="110">
        <v>43</v>
      </c>
      <c r="L294" s="110">
        <f>INDEX(LINEST(J$221:J$297,A$221:A$297,TRUE,FALSE ),1)</f>
        <v>0.11852439518864206</v>
      </c>
      <c r="M294" s="110">
        <f>INDEX(LINEST(J$221:J$297,A$221:A$297,TRUE,FALSE ),2)</f>
        <v>0.60673933472655772</v>
      </c>
      <c r="N294" s="3">
        <f>(J294-M294)/L294</f>
        <v>19.348427482996346</v>
      </c>
      <c r="O294" s="70">
        <f t="shared" si="18"/>
        <v>19</v>
      </c>
      <c r="P294" s="3">
        <f>A294-O294</f>
        <v>0</v>
      </c>
    </row>
    <row r="295" spans="1:16" ht="17" thickBot="1">
      <c r="A295" s="15">
        <f t="shared" si="19"/>
        <v>66</v>
      </c>
      <c r="B295" s="15">
        <v>34</v>
      </c>
      <c r="C295" s="15">
        <v>49.7</v>
      </c>
      <c r="D295" s="15">
        <v>44.3</v>
      </c>
      <c r="E295" s="15">
        <v>6720</v>
      </c>
      <c r="F295" s="15">
        <v>-0.9</v>
      </c>
      <c r="G295" s="15">
        <v>34.6</v>
      </c>
      <c r="H295" s="15">
        <v>37.6</v>
      </c>
      <c r="I295" s="15" t="s">
        <v>74</v>
      </c>
      <c r="J295" s="15">
        <v>8.4</v>
      </c>
      <c r="K295" s="110">
        <v>43</v>
      </c>
      <c r="L295" s="110">
        <f>INDEX(LINEST(J$221:J$297,A$221:A$297,TRUE,FALSE ),1)</f>
        <v>0.11852439518864206</v>
      </c>
      <c r="M295" s="110">
        <f>INDEX(LINEST(J$221:J$297,A$221:A$297,TRUE,FALSE ),2)</f>
        <v>0.60673933472655772</v>
      </c>
      <c r="N295" s="3">
        <f>(J295-M295)/L295</f>
        <v>65.75237657082981</v>
      </c>
      <c r="O295" s="70">
        <f t="shared" si="18"/>
        <v>66</v>
      </c>
      <c r="P295" s="3">
        <f>A295-O295</f>
        <v>0</v>
      </c>
    </row>
    <row r="296" spans="1:16" ht="17" thickBot="1">
      <c r="A296" s="15">
        <f t="shared" si="19"/>
        <v>37</v>
      </c>
      <c r="B296" s="15">
        <v>63</v>
      </c>
      <c r="C296" s="15">
        <v>50.1</v>
      </c>
      <c r="D296" s="15">
        <v>47.1</v>
      </c>
      <c r="E296" s="15">
        <v>6180</v>
      </c>
      <c r="F296" s="15">
        <v>-0.5</v>
      </c>
      <c r="G296" s="15">
        <v>38</v>
      </c>
      <c r="H296" s="15">
        <v>43.8</v>
      </c>
      <c r="I296" s="15" t="s">
        <v>32</v>
      </c>
      <c r="J296" s="15">
        <v>5</v>
      </c>
      <c r="K296" s="110">
        <v>43</v>
      </c>
      <c r="L296" s="110">
        <f>INDEX(LINEST(J$221:J$297,A$221:A$297,TRUE,FALSE ),1)</f>
        <v>0.11852439518864206</v>
      </c>
      <c r="M296" s="110">
        <f>INDEX(LINEST(J$221:J$297,A$221:A$297,TRUE,FALSE ),2)</f>
        <v>0.60673933472655772</v>
      </c>
      <c r="N296" s="3">
        <f>(J296-M296)/L296</f>
        <v>37.066298952896396</v>
      </c>
      <c r="O296" s="70">
        <f t="shared" si="18"/>
        <v>37</v>
      </c>
      <c r="P296" s="3">
        <f>A296-O296</f>
        <v>0</v>
      </c>
    </row>
    <row r="297" spans="1:16" ht="17" thickBot="1">
      <c r="A297" s="15">
        <f t="shared" si="19"/>
        <v>83</v>
      </c>
      <c r="B297" s="15">
        <v>17</v>
      </c>
      <c r="C297" s="15">
        <v>48.1</v>
      </c>
      <c r="D297" s="15">
        <v>42.7</v>
      </c>
      <c r="E297" s="15">
        <v>4930</v>
      </c>
      <c r="F297" s="15" t="s">
        <v>19</v>
      </c>
      <c r="G297" s="15">
        <v>32.700000000000003</v>
      </c>
      <c r="H297" s="15">
        <v>38.200000000000003</v>
      </c>
      <c r="I297" s="15" t="s">
        <v>120</v>
      </c>
      <c r="J297" s="15">
        <v>10.4</v>
      </c>
      <c r="K297" s="110">
        <v>43</v>
      </c>
      <c r="L297" s="110">
        <f>INDEX(LINEST(J$221:J$297,A$221:A$297,TRUE,FALSE ),1)</f>
        <v>0.11852439518864206</v>
      </c>
      <c r="M297" s="110">
        <f>INDEX(LINEST(J$221:J$297,A$221:A$297,TRUE,FALSE ),2)</f>
        <v>0.60673933472655772</v>
      </c>
      <c r="N297" s="3">
        <f>(J297-M297)/L297</f>
        <v>82.626539875496533</v>
      </c>
      <c r="O297" s="70">
        <f t="shared" si="18"/>
        <v>83</v>
      </c>
      <c r="P297" s="3">
        <f>A297-O297</f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87</v>
      </c>
      <c r="F3" s="76">
        <v>41.2</v>
      </c>
      <c r="G3" s="76">
        <v>38.1</v>
      </c>
      <c r="H3" s="76">
        <v>5750</v>
      </c>
      <c r="I3" s="76">
        <v>-0.9</v>
      </c>
      <c r="J3" s="76">
        <v>26.6</v>
      </c>
      <c r="K3" s="76">
        <v>30.5</v>
      </c>
      <c r="L3" s="76" t="s">
        <v>35</v>
      </c>
      <c r="M3" s="76">
        <v>1.7</v>
      </c>
      <c r="N3" s="76" t="s">
        <v>29</v>
      </c>
      <c r="O3" s="80">
        <v>1</v>
      </c>
    </row>
    <row r="4" spans="1:15" ht="19">
      <c r="A4" s="80">
        <v>2</v>
      </c>
      <c r="B4" s="78"/>
      <c r="C4" s="78"/>
      <c r="D4" s="78"/>
      <c r="E4" s="81">
        <v>66</v>
      </c>
      <c r="F4" s="76">
        <v>38.200000000000003</v>
      </c>
      <c r="G4" s="76">
        <v>33.9</v>
      </c>
      <c r="H4" s="76">
        <v>3970</v>
      </c>
      <c r="I4" s="76" t="s">
        <v>19</v>
      </c>
      <c r="J4" s="76">
        <v>21.3</v>
      </c>
      <c r="K4" s="76">
        <v>27.2</v>
      </c>
      <c r="L4" s="76" t="s">
        <v>28</v>
      </c>
      <c r="M4" s="76">
        <v>3.7</v>
      </c>
      <c r="N4" s="76" t="s">
        <v>35</v>
      </c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35.200000000000003</v>
      </c>
      <c r="G5" s="76">
        <v>36.200000000000003</v>
      </c>
      <c r="H5" s="76">
        <v>4940</v>
      </c>
      <c r="I5" s="76">
        <v>-2.9</v>
      </c>
      <c r="J5" s="76">
        <v>24</v>
      </c>
      <c r="K5" s="76">
        <v>29.2</v>
      </c>
      <c r="L5" s="76" t="s">
        <v>64</v>
      </c>
      <c r="M5" s="76">
        <v>1.1000000000000001</v>
      </c>
      <c r="N5" s="76" t="s">
        <v>102</v>
      </c>
      <c r="O5" s="80">
        <v>3</v>
      </c>
    </row>
    <row r="6" spans="1:15" ht="19">
      <c r="A6" s="80">
        <v>4</v>
      </c>
      <c r="B6" s="78"/>
      <c r="C6" s="78"/>
      <c r="D6" s="78"/>
      <c r="E6" s="81">
        <v>92</v>
      </c>
      <c r="F6" s="76">
        <v>39.1</v>
      </c>
      <c r="G6" s="76">
        <v>36.1</v>
      </c>
      <c r="H6" s="76">
        <v>5240</v>
      </c>
      <c r="I6" s="76">
        <v>-1.7</v>
      </c>
      <c r="J6" s="76">
        <v>23.7</v>
      </c>
      <c r="K6" s="76">
        <v>28.7</v>
      </c>
      <c r="L6" s="76" t="s">
        <v>32</v>
      </c>
      <c r="M6" s="76">
        <v>1.3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64</v>
      </c>
      <c r="F7" s="76">
        <v>40.4</v>
      </c>
      <c r="G7" s="76">
        <v>40.1</v>
      </c>
      <c r="H7" s="76">
        <v>5460</v>
      </c>
      <c r="I7" s="76">
        <v>-1.9</v>
      </c>
      <c r="J7" s="76">
        <v>28.8</v>
      </c>
      <c r="K7" s="76">
        <v>34.200000000000003</v>
      </c>
      <c r="L7" s="76" t="s">
        <v>106</v>
      </c>
      <c r="M7" s="76">
        <v>3.9</v>
      </c>
      <c r="N7" s="76" t="s">
        <v>17</v>
      </c>
      <c r="O7" s="80">
        <v>5</v>
      </c>
    </row>
    <row r="8" spans="1:15" ht="19">
      <c r="A8" s="80">
        <v>6</v>
      </c>
      <c r="B8" s="78"/>
      <c r="C8" s="78"/>
      <c r="D8" s="78"/>
      <c r="E8" s="81">
        <v>81</v>
      </c>
      <c r="F8" s="76">
        <v>38.299999999999997</v>
      </c>
      <c r="G8" s="76">
        <v>35.299999999999997</v>
      </c>
      <c r="H8" s="76">
        <v>5130</v>
      </c>
      <c r="I8" s="76">
        <v>-0.7</v>
      </c>
      <c r="J8" s="76">
        <v>22.8</v>
      </c>
      <c r="K8" s="76">
        <v>27.6</v>
      </c>
      <c r="L8" s="76" t="s">
        <v>54</v>
      </c>
      <c r="M8" s="76">
        <v>2.2999999999999998</v>
      </c>
      <c r="N8" s="76" t="s">
        <v>35</v>
      </c>
      <c r="O8" s="80">
        <v>6</v>
      </c>
    </row>
    <row r="9" spans="1:15" ht="19">
      <c r="A9" s="80">
        <v>7</v>
      </c>
      <c r="B9" s="78"/>
      <c r="C9" s="78"/>
      <c r="D9" s="78"/>
      <c r="E9" s="81">
        <v>80</v>
      </c>
      <c r="F9" s="76">
        <v>39.1</v>
      </c>
      <c r="G9" s="76">
        <v>35.1</v>
      </c>
      <c r="H9" s="76">
        <v>5320</v>
      </c>
      <c r="I9" s="76">
        <v>-1.1000000000000001</v>
      </c>
      <c r="J9" s="76">
        <v>22.6</v>
      </c>
      <c r="K9" s="76">
        <v>27.1</v>
      </c>
      <c r="L9" s="76" t="s">
        <v>35</v>
      </c>
      <c r="M9" s="76">
        <v>2.4</v>
      </c>
      <c r="N9" s="76" t="s">
        <v>29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68</v>
      </c>
      <c r="F10" s="76">
        <v>37.4</v>
      </c>
      <c r="G10" s="76">
        <v>34.299999999999997</v>
      </c>
      <c r="H10" s="76">
        <v>5210</v>
      </c>
      <c r="I10" s="76">
        <v>-0.5</v>
      </c>
      <c r="J10" s="76">
        <v>21.9</v>
      </c>
      <c r="K10" s="76">
        <v>25.8</v>
      </c>
      <c r="L10" s="76" t="s">
        <v>120</v>
      </c>
      <c r="M10" s="76">
        <v>3.5</v>
      </c>
      <c r="N10" s="76" t="s">
        <v>105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68</v>
      </c>
      <c r="F11" s="76">
        <v>35.5</v>
      </c>
      <c r="G11" s="76">
        <v>34</v>
      </c>
      <c r="H11" s="76">
        <v>3980</v>
      </c>
      <c r="I11" s="76" t="s">
        <v>19</v>
      </c>
      <c r="J11" s="76">
        <v>21.5</v>
      </c>
      <c r="K11" s="76">
        <v>27.2</v>
      </c>
      <c r="L11" s="76" t="s">
        <v>54</v>
      </c>
      <c r="M11" s="76">
        <v>3.5</v>
      </c>
      <c r="N11" s="76" t="s">
        <v>35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86</v>
      </c>
      <c r="F12" s="76">
        <v>38.200000000000003</v>
      </c>
      <c r="G12" s="76">
        <v>38.5</v>
      </c>
      <c r="H12" s="76">
        <v>4510</v>
      </c>
      <c r="I12" s="76" t="s">
        <v>19</v>
      </c>
      <c r="J12" s="76">
        <v>26.8</v>
      </c>
      <c r="K12" s="76">
        <v>33.200000000000003</v>
      </c>
      <c r="L12" s="76" t="s">
        <v>32</v>
      </c>
      <c r="M12" s="76">
        <v>1.8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90</v>
      </c>
      <c r="F13" s="76">
        <v>37.9</v>
      </c>
      <c r="G13" s="76">
        <v>36.1</v>
      </c>
      <c r="H13" s="76">
        <v>5100</v>
      </c>
      <c r="I13" s="76">
        <v>-1.9</v>
      </c>
      <c r="J13" s="76">
        <v>23.6</v>
      </c>
      <c r="K13" s="76">
        <v>28.9</v>
      </c>
      <c r="L13" s="76" t="s">
        <v>33</v>
      </c>
      <c r="M13" s="76">
        <v>1.4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68</v>
      </c>
      <c r="F14" s="76">
        <v>37.4</v>
      </c>
      <c r="G14" s="76">
        <v>34.700000000000003</v>
      </c>
      <c r="H14" s="76">
        <v>4730</v>
      </c>
      <c r="I14" s="76">
        <v>-1.3</v>
      </c>
      <c r="J14" s="76">
        <v>21.5</v>
      </c>
      <c r="K14" s="76">
        <v>27.5</v>
      </c>
      <c r="L14" s="76" t="s">
        <v>74</v>
      </c>
      <c r="M14" s="76">
        <v>3.5</v>
      </c>
      <c r="N14" s="76" t="s">
        <v>54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65</v>
      </c>
      <c r="F15" s="76">
        <v>36.1</v>
      </c>
      <c r="G15" s="76">
        <v>34.200000000000003</v>
      </c>
      <c r="H15" s="76">
        <v>4780</v>
      </c>
      <c r="I15" s="76">
        <v>-1.9</v>
      </c>
      <c r="J15" s="76">
        <v>21.2</v>
      </c>
      <c r="K15" s="76">
        <v>26.6</v>
      </c>
      <c r="L15" s="76" t="s">
        <v>16</v>
      </c>
      <c r="M15" s="76">
        <v>3.8</v>
      </c>
      <c r="N15" s="76" t="s">
        <v>119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62</v>
      </c>
      <c r="F16" s="76">
        <v>39.700000000000003</v>
      </c>
      <c r="G16" s="76">
        <v>40.4</v>
      </c>
      <c r="H16" s="76">
        <v>4730</v>
      </c>
      <c r="I16" s="76" t="s">
        <v>19</v>
      </c>
      <c r="J16" s="76">
        <v>29</v>
      </c>
      <c r="K16" s="76">
        <v>35.9</v>
      </c>
      <c r="L16" s="76" t="s">
        <v>121</v>
      </c>
      <c r="M16" s="76">
        <v>4.0999999999999996</v>
      </c>
      <c r="N16" s="76" t="s">
        <v>57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99</v>
      </c>
      <c r="F17" s="76">
        <v>36.799999999999997</v>
      </c>
      <c r="G17" s="76">
        <v>36.700000000000003</v>
      </c>
      <c r="H17" s="76">
        <v>5080</v>
      </c>
      <c r="I17" s="76">
        <v>-0.9</v>
      </c>
      <c r="J17" s="76">
        <v>24.7</v>
      </c>
      <c r="K17" s="76">
        <v>29.5</v>
      </c>
      <c r="L17" s="76" t="s">
        <v>63</v>
      </c>
      <c r="M17" s="76">
        <v>0.6</v>
      </c>
      <c r="N17" s="76" t="s">
        <v>20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100</v>
      </c>
      <c r="F18" s="76">
        <v>38.5</v>
      </c>
      <c r="G18" s="76">
        <v>37.200000000000003</v>
      </c>
      <c r="H18" s="76">
        <v>5190</v>
      </c>
      <c r="I18" s="76">
        <v>-1.3</v>
      </c>
      <c r="J18" s="76">
        <v>25.1</v>
      </c>
      <c r="K18" s="76">
        <v>30.2</v>
      </c>
      <c r="L18" s="76" t="s">
        <v>32</v>
      </c>
      <c r="M18" s="76">
        <v>0.2</v>
      </c>
      <c r="N18" s="76" t="s">
        <v>32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39.5</v>
      </c>
      <c r="G19" s="76">
        <v>37.6</v>
      </c>
      <c r="H19" s="76">
        <v>5520</v>
      </c>
      <c r="I19" s="76">
        <v>-1.7</v>
      </c>
      <c r="J19" s="76">
        <v>25.8</v>
      </c>
      <c r="K19" s="76">
        <v>30.2</v>
      </c>
      <c r="L19" s="76" t="s">
        <v>32</v>
      </c>
      <c r="M19" s="76">
        <v>0.9</v>
      </c>
      <c r="N19" s="76" t="s">
        <v>32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37.1</v>
      </c>
      <c r="G20" s="76">
        <v>35.4</v>
      </c>
      <c r="H20" s="76">
        <v>4150</v>
      </c>
      <c r="I20" s="76" t="s">
        <v>19</v>
      </c>
      <c r="J20" s="76">
        <v>23.4</v>
      </c>
      <c r="K20" s="76">
        <v>28.9</v>
      </c>
      <c r="L20" s="76" t="s">
        <v>119</v>
      </c>
      <c r="M20" s="76">
        <v>1.6</v>
      </c>
      <c r="N20" s="76" t="s">
        <v>119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79</v>
      </c>
      <c r="F21" s="76">
        <v>37.9</v>
      </c>
      <c r="G21" s="76">
        <v>38.9</v>
      </c>
      <c r="H21" s="76">
        <v>4990</v>
      </c>
      <c r="I21" s="76">
        <v>-1.5</v>
      </c>
      <c r="J21" s="76">
        <v>27.2</v>
      </c>
      <c r="K21" s="76">
        <v>33.200000000000003</v>
      </c>
      <c r="L21" s="76" t="s">
        <v>107</v>
      </c>
      <c r="M21" s="76">
        <v>2.5</v>
      </c>
      <c r="N21" s="76" t="s">
        <v>106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33</v>
      </c>
      <c r="F22" s="76">
        <v>35.1</v>
      </c>
      <c r="G22" s="76">
        <v>31.2</v>
      </c>
      <c r="H22" s="76">
        <v>3650</v>
      </c>
      <c r="I22" s="76" t="s">
        <v>19</v>
      </c>
      <c r="J22" s="76">
        <v>18.2</v>
      </c>
      <c r="K22" s="76">
        <v>23.9</v>
      </c>
      <c r="L22" s="76" t="s">
        <v>28</v>
      </c>
      <c r="M22" s="76">
        <v>6.9</v>
      </c>
      <c r="N22" s="76" t="s">
        <v>35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78.3</v>
      </c>
      <c r="F23" s="76">
        <v>37.9</v>
      </c>
      <c r="G23" s="76">
        <v>36.200000000000003</v>
      </c>
      <c r="H23" s="76">
        <v>4872</v>
      </c>
      <c r="I23" s="76">
        <v>-1.4</v>
      </c>
      <c r="J23" s="76">
        <v>24</v>
      </c>
      <c r="K23" s="76">
        <v>29.3</v>
      </c>
      <c r="L23" s="76" t="s">
        <v>32</v>
      </c>
      <c r="M23" s="76">
        <v>2.5</v>
      </c>
      <c r="N23" s="76" t="s">
        <v>32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16.100000000000001</v>
      </c>
      <c r="F24" s="76">
        <v>1.6</v>
      </c>
      <c r="G24" s="76">
        <v>2.2000000000000002</v>
      </c>
      <c r="H24" s="76">
        <v>551</v>
      </c>
      <c r="I24" s="76">
        <v>0.6</v>
      </c>
      <c r="J24" s="76">
        <v>2.7</v>
      </c>
      <c r="K24" s="76">
        <v>2.9</v>
      </c>
      <c r="L24" s="76">
        <v>0.8</v>
      </c>
      <c r="M24" s="76">
        <v>1.6</v>
      </c>
      <c r="N24" s="76">
        <v>0.6</v>
      </c>
      <c r="O24" s="76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6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  <c r="P2" s="78"/>
    </row>
    <row r="3" spans="1:16" ht="19">
      <c r="A3" s="80">
        <v>1</v>
      </c>
      <c r="B3" s="78"/>
      <c r="C3" s="78"/>
      <c r="D3" s="78"/>
      <c r="E3" s="81">
        <v>64</v>
      </c>
      <c r="F3" s="76">
        <v>41.6</v>
      </c>
      <c r="G3" s="76">
        <v>40.1</v>
      </c>
      <c r="H3" s="76">
        <v>5680</v>
      </c>
      <c r="I3" s="76">
        <v>-1.7</v>
      </c>
      <c r="J3" s="76">
        <v>28.9</v>
      </c>
      <c r="K3" s="76">
        <v>33.799999999999997</v>
      </c>
      <c r="L3" s="76" t="s">
        <v>34</v>
      </c>
      <c r="M3" s="76">
        <v>3.9</v>
      </c>
      <c r="N3" s="76" t="s">
        <v>34</v>
      </c>
      <c r="O3" s="80">
        <v>1</v>
      </c>
      <c r="P3" s="78"/>
    </row>
    <row r="4" spans="1:16" ht="19">
      <c r="A4" s="80">
        <v>2</v>
      </c>
      <c r="B4" s="78"/>
      <c r="C4" s="78"/>
      <c r="D4" s="78"/>
      <c r="E4" s="81">
        <v>80</v>
      </c>
      <c r="F4" s="76">
        <v>38.6</v>
      </c>
      <c r="G4" s="76">
        <v>35.299999999999997</v>
      </c>
      <c r="H4" s="76">
        <v>5110</v>
      </c>
      <c r="I4" s="76">
        <v>-1.5</v>
      </c>
      <c r="J4" s="76">
        <v>22.6</v>
      </c>
      <c r="K4" s="76">
        <v>27.8</v>
      </c>
      <c r="L4" s="76" t="s">
        <v>35</v>
      </c>
      <c r="M4" s="76">
        <v>2.4</v>
      </c>
      <c r="N4" s="76" t="s">
        <v>29</v>
      </c>
      <c r="O4" s="80">
        <v>2</v>
      </c>
      <c r="P4" s="78"/>
    </row>
    <row r="5" spans="1:16" ht="19">
      <c r="A5" s="80">
        <v>3</v>
      </c>
      <c r="B5" s="78"/>
      <c r="C5" s="78"/>
      <c r="D5" s="78"/>
      <c r="E5" s="81">
        <v>88</v>
      </c>
      <c r="F5" s="76">
        <v>42.1</v>
      </c>
      <c r="G5" s="76">
        <v>38.299999999999997</v>
      </c>
      <c r="H5" s="76">
        <v>5590</v>
      </c>
      <c r="I5" s="76">
        <v>-1.3</v>
      </c>
      <c r="J5" s="76">
        <v>26.5</v>
      </c>
      <c r="K5" s="76">
        <v>31.4</v>
      </c>
      <c r="L5" s="76" t="s">
        <v>28</v>
      </c>
      <c r="M5" s="76">
        <v>1.6</v>
      </c>
      <c r="N5" s="76" t="s">
        <v>35</v>
      </c>
      <c r="O5" s="80">
        <v>3</v>
      </c>
      <c r="P5" s="78"/>
    </row>
    <row r="6" spans="1:16" ht="19">
      <c r="A6" s="80">
        <v>4</v>
      </c>
      <c r="B6" s="78"/>
      <c r="C6" s="78"/>
      <c r="D6" s="78"/>
      <c r="E6" s="81">
        <v>86</v>
      </c>
      <c r="F6" s="76">
        <v>38.9</v>
      </c>
      <c r="G6" s="76">
        <v>35.4</v>
      </c>
      <c r="H6" s="76">
        <v>4150</v>
      </c>
      <c r="I6" s="76" t="s">
        <v>19</v>
      </c>
      <c r="J6" s="76">
        <v>23.3</v>
      </c>
      <c r="K6" s="76">
        <v>28.9</v>
      </c>
      <c r="L6" s="76" t="s">
        <v>74</v>
      </c>
      <c r="M6" s="76">
        <v>1.8</v>
      </c>
      <c r="N6" s="76" t="s">
        <v>54</v>
      </c>
      <c r="O6" s="80">
        <v>4</v>
      </c>
      <c r="P6" s="78"/>
    </row>
    <row r="7" spans="1:16" ht="19">
      <c r="A7" s="80">
        <v>5</v>
      </c>
      <c r="B7" s="78"/>
      <c r="C7" s="78"/>
      <c r="D7" s="78"/>
      <c r="E7" s="81">
        <v>98</v>
      </c>
      <c r="F7" s="76">
        <v>40</v>
      </c>
      <c r="G7" s="76">
        <v>37.5</v>
      </c>
      <c r="H7" s="76">
        <v>5390</v>
      </c>
      <c r="I7" s="76">
        <v>-0.7</v>
      </c>
      <c r="J7" s="76">
        <v>25.7</v>
      </c>
      <c r="K7" s="76">
        <v>30.4</v>
      </c>
      <c r="L7" s="76" t="s">
        <v>33</v>
      </c>
      <c r="M7" s="76">
        <v>0.7</v>
      </c>
      <c r="N7" s="76" t="s">
        <v>34</v>
      </c>
      <c r="O7" s="80">
        <v>5</v>
      </c>
      <c r="P7" s="78"/>
    </row>
    <row r="8" spans="1:16" ht="19">
      <c r="A8" s="80">
        <v>6</v>
      </c>
      <c r="B8" s="78"/>
      <c r="C8" s="78"/>
      <c r="D8" s="78"/>
      <c r="E8" s="81">
        <v>100</v>
      </c>
      <c r="F8" s="76">
        <v>38.9</v>
      </c>
      <c r="G8" s="76">
        <v>36.799999999999997</v>
      </c>
      <c r="H8" s="76">
        <v>5430</v>
      </c>
      <c r="I8" s="76">
        <v>-0.9</v>
      </c>
      <c r="J8" s="76">
        <v>24.9</v>
      </c>
      <c r="K8" s="76">
        <v>29.1</v>
      </c>
      <c r="L8" s="76" t="s">
        <v>18</v>
      </c>
      <c r="M8" s="76">
        <v>0.4</v>
      </c>
      <c r="N8" s="76" t="s">
        <v>18</v>
      </c>
      <c r="O8" s="80">
        <v>6</v>
      </c>
      <c r="P8" s="78"/>
    </row>
    <row r="9" spans="1:16" ht="19">
      <c r="A9" s="80">
        <v>7</v>
      </c>
      <c r="B9" s="78"/>
      <c r="C9" s="78"/>
      <c r="D9" s="78"/>
      <c r="E9" s="81">
        <v>91</v>
      </c>
      <c r="F9" s="76">
        <v>38.799999999999997</v>
      </c>
      <c r="G9" s="76">
        <v>36</v>
      </c>
      <c r="H9" s="76">
        <v>4210</v>
      </c>
      <c r="I9" s="76" t="s">
        <v>19</v>
      </c>
      <c r="J9" s="76">
        <v>23.9</v>
      </c>
      <c r="K9" s="76">
        <v>29.7</v>
      </c>
      <c r="L9" s="76" t="s">
        <v>26</v>
      </c>
      <c r="M9" s="76">
        <v>1.4</v>
      </c>
      <c r="N9" s="76" t="s">
        <v>28</v>
      </c>
      <c r="O9" s="80">
        <v>7</v>
      </c>
      <c r="P9" s="78"/>
    </row>
    <row r="10" spans="1:16" ht="19">
      <c r="A10" s="80">
        <v>8</v>
      </c>
      <c r="B10" s="78"/>
      <c r="C10" s="78"/>
      <c r="D10" s="78"/>
      <c r="E10" s="81">
        <v>76</v>
      </c>
      <c r="F10" s="76">
        <v>38.5</v>
      </c>
      <c r="G10" s="76">
        <v>35</v>
      </c>
      <c r="H10" s="76">
        <v>5060</v>
      </c>
      <c r="I10" s="76">
        <v>-1.5</v>
      </c>
      <c r="J10" s="76">
        <v>22.2</v>
      </c>
      <c r="K10" s="76">
        <v>27.4</v>
      </c>
      <c r="L10" s="76" t="s">
        <v>30</v>
      </c>
      <c r="M10" s="76">
        <v>2.8</v>
      </c>
      <c r="N10" s="76" t="s">
        <v>16</v>
      </c>
      <c r="O10" s="80">
        <v>8</v>
      </c>
      <c r="P10" s="78"/>
    </row>
    <row r="11" spans="1:16" ht="19">
      <c r="A11" s="80">
        <v>9</v>
      </c>
      <c r="B11" s="78"/>
      <c r="C11" s="78"/>
      <c r="D11" s="78"/>
      <c r="E11" s="81">
        <v>86</v>
      </c>
      <c r="F11" s="76">
        <v>40</v>
      </c>
      <c r="G11" s="76">
        <v>35.5</v>
      </c>
      <c r="H11" s="76">
        <v>5530</v>
      </c>
      <c r="I11" s="76">
        <v>-0.7</v>
      </c>
      <c r="J11" s="76">
        <v>23.3</v>
      </c>
      <c r="K11" s="76">
        <v>27.3</v>
      </c>
      <c r="L11" s="76" t="s">
        <v>74</v>
      </c>
      <c r="M11" s="76">
        <v>1.9</v>
      </c>
      <c r="N11" s="76" t="s">
        <v>28</v>
      </c>
      <c r="O11" s="80">
        <v>9</v>
      </c>
      <c r="P11" s="78"/>
    </row>
    <row r="12" spans="1:16" ht="19">
      <c r="A12" s="80">
        <v>10</v>
      </c>
      <c r="B12" s="78"/>
      <c r="C12" s="78"/>
      <c r="D12" s="78"/>
      <c r="E12" s="81">
        <v>97</v>
      </c>
      <c r="F12" s="76">
        <v>39.700000000000003</v>
      </c>
      <c r="G12" s="76">
        <v>36.6</v>
      </c>
      <c r="H12" s="76">
        <v>5290</v>
      </c>
      <c r="I12" s="76">
        <v>-1.3</v>
      </c>
      <c r="J12" s="76">
        <v>24.3</v>
      </c>
      <c r="K12" s="76">
        <v>29.3</v>
      </c>
      <c r="L12" s="76" t="s">
        <v>119</v>
      </c>
      <c r="M12" s="76">
        <v>0.7</v>
      </c>
      <c r="N12" s="76" t="s">
        <v>119</v>
      </c>
      <c r="O12" s="80">
        <v>10</v>
      </c>
      <c r="P12" s="78"/>
    </row>
    <row r="13" spans="1:16" ht="19">
      <c r="A13" s="80">
        <v>11</v>
      </c>
      <c r="B13" s="78"/>
      <c r="C13" s="78"/>
      <c r="D13" s="78"/>
      <c r="E13" s="81">
        <v>77</v>
      </c>
      <c r="F13" s="76">
        <v>40.200000000000003</v>
      </c>
      <c r="G13" s="76">
        <v>39</v>
      </c>
      <c r="H13" s="76">
        <v>4570</v>
      </c>
      <c r="I13" s="76" t="s">
        <v>19</v>
      </c>
      <c r="J13" s="76">
        <v>27.7</v>
      </c>
      <c r="K13" s="76">
        <v>33.6</v>
      </c>
      <c r="L13" s="76" t="s">
        <v>33</v>
      </c>
      <c r="M13" s="76">
        <v>2.7</v>
      </c>
      <c r="N13" s="76" t="s">
        <v>34</v>
      </c>
      <c r="O13" s="80">
        <v>11</v>
      </c>
      <c r="P13" s="78"/>
    </row>
    <row r="14" spans="1:16" ht="19">
      <c r="A14" s="80">
        <v>12</v>
      </c>
      <c r="B14" s="78"/>
      <c r="C14" s="78"/>
      <c r="D14" s="78"/>
      <c r="E14" s="81">
        <v>100</v>
      </c>
      <c r="F14" s="76">
        <v>40.299999999999997</v>
      </c>
      <c r="G14" s="76">
        <v>36.700000000000003</v>
      </c>
      <c r="H14" s="76">
        <v>5510</v>
      </c>
      <c r="I14" s="76">
        <v>-2.1</v>
      </c>
      <c r="J14" s="76">
        <v>24.8</v>
      </c>
      <c r="K14" s="76">
        <v>28.9</v>
      </c>
      <c r="L14" s="76" t="s">
        <v>33</v>
      </c>
      <c r="M14" s="76">
        <v>0.3</v>
      </c>
      <c r="N14" s="76" t="s">
        <v>33</v>
      </c>
      <c r="O14" s="80">
        <v>12</v>
      </c>
      <c r="P14" s="78"/>
    </row>
    <row r="15" spans="1:16" ht="19">
      <c r="A15" s="80">
        <v>13</v>
      </c>
      <c r="B15" s="78"/>
      <c r="C15" s="78"/>
      <c r="D15" s="78"/>
      <c r="E15" s="81">
        <v>77</v>
      </c>
      <c r="F15" s="76">
        <v>42.7</v>
      </c>
      <c r="G15" s="76">
        <v>39.1</v>
      </c>
      <c r="H15" s="76">
        <v>5960</v>
      </c>
      <c r="I15" s="76">
        <v>-1.7</v>
      </c>
      <c r="J15" s="76">
        <v>27.7</v>
      </c>
      <c r="K15" s="76">
        <v>31.8</v>
      </c>
      <c r="L15" s="76" t="s">
        <v>29</v>
      </c>
      <c r="M15" s="76">
        <v>2.7</v>
      </c>
      <c r="N15" s="76" t="s">
        <v>18</v>
      </c>
      <c r="O15" s="80">
        <v>13</v>
      </c>
      <c r="P15" s="78"/>
    </row>
    <row r="16" spans="1:16" ht="19">
      <c r="A16" s="80">
        <v>14</v>
      </c>
      <c r="B16" s="78"/>
      <c r="C16" s="78"/>
      <c r="D16" s="78"/>
      <c r="E16" s="81">
        <v>100</v>
      </c>
      <c r="F16" s="76">
        <v>41</v>
      </c>
      <c r="G16" s="76">
        <v>37.299999999999997</v>
      </c>
      <c r="H16" s="76">
        <v>5460</v>
      </c>
      <c r="I16" s="76">
        <v>-1.1000000000000001</v>
      </c>
      <c r="J16" s="76">
        <v>25.2</v>
      </c>
      <c r="K16" s="76">
        <v>30</v>
      </c>
      <c r="L16" s="76" t="s">
        <v>33</v>
      </c>
      <c r="M16" s="76">
        <v>0.3</v>
      </c>
      <c r="N16" s="76" t="s">
        <v>34</v>
      </c>
      <c r="O16" s="80">
        <v>14</v>
      </c>
      <c r="P16" s="78"/>
    </row>
    <row r="17" spans="1:16" ht="19">
      <c r="A17" s="80">
        <v>15</v>
      </c>
      <c r="B17" s="78"/>
      <c r="C17" s="78"/>
      <c r="D17" s="78"/>
      <c r="E17" s="81">
        <v>83</v>
      </c>
      <c r="F17" s="76">
        <v>37.5</v>
      </c>
      <c r="G17" s="76">
        <v>35.4</v>
      </c>
      <c r="H17" s="76">
        <v>5110</v>
      </c>
      <c r="I17" s="76">
        <v>-1.9</v>
      </c>
      <c r="J17" s="76">
        <v>22.9</v>
      </c>
      <c r="K17" s="76">
        <v>27.8</v>
      </c>
      <c r="L17" s="76" t="s">
        <v>63</v>
      </c>
      <c r="M17" s="76">
        <v>2.1</v>
      </c>
      <c r="N17" s="76" t="s">
        <v>20</v>
      </c>
      <c r="O17" s="80">
        <v>15</v>
      </c>
      <c r="P17" s="78"/>
    </row>
    <row r="18" spans="1:16" ht="19">
      <c r="A18" s="80">
        <v>16</v>
      </c>
      <c r="B18" s="78"/>
      <c r="C18" s="78"/>
      <c r="D18" s="78"/>
      <c r="E18" s="81">
        <v>64</v>
      </c>
      <c r="F18" s="76">
        <v>40.9</v>
      </c>
      <c r="G18" s="76">
        <v>40.1</v>
      </c>
      <c r="H18" s="76">
        <v>5570</v>
      </c>
      <c r="I18" s="76">
        <v>-2.1</v>
      </c>
      <c r="J18" s="76">
        <v>28.9</v>
      </c>
      <c r="K18" s="76">
        <v>34.1</v>
      </c>
      <c r="L18" s="76" t="s">
        <v>22</v>
      </c>
      <c r="M18" s="76">
        <v>3.9</v>
      </c>
      <c r="N18" s="76" t="s">
        <v>63</v>
      </c>
      <c r="O18" s="80">
        <v>16</v>
      </c>
      <c r="P18" s="78"/>
    </row>
    <row r="19" spans="1:16" ht="19">
      <c r="A19" s="80">
        <v>17</v>
      </c>
      <c r="B19" s="78"/>
      <c r="C19" s="78"/>
      <c r="D19" s="78"/>
      <c r="E19" s="81">
        <v>86</v>
      </c>
      <c r="F19" s="76">
        <v>39.200000000000003</v>
      </c>
      <c r="G19" s="76">
        <v>38.299999999999997</v>
      </c>
      <c r="H19" s="76">
        <v>5370</v>
      </c>
      <c r="I19" s="76">
        <v>-0.9</v>
      </c>
      <c r="J19" s="76">
        <v>26.7</v>
      </c>
      <c r="K19" s="76">
        <v>31.5</v>
      </c>
      <c r="L19" s="76" t="s">
        <v>63</v>
      </c>
      <c r="M19" s="76">
        <v>1.8</v>
      </c>
      <c r="N19" s="76" t="s">
        <v>14</v>
      </c>
      <c r="O19" s="80">
        <v>17</v>
      </c>
      <c r="P19" s="78"/>
    </row>
    <row r="20" spans="1:16" ht="19">
      <c r="A20" s="80">
        <v>18</v>
      </c>
      <c r="B20" s="78"/>
      <c r="C20" s="78"/>
      <c r="D20" s="78"/>
      <c r="E20" s="81">
        <v>79</v>
      </c>
      <c r="F20" s="76">
        <v>42.1</v>
      </c>
      <c r="G20" s="76">
        <v>38.700000000000003</v>
      </c>
      <c r="H20" s="76">
        <v>5760</v>
      </c>
      <c r="I20" s="76">
        <v>-0.5</v>
      </c>
      <c r="J20" s="76">
        <v>27.4</v>
      </c>
      <c r="K20" s="76">
        <v>31.1</v>
      </c>
      <c r="L20" s="76" t="s">
        <v>64</v>
      </c>
      <c r="M20" s="76">
        <v>2.5</v>
      </c>
      <c r="N20" s="76" t="s">
        <v>64</v>
      </c>
      <c r="O20" s="80">
        <v>18</v>
      </c>
      <c r="P20" s="78"/>
    </row>
    <row r="21" spans="1:16" ht="19">
      <c r="A21" s="80">
        <v>19</v>
      </c>
      <c r="B21" s="78"/>
      <c r="C21" s="78"/>
      <c r="D21" s="78"/>
      <c r="E21" s="81">
        <v>83</v>
      </c>
      <c r="F21" s="76">
        <v>41.7</v>
      </c>
      <c r="G21" s="76">
        <v>35.1</v>
      </c>
      <c r="H21" s="76">
        <v>5220</v>
      </c>
      <c r="I21" s="76">
        <v>-0.7</v>
      </c>
      <c r="J21" s="76">
        <v>23</v>
      </c>
      <c r="K21" s="76">
        <v>26.2</v>
      </c>
      <c r="L21" s="76" t="s">
        <v>74</v>
      </c>
      <c r="M21" s="76">
        <v>2.1</v>
      </c>
      <c r="N21" s="76" t="s">
        <v>28</v>
      </c>
      <c r="O21" s="80">
        <v>19</v>
      </c>
      <c r="P21" s="78"/>
    </row>
    <row r="22" spans="1:16" ht="19">
      <c r="A22" s="80">
        <v>20</v>
      </c>
      <c r="B22" s="78"/>
      <c r="C22" s="78"/>
      <c r="D22" s="78"/>
      <c r="E22" s="81">
        <v>95</v>
      </c>
      <c r="F22" s="76">
        <v>38.4</v>
      </c>
      <c r="G22" s="76">
        <v>36.1</v>
      </c>
      <c r="H22" s="76">
        <v>4220</v>
      </c>
      <c r="I22" s="76" t="s">
        <v>19</v>
      </c>
      <c r="J22" s="76">
        <v>24.1</v>
      </c>
      <c r="K22" s="76">
        <v>29.7</v>
      </c>
      <c r="L22" s="76" t="s">
        <v>29</v>
      </c>
      <c r="M22" s="76">
        <v>1</v>
      </c>
      <c r="N22" s="76" t="s">
        <v>18</v>
      </c>
      <c r="O22" s="80">
        <v>20</v>
      </c>
      <c r="P22" s="78"/>
    </row>
    <row r="23" spans="1:16" ht="19">
      <c r="A23" s="76" t="s">
        <v>21</v>
      </c>
      <c r="B23" s="78"/>
      <c r="C23" s="78"/>
      <c r="D23" s="78"/>
      <c r="E23" s="81">
        <v>85.5</v>
      </c>
      <c r="F23" s="76">
        <v>40.1</v>
      </c>
      <c r="G23" s="76">
        <v>37.1</v>
      </c>
      <c r="H23" s="76">
        <v>5210</v>
      </c>
      <c r="I23" s="76">
        <v>-1.3</v>
      </c>
      <c r="J23" s="76">
        <v>25.2</v>
      </c>
      <c r="K23" s="76">
        <v>30</v>
      </c>
      <c r="L23" s="76" t="s">
        <v>34</v>
      </c>
      <c r="M23" s="76">
        <v>1.9</v>
      </c>
      <c r="N23" s="76" t="s">
        <v>34</v>
      </c>
      <c r="O23" s="76" t="s">
        <v>21</v>
      </c>
      <c r="P23" s="78"/>
    </row>
    <row r="24" spans="1:16" ht="19">
      <c r="A24" s="76" t="s">
        <v>23</v>
      </c>
      <c r="B24" s="78"/>
      <c r="C24" s="78"/>
      <c r="D24" s="78"/>
      <c r="E24" s="81">
        <v>10.7</v>
      </c>
      <c r="F24" s="76">
        <v>1.4</v>
      </c>
      <c r="G24" s="76">
        <v>1.6</v>
      </c>
      <c r="H24" s="76">
        <v>514</v>
      </c>
      <c r="I24" s="76">
        <v>0.5</v>
      </c>
      <c r="J24" s="76">
        <v>2.1</v>
      </c>
      <c r="K24" s="76">
        <v>2.2000000000000002</v>
      </c>
      <c r="L24" s="76">
        <v>0.5</v>
      </c>
      <c r="M24" s="76">
        <v>1.1000000000000001</v>
      </c>
      <c r="N24" s="76">
        <v>0.5</v>
      </c>
      <c r="O24" s="76" t="s">
        <v>23</v>
      </c>
      <c r="P24" s="78"/>
    </row>
    <row r="25" spans="1:16" ht="19">
      <c r="A25" s="76" t="s">
        <v>0</v>
      </c>
      <c r="B25" s="78"/>
      <c r="C25" s="78"/>
      <c r="D25" s="78"/>
      <c r="E25" s="77" t="s">
        <v>1</v>
      </c>
      <c r="F25" s="77" t="s">
        <v>2</v>
      </c>
      <c r="G25" s="77" t="s">
        <v>3</v>
      </c>
      <c r="H25" s="77" t="s">
        <v>4</v>
      </c>
      <c r="I25" s="77" t="s">
        <v>5</v>
      </c>
      <c r="J25" s="77" t="s">
        <v>6</v>
      </c>
      <c r="K25" s="77" t="s">
        <v>7</v>
      </c>
      <c r="L25" s="77" t="s">
        <v>100</v>
      </c>
      <c r="M25" s="77" t="s">
        <v>9</v>
      </c>
      <c r="N25" s="77" t="s">
        <v>8</v>
      </c>
      <c r="O25" s="76" t="s">
        <v>0</v>
      </c>
      <c r="P25" s="7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53</v>
      </c>
      <c r="F3" s="76">
        <v>52.5</v>
      </c>
      <c r="G3" s="76">
        <v>46.3</v>
      </c>
      <c r="H3" s="76">
        <v>6770</v>
      </c>
      <c r="I3" s="76">
        <v>-1.3</v>
      </c>
      <c r="J3" s="76">
        <v>37.1</v>
      </c>
      <c r="K3" s="76">
        <v>41.7</v>
      </c>
      <c r="L3" s="76" t="s">
        <v>110</v>
      </c>
      <c r="M3" s="76">
        <v>6.1</v>
      </c>
    </row>
    <row r="4" spans="1:13" ht="19">
      <c r="A4" s="80">
        <v>2</v>
      </c>
      <c r="B4" s="78"/>
      <c r="C4" s="78"/>
      <c r="D4" s="78"/>
      <c r="E4" s="81">
        <v>42</v>
      </c>
      <c r="F4" s="76">
        <v>54.4</v>
      </c>
      <c r="G4" s="76">
        <v>54.6</v>
      </c>
      <c r="H4" s="76">
        <v>6880</v>
      </c>
      <c r="I4" s="76">
        <v>-0.9</v>
      </c>
      <c r="J4" s="76">
        <v>49.3</v>
      </c>
      <c r="K4" s="76">
        <v>54.3</v>
      </c>
      <c r="L4" s="76" t="s">
        <v>67</v>
      </c>
      <c r="M4" s="76">
        <v>7.4</v>
      </c>
    </row>
    <row r="5" spans="1:13" ht="19">
      <c r="A5" s="80">
        <v>3</v>
      </c>
      <c r="B5" s="78"/>
      <c r="C5" s="78"/>
      <c r="D5" s="78"/>
      <c r="E5" s="81">
        <v>89</v>
      </c>
      <c r="F5" s="76">
        <v>53.1</v>
      </c>
      <c r="G5" s="76">
        <v>49.1</v>
      </c>
      <c r="H5" s="76">
        <v>7410</v>
      </c>
      <c r="I5" s="76">
        <v>-0.7</v>
      </c>
      <c r="J5" s="76">
        <v>41.3</v>
      </c>
      <c r="K5" s="76">
        <v>43.9</v>
      </c>
      <c r="L5" s="76" t="s">
        <v>35</v>
      </c>
      <c r="M5" s="76">
        <v>1.9</v>
      </c>
    </row>
    <row r="6" spans="1:13" ht="19">
      <c r="A6" s="80">
        <v>4</v>
      </c>
      <c r="B6" s="78"/>
      <c r="C6" s="78"/>
      <c r="D6" s="78"/>
      <c r="E6" s="81">
        <v>89</v>
      </c>
      <c r="F6" s="76">
        <v>53.2</v>
      </c>
      <c r="G6" s="76">
        <v>51.3</v>
      </c>
      <c r="H6" s="76">
        <v>6980</v>
      </c>
      <c r="I6" s="76">
        <v>-0.7</v>
      </c>
      <c r="J6" s="76">
        <v>44.4</v>
      </c>
      <c r="K6" s="76">
        <v>48.5</v>
      </c>
      <c r="L6" s="76" t="s">
        <v>103</v>
      </c>
      <c r="M6" s="76">
        <v>1.9</v>
      </c>
    </row>
    <row r="7" spans="1:13" ht="19">
      <c r="A7" s="80">
        <v>5</v>
      </c>
      <c r="B7" s="78"/>
      <c r="C7" s="78"/>
      <c r="D7" s="78"/>
      <c r="E7" s="81">
        <v>74</v>
      </c>
      <c r="F7" s="76">
        <v>55.4</v>
      </c>
      <c r="G7" s="76">
        <v>52.5</v>
      </c>
      <c r="H7" s="76">
        <v>5790</v>
      </c>
      <c r="I7" s="76" t="s">
        <v>19</v>
      </c>
      <c r="J7" s="76">
        <v>46.6</v>
      </c>
      <c r="K7" s="76">
        <v>51.7</v>
      </c>
      <c r="L7" s="76" t="s">
        <v>18</v>
      </c>
      <c r="M7" s="76">
        <v>3.7</v>
      </c>
    </row>
    <row r="8" spans="1:13" ht="19">
      <c r="A8" s="80">
        <v>6</v>
      </c>
      <c r="B8" s="78"/>
      <c r="C8" s="78"/>
      <c r="D8" s="78"/>
      <c r="E8" s="81">
        <v>87</v>
      </c>
      <c r="F8" s="76">
        <v>52.4</v>
      </c>
      <c r="G8" s="76">
        <v>49.3</v>
      </c>
      <c r="H8" s="76">
        <v>6930</v>
      </c>
      <c r="I8" s="76">
        <v>-0.5</v>
      </c>
      <c r="J8" s="76">
        <v>41.6</v>
      </c>
      <c r="K8" s="76">
        <v>45.6</v>
      </c>
      <c r="L8" s="76" t="s">
        <v>113</v>
      </c>
      <c r="M8" s="76">
        <v>2.1</v>
      </c>
    </row>
    <row r="9" spans="1:13" ht="19">
      <c r="A9" s="80">
        <v>7</v>
      </c>
      <c r="B9" s="78"/>
      <c r="C9" s="78"/>
      <c r="D9" s="78"/>
      <c r="E9" s="81">
        <v>91</v>
      </c>
      <c r="F9" s="76">
        <v>52.6</v>
      </c>
      <c r="G9" s="76">
        <v>49.2</v>
      </c>
      <c r="H9" s="76">
        <v>7140</v>
      </c>
      <c r="I9" s="76">
        <v>-0.9</v>
      </c>
      <c r="J9" s="76">
        <v>41.5</v>
      </c>
      <c r="K9" s="76">
        <v>44.9</v>
      </c>
      <c r="L9" s="76" t="s">
        <v>22</v>
      </c>
      <c r="M9" s="76">
        <v>1.7</v>
      </c>
    </row>
    <row r="10" spans="1:13" ht="19">
      <c r="A10" s="80">
        <v>8</v>
      </c>
      <c r="B10" s="78"/>
      <c r="C10" s="78"/>
      <c r="D10" s="78"/>
      <c r="E10" s="81">
        <v>78</v>
      </c>
      <c r="F10" s="76">
        <v>53.9</v>
      </c>
      <c r="G10" s="76">
        <v>52.2</v>
      </c>
      <c r="H10" s="76">
        <v>5760</v>
      </c>
      <c r="I10" s="76" t="s">
        <v>19</v>
      </c>
      <c r="J10" s="76">
        <v>46.2</v>
      </c>
      <c r="K10" s="76">
        <v>51.1</v>
      </c>
      <c r="L10" s="76" t="s">
        <v>30</v>
      </c>
      <c r="M10" s="76">
        <v>3.2</v>
      </c>
    </row>
    <row r="11" spans="1:13" ht="19">
      <c r="A11" s="80">
        <v>9</v>
      </c>
      <c r="B11" s="78"/>
      <c r="C11" s="78"/>
      <c r="D11" s="78"/>
      <c r="E11" s="81">
        <v>98</v>
      </c>
      <c r="F11" s="76">
        <v>53.1</v>
      </c>
      <c r="G11" s="76">
        <v>49.7</v>
      </c>
      <c r="H11" s="76">
        <v>5560</v>
      </c>
      <c r="I11" s="76" t="s">
        <v>19</v>
      </c>
      <c r="J11" s="76">
        <v>42.4</v>
      </c>
      <c r="K11" s="76">
        <v>48.6</v>
      </c>
      <c r="L11" s="76" t="s">
        <v>63</v>
      </c>
      <c r="M11" s="76">
        <v>0.8</v>
      </c>
    </row>
    <row r="12" spans="1:13" ht="19">
      <c r="A12" s="80">
        <v>10</v>
      </c>
      <c r="B12" s="78"/>
      <c r="C12" s="78"/>
      <c r="D12" s="78"/>
      <c r="E12" s="81">
        <v>68</v>
      </c>
      <c r="F12" s="76">
        <v>53</v>
      </c>
      <c r="G12" s="76">
        <v>51.8</v>
      </c>
      <c r="H12" s="76">
        <v>6770</v>
      </c>
      <c r="I12" s="76">
        <v>-0.5</v>
      </c>
      <c r="J12" s="76">
        <v>45.1</v>
      </c>
      <c r="K12" s="76">
        <v>49.8</v>
      </c>
      <c r="L12" s="76" t="s">
        <v>108</v>
      </c>
      <c r="M12" s="76">
        <v>4.4000000000000004</v>
      </c>
    </row>
    <row r="13" spans="1:13" ht="19">
      <c r="A13" s="80">
        <v>11</v>
      </c>
      <c r="B13" s="78"/>
      <c r="C13" s="78"/>
      <c r="D13" s="78"/>
      <c r="E13" s="81">
        <v>83</v>
      </c>
      <c r="F13" s="76">
        <v>52.7</v>
      </c>
      <c r="G13" s="76">
        <v>52</v>
      </c>
      <c r="H13" s="76">
        <v>7050</v>
      </c>
      <c r="I13" s="76">
        <v>-1.7</v>
      </c>
      <c r="J13" s="76">
        <v>45.5</v>
      </c>
      <c r="K13" s="76">
        <v>49.5</v>
      </c>
      <c r="L13" s="76" t="s">
        <v>106</v>
      </c>
      <c r="M13" s="76">
        <v>2.7</v>
      </c>
    </row>
    <row r="14" spans="1:13" ht="19">
      <c r="A14" s="80">
        <v>12</v>
      </c>
      <c r="B14" s="78"/>
      <c r="C14" s="78"/>
      <c r="D14" s="78"/>
      <c r="E14" s="81">
        <v>84</v>
      </c>
      <c r="F14" s="76">
        <v>53.1</v>
      </c>
      <c r="G14" s="76">
        <v>49.1</v>
      </c>
      <c r="H14" s="76">
        <v>5490</v>
      </c>
      <c r="I14" s="76" t="s">
        <v>19</v>
      </c>
      <c r="J14" s="76">
        <v>41.6</v>
      </c>
      <c r="K14" s="76">
        <v>46.3</v>
      </c>
      <c r="L14" s="76" t="s">
        <v>41</v>
      </c>
      <c r="M14" s="76">
        <v>2.5</v>
      </c>
    </row>
    <row r="15" spans="1:13" ht="19">
      <c r="A15" s="80">
        <v>13</v>
      </c>
      <c r="B15" s="78"/>
      <c r="C15" s="78"/>
      <c r="D15" s="78"/>
      <c r="E15" s="81">
        <v>92</v>
      </c>
      <c r="F15" s="76">
        <v>55.4</v>
      </c>
      <c r="G15" s="76">
        <v>50.6</v>
      </c>
      <c r="H15" s="76">
        <v>5640</v>
      </c>
      <c r="I15" s="76" t="s">
        <v>19</v>
      </c>
      <c r="J15" s="76">
        <v>43.6</v>
      </c>
      <c r="K15" s="76">
        <v>50.1</v>
      </c>
      <c r="L15" s="76" t="s">
        <v>113</v>
      </c>
      <c r="M15" s="76">
        <v>1.6</v>
      </c>
    </row>
    <row r="16" spans="1:13" ht="19">
      <c r="A16" s="80">
        <v>14</v>
      </c>
      <c r="B16" s="78"/>
      <c r="C16" s="78"/>
      <c r="D16" s="78"/>
      <c r="E16" s="81">
        <v>87</v>
      </c>
      <c r="F16" s="76">
        <v>52.5</v>
      </c>
      <c r="G16" s="76">
        <v>48.7</v>
      </c>
      <c r="H16" s="76">
        <v>5470</v>
      </c>
      <c r="I16" s="76" t="s">
        <v>19</v>
      </c>
      <c r="J16" s="76">
        <v>40.9</v>
      </c>
      <c r="K16" s="76">
        <v>47.2</v>
      </c>
      <c r="L16" s="76" t="s">
        <v>16</v>
      </c>
      <c r="M16" s="76">
        <v>2.1</v>
      </c>
    </row>
    <row r="17" spans="1:13" ht="19">
      <c r="A17" s="80">
        <v>15</v>
      </c>
      <c r="B17" s="78"/>
      <c r="C17" s="78"/>
      <c r="D17" s="78"/>
      <c r="E17" s="81">
        <v>79</v>
      </c>
      <c r="F17" s="76">
        <v>49.5</v>
      </c>
      <c r="G17" s="76">
        <v>49</v>
      </c>
      <c r="H17" s="76">
        <v>6110</v>
      </c>
      <c r="I17" s="76">
        <v>-1.1000000000000001</v>
      </c>
      <c r="J17" s="76">
        <v>40.799999999999997</v>
      </c>
      <c r="K17" s="76">
        <v>47.1</v>
      </c>
      <c r="L17" s="76" t="s">
        <v>122</v>
      </c>
      <c r="M17" s="76">
        <v>3.1</v>
      </c>
    </row>
    <row r="18" spans="1:13" ht="19">
      <c r="A18" s="80">
        <v>16</v>
      </c>
      <c r="B18" s="78"/>
      <c r="C18" s="78"/>
      <c r="D18" s="78"/>
      <c r="E18" s="81">
        <v>57</v>
      </c>
      <c r="F18" s="76">
        <v>45.4</v>
      </c>
      <c r="G18" s="76">
        <v>46.4</v>
      </c>
      <c r="H18" s="76">
        <v>6190</v>
      </c>
      <c r="I18" s="76">
        <v>-1.1000000000000001</v>
      </c>
      <c r="J18" s="76">
        <v>37.6</v>
      </c>
      <c r="K18" s="76">
        <v>42.2</v>
      </c>
      <c r="L18" s="76" t="s">
        <v>58</v>
      </c>
      <c r="M18" s="76">
        <v>5.7</v>
      </c>
    </row>
    <row r="19" spans="1:13" ht="19">
      <c r="A19" s="80">
        <v>17</v>
      </c>
      <c r="B19" s="78"/>
      <c r="C19" s="78"/>
      <c r="D19" s="78"/>
      <c r="E19" s="81">
        <v>0</v>
      </c>
      <c r="F19" s="76">
        <v>42.4</v>
      </c>
      <c r="G19" s="76">
        <v>40.200000000000003</v>
      </c>
      <c r="H19" s="76">
        <v>4710</v>
      </c>
      <c r="I19" s="76" t="s">
        <v>19</v>
      </c>
      <c r="J19" s="76">
        <v>28.7</v>
      </c>
      <c r="K19" s="76">
        <v>35.6</v>
      </c>
      <c r="L19" s="76" t="s">
        <v>121</v>
      </c>
      <c r="M19" s="76">
        <v>14.3</v>
      </c>
    </row>
    <row r="20" spans="1:13" ht="19">
      <c r="A20" s="80">
        <v>18</v>
      </c>
      <c r="B20" s="78"/>
      <c r="C20" s="78"/>
      <c r="D20" s="78"/>
      <c r="E20" s="81">
        <v>21</v>
      </c>
      <c r="F20" s="76">
        <v>43.4</v>
      </c>
      <c r="G20" s="76">
        <v>43.1</v>
      </c>
      <c r="H20" s="76">
        <v>4970</v>
      </c>
      <c r="I20" s="76" t="s">
        <v>19</v>
      </c>
      <c r="J20" s="76">
        <v>33.1</v>
      </c>
      <c r="K20" s="76">
        <v>39.299999999999997</v>
      </c>
      <c r="L20" s="76" t="s">
        <v>64</v>
      </c>
      <c r="M20" s="76">
        <v>10</v>
      </c>
    </row>
    <row r="21" spans="1:13" ht="19">
      <c r="A21" s="80">
        <v>19</v>
      </c>
      <c r="B21" s="78"/>
      <c r="C21" s="78"/>
      <c r="D21" s="78"/>
      <c r="E21" s="81">
        <v>17</v>
      </c>
      <c r="F21" s="76">
        <v>42.3</v>
      </c>
      <c r="G21" s="76">
        <v>43.4</v>
      </c>
      <c r="H21" s="76">
        <v>5180</v>
      </c>
      <c r="I21" s="76">
        <v>-1.1000000000000001</v>
      </c>
      <c r="J21" s="76">
        <v>32.9</v>
      </c>
      <c r="K21" s="76">
        <v>39.9</v>
      </c>
      <c r="L21" s="76" t="s">
        <v>86</v>
      </c>
      <c r="M21" s="76">
        <v>10.4</v>
      </c>
    </row>
    <row r="22" spans="1:13" ht="19">
      <c r="A22" s="80">
        <v>20</v>
      </c>
      <c r="B22" s="78"/>
      <c r="C22" s="78"/>
      <c r="D22" s="78"/>
      <c r="E22" s="81">
        <v>0</v>
      </c>
      <c r="F22" s="76">
        <v>37</v>
      </c>
      <c r="G22" s="76">
        <v>36.700000000000003</v>
      </c>
      <c r="H22" s="76">
        <v>4890</v>
      </c>
      <c r="I22" s="76">
        <v>-1.7</v>
      </c>
      <c r="J22" s="76">
        <v>24.3</v>
      </c>
      <c r="K22" s="76">
        <v>30.1</v>
      </c>
      <c r="L22" s="76" t="s">
        <v>64</v>
      </c>
      <c r="M22" s="76">
        <v>18.7</v>
      </c>
    </row>
    <row r="23" spans="1:13" ht="19">
      <c r="A23" s="76" t="s">
        <v>21</v>
      </c>
      <c r="B23" s="78"/>
      <c r="C23" s="78"/>
      <c r="D23" s="78"/>
      <c r="E23" s="81">
        <v>64.5</v>
      </c>
      <c r="F23" s="76">
        <v>50.4</v>
      </c>
      <c r="G23" s="76">
        <v>48.3</v>
      </c>
      <c r="H23" s="76">
        <v>6085</v>
      </c>
      <c r="I23" s="76">
        <v>-1</v>
      </c>
      <c r="J23" s="76">
        <v>40.200000000000003</v>
      </c>
      <c r="K23" s="76">
        <v>45.4</v>
      </c>
      <c r="L23" s="76" t="s">
        <v>106</v>
      </c>
      <c r="M23" s="76">
        <v>5.2</v>
      </c>
    </row>
    <row r="24" spans="1:13" ht="19">
      <c r="A24" s="76" t="s">
        <v>23</v>
      </c>
      <c r="B24" s="78"/>
      <c r="C24" s="78"/>
      <c r="D24" s="78"/>
      <c r="E24" s="81">
        <v>31</v>
      </c>
      <c r="F24" s="76">
        <v>5.0999999999999996</v>
      </c>
      <c r="G24" s="76">
        <v>4.3</v>
      </c>
      <c r="H24" s="76">
        <v>827</v>
      </c>
      <c r="I24" s="76">
        <v>0.4</v>
      </c>
      <c r="J24" s="76">
        <v>6.2</v>
      </c>
      <c r="K24" s="76">
        <v>5.7</v>
      </c>
      <c r="L24" s="76">
        <v>1.6</v>
      </c>
      <c r="M24" s="76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78</v>
      </c>
      <c r="F3" s="76">
        <v>53.5</v>
      </c>
      <c r="G3" s="76">
        <v>52.1</v>
      </c>
      <c r="H3" s="76">
        <v>7370</v>
      </c>
      <c r="I3" s="76">
        <v>-1.5</v>
      </c>
      <c r="J3" s="76">
        <v>45.5</v>
      </c>
      <c r="K3" s="76">
        <v>48.7</v>
      </c>
      <c r="L3" s="76" t="s">
        <v>53</v>
      </c>
      <c r="M3" s="76">
        <v>3.2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90</v>
      </c>
      <c r="F4" s="76">
        <v>51.3</v>
      </c>
      <c r="G4" s="76">
        <v>49.5</v>
      </c>
      <c r="H4" s="76">
        <v>7020</v>
      </c>
      <c r="I4" s="76">
        <v>-0.9</v>
      </c>
      <c r="J4" s="76">
        <v>41.9</v>
      </c>
      <c r="K4" s="76">
        <v>45.4</v>
      </c>
      <c r="L4" s="76" t="s">
        <v>107</v>
      </c>
      <c r="M4" s="76">
        <v>1.8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47</v>
      </c>
      <c r="F5" s="76">
        <v>52.2</v>
      </c>
      <c r="G5" s="76">
        <v>45.5</v>
      </c>
      <c r="H5" s="76">
        <v>5180</v>
      </c>
      <c r="I5" s="76" t="s">
        <v>19</v>
      </c>
      <c r="J5" s="76">
        <v>36.4</v>
      </c>
      <c r="K5" s="76">
        <v>40.799999999999997</v>
      </c>
      <c r="L5" s="76" t="s">
        <v>42</v>
      </c>
      <c r="M5" s="76">
        <v>6.8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67</v>
      </c>
      <c r="F6" s="76">
        <v>52.5</v>
      </c>
      <c r="G6" s="76">
        <v>47.1</v>
      </c>
      <c r="H6" s="76">
        <v>7210</v>
      </c>
      <c r="I6" s="76">
        <v>-1.1000000000000001</v>
      </c>
      <c r="J6" s="76">
        <v>38.5</v>
      </c>
      <c r="K6" s="76">
        <v>41.7</v>
      </c>
      <c r="L6" s="76" t="s">
        <v>57</v>
      </c>
      <c r="M6" s="76">
        <v>4.5999999999999996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40</v>
      </c>
      <c r="F7" s="76" t="s">
        <v>19</v>
      </c>
      <c r="G7" s="76">
        <v>44.7</v>
      </c>
      <c r="H7" s="76">
        <v>5110</v>
      </c>
      <c r="I7" s="76" t="s">
        <v>19</v>
      </c>
      <c r="J7" s="76">
        <v>35.5</v>
      </c>
      <c r="K7" s="76">
        <v>41</v>
      </c>
      <c r="L7" s="76" t="s">
        <v>38</v>
      </c>
      <c r="M7" s="76">
        <v>7.8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71</v>
      </c>
      <c r="F8" s="76">
        <v>51.7</v>
      </c>
      <c r="G8" s="76">
        <v>47.5</v>
      </c>
      <c r="H8" s="76">
        <v>6970</v>
      </c>
      <c r="I8" s="76">
        <v>-0.5</v>
      </c>
      <c r="J8" s="76">
        <v>39</v>
      </c>
      <c r="K8" s="76">
        <v>42.6</v>
      </c>
      <c r="L8" s="76" t="s">
        <v>14</v>
      </c>
      <c r="M8" s="76">
        <v>4.0999999999999996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92</v>
      </c>
      <c r="F9" s="76">
        <v>53.1</v>
      </c>
      <c r="G9" s="76">
        <v>50.7</v>
      </c>
      <c r="H9" s="76">
        <v>7110</v>
      </c>
      <c r="I9" s="76">
        <v>-1.5</v>
      </c>
      <c r="J9" s="76">
        <v>43.5</v>
      </c>
      <c r="K9" s="76">
        <v>47.4</v>
      </c>
      <c r="L9" s="76" t="s">
        <v>113</v>
      </c>
      <c r="M9" s="76">
        <v>1.6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84</v>
      </c>
      <c r="F10" s="76">
        <v>52.2</v>
      </c>
      <c r="G10" s="76">
        <v>48.6</v>
      </c>
      <c r="H10" s="76">
        <v>7140</v>
      </c>
      <c r="I10" s="76">
        <v>-1.1000000000000001</v>
      </c>
      <c r="J10" s="76">
        <v>40.6</v>
      </c>
      <c r="K10" s="76">
        <v>43.9</v>
      </c>
      <c r="L10" s="76" t="s">
        <v>34</v>
      </c>
      <c r="M10" s="76">
        <v>2.4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86</v>
      </c>
      <c r="F11" s="76">
        <v>51</v>
      </c>
      <c r="G11" s="76">
        <v>48.9</v>
      </c>
      <c r="H11" s="76">
        <v>6810</v>
      </c>
      <c r="I11" s="76">
        <v>-1.5</v>
      </c>
      <c r="J11" s="76">
        <v>40.9</v>
      </c>
      <c r="K11" s="76">
        <v>43.9</v>
      </c>
      <c r="L11" s="76" t="s">
        <v>22</v>
      </c>
      <c r="M11" s="76">
        <v>2.2000000000000002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93</v>
      </c>
      <c r="F12" s="76">
        <v>54.8</v>
      </c>
      <c r="G12" s="76">
        <v>49.7</v>
      </c>
      <c r="H12" s="76">
        <v>5540</v>
      </c>
      <c r="I12" s="76" t="s">
        <v>19</v>
      </c>
      <c r="J12" s="76">
        <v>42.2</v>
      </c>
      <c r="K12" s="76">
        <v>46.3</v>
      </c>
      <c r="L12" s="76" t="s">
        <v>55</v>
      </c>
      <c r="M12" s="76">
        <v>1.4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52.9</v>
      </c>
      <c r="G13" s="76">
        <v>50.8</v>
      </c>
      <c r="H13" s="76">
        <v>6910</v>
      </c>
      <c r="I13" s="76">
        <v>-1.5</v>
      </c>
      <c r="J13" s="76">
        <v>43.7</v>
      </c>
      <c r="K13" s="76">
        <v>48.2</v>
      </c>
      <c r="L13" s="76" t="s">
        <v>58</v>
      </c>
      <c r="M13" s="76">
        <v>1.9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82</v>
      </c>
      <c r="F14" s="76">
        <v>52.9</v>
      </c>
      <c r="G14" s="76">
        <v>48.6</v>
      </c>
      <c r="H14" s="76">
        <v>5450</v>
      </c>
      <c r="I14" s="76" t="s">
        <v>19</v>
      </c>
      <c r="J14" s="76">
        <v>40.799999999999997</v>
      </c>
      <c r="K14" s="76">
        <v>45.3</v>
      </c>
      <c r="L14" s="76" t="s">
        <v>123</v>
      </c>
      <c r="M14" s="76">
        <v>2.7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88</v>
      </c>
      <c r="F15" s="76">
        <v>53.5</v>
      </c>
      <c r="G15" s="76">
        <v>51.1</v>
      </c>
      <c r="H15" s="76">
        <v>7230</v>
      </c>
      <c r="I15" s="76">
        <v>-2.1</v>
      </c>
      <c r="J15" s="76">
        <v>44.1</v>
      </c>
      <c r="K15" s="76">
        <v>48</v>
      </c>
      <c r="L15" s="76" t="s">
        <v>112</v>
      </c>
      <c r="M15" s="76">
        <v>2.1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19</v>
      </c>
      <c r="F16" s="76">
        <v>51.3</v>
      </c>
      <c r="G16" s="76">
        <v>43</v>
      </c>
      <c r="H16" s="76">
        <v>6990</v>
      </c>
      <c r="I16" s="76">
        <v>-0.5</v>
      </c>
      <c r="J16" s="76">
        <v>32.799999999999997</v>
      </c>
      <c r="K16" s="76">
        <v>35.299999999999997</v>
      </c>
      <c r="L16" s="76" t="s">
        <v>34</v>
      </c>
      <c r="M16" s="76">
        <v>10.199999999999999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53.2</v>
      </c>
      <c r="G17" s="76">
        <v>51.5</v>
      </c>
      <c r="H17" s="76">
        <v>6950</v>
      </c>
      <c r="I17" s="76">
        <v>-1.9</v>
      </c>
      <c r="J17" s="76">
        <v>44.6</v>
      </c>
      <c r="K17" s="76">
        <v>49.2</v>
      </c>
      <c r="L17" s="76" t="s">
        <v>110</v>
      </c>
      <c r="M17" s="76">
        <v>2.2000000000000002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51.4</v>
      </c>
      <c r="G18" s="76">
        <v>48.4</v>
      </c>
      <c r="H18" s="76">
        <v>5440</v>
      </c>
      <c r="I18" s="76" t="s">
        <v>19</v>
      </c>
      <c r="J18" s="76">
        <v>40.700000000000003</v>
      </c>
      <c r="K18" s="76">
        <v>45.8</v>
      </c>
      <c r="L18" s="76" t="s">
        <v>33</v>
      </c>
      <c r="M18" s="76">
        <v>2.2999999999999998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70</v>
      </c>
      <c r="F19" s="76">
        <v>52.8</v>
      </c>
      <c r="G19" s="76">
        <v>52.8</v>
      </c>
      <c r="H19" s="76">
        <v>7200</v>
      </c>
      <c r="I19" s="76">
        <v>-1.5</v>
      </c>
      <c r="J19" s="76">
        <v>46.6</v>
      </c>
      <c r="K19" s="76">
        <v>50.2</v>
      </c>
      <c r="L19" s="76" t="s">
        <v>122</v>
      </c>
      <c r="M19" s="76">
        <v>4.2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91</v>
      </c>
      <c r="F20" s="76">
        <v>51.9</v>
      </c>
      <c r="G20" s="76">
        <v>49.5</v>
      </c>
      <c r="H20" s="76">
        <v>7000</v>
      </c>
      <c r="I20" s="76">
        <v>-0.7</v>
      </c>
      <c r="J20" s="76">
        <v>41.9</v>
      </c>
      <c r="K20" s="76">
        <v>45.6</v>
      </c>
      <c r="L20" s="76" t="s">
        <v>55</v>
      </c>
      <c r="M20" s="76">
        <v>1.7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65</v>
      </c>
      <c r="F21" s="76">
        <v>52.9</v>
      </c>
      <c r="G21" s="76">
        <v>46.9</v>
      </c>
      <c r="H21" s="76">
        <v>5310</v>
      </c>
      <c r="I21" s="76" t="s">
        <v>19</v>
      </c>
      <c r="J21" s="76">
        <v>38.299999999999997</v>
      </c>
      <c r="K21" s="76">
        <v>44.6</v>
      </c>
      <c r="L21" s="76" t="s">
        <v>20</v>
      </c>
      <c r="M21" s="76">
        <v>4.7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52.7</v>
      </c>
      <c r="G22" s="76">
        <v>49.2</v>
      </c>
      <c r="H22" s="76">
        <v>7270</v>
      </c>
      <c r="I22" s="76">
        <v>-1.7</v>
      </c>
      <c r="J22" s="76">
        <v>41.4</v>
      </c>
      <c r="K22" s="76">
        <v>44.7</v>
      </c>
      <c r="L22" s="76" t="s">
        <v>30</v>
      </c>
      <c r="M22" s="76">
        <v>1.6</v>
      </c>
      <c r="N22" s="78"/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75.8</v>
      </c>
      <c r="F23" s="76">
        <v>52.5</v>
      </c>
      <c r="G23" s="76">
        <v>48.8</v>
      </c>
      <c r="H23" s="76">
        <v>6561</v>
      </c>
      <c r="I23" s="76">
        <v>-1.3</v>
      </c>
      <c r="J23" s="76">
        <v>40.9</v>
      </c>
      <c r="K23" s="76">
        <v>44.9</v>
      </c>
      <c r="L23" s="76" t="s">
        <v>63</v>
      </c>
      <c r="M23" s="76">
        <v>3.5</v>
      </c>
      <c r="N23" s="78"/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19.5</v>
      </c>
      <c r="F24" s="76">
        <v>0.9</v>
      </c>
      <c r="G24" s="76">
        <v>2.4</v>
      </c>
      <c r="H24" s="76">
        <v>815</v>
      </c>
      <c r="I24" s="76">
        <v>0.5</v>
      </c>
      <c r="J24" s="76">
        <v>3.4</v>
      </c>
      <c r="K24" s="76">
        <v>3.4</v>
      </c>
      <c r="L24" s="76">
        <v>1.3</v>
      </c>
      <c r="M24" s="76">
        <v>2.2999999999999998</v>
      </c>
      <c r="N24" s="78"/>
      <c r="O24" s="76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</row>
    <row r="3" spans="1:14" ht="19">
      <c r="A3" s="80">
        <v>1</v>
      </c>
      <c r="B3" s="78"/>
      <c r="C3" s="78"/>
      <c r="D3" s="78"/>
      <c r="E3" s="81">
        <v>71</v>
      </c>
      <c r="F3" s="76">
        <v>53.8</v>
      </c>
      <c r="G3" s="76">
        <v>52.9</v>
      </c>
      <c r="H3" s="76">
        <v>7290</v>
      </c>
      <c r="I3" s="76">
        <v>-1.5</v>
      </c>
      <c r="J3" s="76">
        <v>46.7</v>
      </c>
      <c r="K3" s="76">
        <v>50.3</v>
      </c>
      <c r="L3" s="76" t="s">
        <v>112</v>
      </c>
      <c r="M3" s="76">
        <v>4.0999999999999996</v>
      </c>
      <c r="N3" s="78"/>
    </row>
    <row r="4" spans="1:14" ht="19">
      <c r="A4" s="80">
        <v>2</v>
      </c>
      <c r="B4" s="78"/>
      <c r="C4" s="78"/>
      <c r="D4" s="78"/>
      <c r="E4" s="81">
        <v>60</v>
      </c>
      <c r="F4" s="76">
        <v>50.4</v>
      </c>
      <c r="G4" s="76">
        <v>46.4</v>
      </c>
      <c r="H4" s="76">
        <v>5260</v>
      </c>
      <c r="I4" s="76" t="s">
        <v>19</v>
      </c>
      <c r="J4" s="76">
        <v>37.700000000000003</v>
      </c>
      <c r="K4" s="76">
        <v>43.5</v>
      </c>
      <c r="L4" s="76" t="s">
        <v>26</v>
      </c>
      <c r="M4" s="76">
        <v>5.3</v>
      </c>
      <c r="N4" s="78"/>
    </row>
    <row r="5" spans="1:14" ht="19">
      <c r="A5" s="80">
        <v>3</v>
      </c>
      <c r="B5" s="78"/>
      <c r="C5" s="78"/>
      <c r="D5" s="78"/>
      <c r="E5" s="81">
        <v>82</v>
      </c>
      <c r="F5" s="76">
        <v>54.1</v>
      </c>
      <c r="G5" s="76">
        <v>51.9</v>
      </c>
      <c r="H5" s="76">
        <v>5740</v>
      </c>
      <c r="I5" s="76" t="s">
        <v>19</v>
      </c>
      <c r="J5" s="76">
        <v>45.7</v>
      </c>
      <c r="K5" s="76">
        <v>51.3</v>
      </c>
      <c r="L5" s="76" t="s">
        <v>30</v>
      </c>
      <c r="M5" s="76">
        <v>2.7</v>
      </c>
      <c r="N5" s="78"/>
    </row>
    <row r="6" spans="1:14" ht="19">
      <c r="A6" s="80">
        <v>4</v>
      </c>
      <c r="B6" s="78"/>
      <c r="C6" s="78"/>
      <c r="D6" s="78"/>
      <c r="E6" s="81">
        <v>80</v>
      </c>
      <c r="F6" s="76">
        <v>52.3</v>
      </c>
      <c r="G6" s="76">
        <v>48.2</v>
      </c>
      <c r="H6" s="76">
        <v>7140</v>
      </c>
      <c r="I6" s="76">
        <v>-1.1000000000000001</v>
      </c>
      <c r="J6" s="76">
        <v>40.1</v>
      </c>
      <c r="K6" s="76">
        <v>43.5</v>
      </c>
      <c r="L6" s="76" t="s">
        <v>54</v>
      </c>
      <c r="M6" s="76">
        <v>3</v>
      </c>
      <c r="N6" s="78"/>
    </row>
    <row r="7" spans="1:14" ht="19">
      <c r="A7" s="80">
        <v>5</v>
      </c>
      <c r="B7" s="78"/>
      <c r="C7" s="78"/>
      <c r="D7" s="78"/>
      <c r="E7" s="81">
        <v>94</v>
      </c>
      <c r="F7" s="76">
        <v>53.1</v>
      </c>
      <c r="G7" s="76">
        <v>50.4</v>
      </c>
      <c r="H7" s="76">
        <v>7000</v>
      </c>
      <c r="I7" s="76">
        <v>-0.9</v>
      </c>
      <c r="J7" s="76">
        <v>43.1</v>
      </c>
      <c r="K7" s="76">
        <v>47.1</v>
      </c>
      <c r="L7" s="76" t="s">
        <v>103</v>
      </c>
      <c r="M7" s="76">
        <v>1.3</v>
      </c>
      <c r="N7" s="78"/>
    </row>
    <row r="8" spans="1:14" ht="19">
      <c r="A8" s="80">
        <v>6</v>
      </c>
      <c r="B8" s="78"/>
      <c r="C8" s="78"/>
      <c r="D8" s="78"/>
      <c r="E8" s="81">
        <v>95</v>
      </c>
      <c r="F8" s="76">
        <v>52.2</v>
      </c>
      <c r="G8" s="76">
        <v>49.5</v>
      </c>
      <c r="H8" s="76">
        <v>7210</v>
      </c>
      <c r="I8" s="76">
        <v>-0.7</v>
      </c>
      <c r="J8" s="76">
        <v>41.8</v>
      </c>
      <c r="K8" s="76">
        <v>44.8</v>
      </c>
      <c r="L8" s="76" t="s">
        <v>34</v>
      </c>
      <c r="M8" s="76">
        <v>1.2</v>
      </c>
      <c r="N8" s="78"/>
    </row>
    <row r="9" spans="1:14" ht="19">
      <c r="A9" s="80">
        <v>7</v>
      </c>
      <c r="B9" s="78"/>
      <c r="C9" s="78"/>
      <c r="D9" s="78"/>
      <c r="E9" s="81">
        <v>92</v>
      </c>
      <c r="F9" s="76">
        <v>54.8</v>
      </c>
      <c r="G9" s="76">
        <v>51.2</v>
      </c>
      <c r="H9" s="76">
        <v>5680</v>
      </c>
      <c r="I9" s="76" t="s">
        <v>19</v>
      </c>
      <c r="J9" s="76">
        <v>44.5</v>
      </c>
      <c r="K9" s="76">
        <v>50.8</v>
      </c>
      <c r="L9" s="76" t="s">
        <v>64</v>
      </c>
      <c r="M9" s="76">
        <v>1.5</v>
      </c>
      <c r="N9" s="78"/>
    </row>
    <row r="10" spans="1:14" ht="19">
      <c r="A10" s="80">
        <v>8</v>
      </c>
      <c r="B10" s="78"/>
      <c r="C10" s="78"/>
      <c r="D10" s="78"/>
      <c r="E10" s="81">
        <v>86</v>
      </c>
      <c r="F10" s="76">
        <v>52</v>
      </c>
      <c r="G10" s="76">
        <v>51.5</v>
      </c>
      <c r="H10" s="76">
        <v>7090</v>
      </c>
      <c r="I10" s="76">
        <v>-1.7</v>
      </c>
      <c r="J10" s="76">
        <v>44.7</v>
      </c>
      <c r="K10" s="76">
        <v>48.4</v>
      </c>
      <c r="L10" s="76" t="s">
        <v>113</v>
      </c>
      <c r="M10" s="76">
        <v>2.2000000000000002</v>
      </c>
      <c r="N10" s="78"/>
    </row>
    <row r="11" spans="1:14" ht="19">
      <c r="A11" s="80">
        <v>9</v>
      </c>
      <c r="B11" s="78"/>
      <c r="C11" s="78"/>
      <c r="D11" s="78"/>
      <c r="E11" s="81">
        <v>89</v>
      </c>
      <c r="F11" s="76">
        <v>52.4</v>
      </c>
      <c r="G11" s="76">
        <v>51.3</v>
      </c>
      <c r="H11" s="76">
        <v>7000</v>
      </c>
      <c r="I11" s="76">
        <v>-1.5</v>
      </c>
      <c r="J11" s="76">
        <v>44.5</v>
      </c>
      <c r="K11" s="76">
        <v>48.6</v>
      </c>
      <c r="L11" s="76" t="s">
        <v>103</v>
      </c>
      <c r="M11" s="76">
        <v>1.9</v>
      </c>
      <c r="N11" s="78"/>
    </row>
    <row r="12" spans="1:14" ht="19">
      <c r="A12" s="80">
        <v>10</v>
      </c>
      <c r="B12" s="78"/>
      <c r="C12" s="78"/>
      <c r="D12" s="78"/>
      <c r="E12" s="81">
        <v>57</v>
      </c>
      <c r="F12" s="76">
        <v>51.8</v>
      </c>
      <c r="G12" s="76">
        <v>46.5</v>
      </c>
      <c r="H12" s="76">
        <v>7190</v>
      </c>
      <c r="I12" s="76">
        <v>-0.7</v>
      </c>
      <c r="J12" s="76">
        <v>37.6</v>
      </c>
      <c r="K12" s="76">
        <v>40.200000000000003</v>
      </c>
      <c r="L12" s="76" t="s">
        <v>123</v>
      </c>
      <c r="M12" s="76">
        <v>5.7</v>
      </c>
      <c r="N12" s="78"/>
    </row>
    <row r="13" spans="1:14" ht="19">
      <c r="A13" s="80">
        <v>11</v>
      </c>
      <c r="B13" s="78"/>
      <c r="C13" s="78"/>
      <c r="D13" s="78"/>
      <c r="E13" s="81">
        <v>84</v>
      </c>
      <c r="F13" s="76">
        <v>51.6</v>
      </c>
      <c r="G13" s="76">
        <v>51.7</v>
      </c>
      <c r="H13" s="76">
        <v>6670</v>
      </c>
      <c r="I13" s="76">
        <v>-1.1000000000000001</v>
      </c>
      <c r="J13" s="76">
        <v>45</v>
      </c>
      <c r="K13" s="76">
        <v>49.9</v>
      </c>
      <c r="L13" s="76" t="s">
        <v>112</v>
      </c>
      <c r="M13" s="76">
        <v>2.5</v>
      </c>
      <c r="N13" s="78"/>
    </row>
    <row r="14" spans="1:14" ht="19">
      <c r="A14" s="80">
        <v>12</v>
      </c>
      <c r="B14" s="78"/>
      <c r="C14" s="78"/>
      <c r="D14" s="78"/>
      <c r="E14" s="81">
        <v>26</v>
      </c>
      <c r="F14" s="76">
        <v>50.4</v>
      </c>
      <c r="G14" s="76">
        <v>43.4</v>
      </c>
      <c r="H14" s="76">
        <v>4990</v>
      </c>
      <c r="I14" s="76" t="s">
        <v>19</v>
      </c>
      <c r="J14" s="76">
        <v>33.6</v>
      </c>
      <c r="K14" s="76">
        <v>38</v>
      </c>
      <c r="L14" s="76" t="s">
        <v>33</v>
      </c>
      <c r="M14" s="76">
        <v>9.4</v>
      </c>
      <c r="N14" s="78"/>
    </row>
    <row r="15" spans="1:14" ht="19">
      <c r="A15" s="80">
        <v>13</v>
      </c>
      <c r="B15" s="78"/>
      <c r="C15" s="78"/>
      <c r="D15" s="78"/>
      <c r="E15" s="81">
        <v>94</v>
      </c>
      <c r="F15" s="76">
        <v>50.3</v>
      </c>
      <c r="G15" s="76">
        <v>49.8</v>
      </c>
      <c r="H15" s="76">
        <v>6650</v>
      </c>
      <c r="I15" s="76">
        <v>-0.5</v>
      </c>
      <c r="J15" s="76">
        <v>42.4</v>
      </c>
      <c r="K15" s="76">
        <v>46.8</v>
      </c>
      <c r="L15" s="76" t="s">
        <v>55</v>
      </c>
      <c r="M15" s="76">
        <v>1.3</v>
      </c>
      <c r="N15" s="78"/>
    </row>
    <row r="16" spans="1:14" ht="19">
      <c r="A16" s="80">
        <v>14</v>
      </c>
      <c r="B16" s="78"/>
      <c r="C16" s="78"/>
      <c r="D16" s="78"/>
      <c r="E16" s="81">
        <v>77</v>
      </c>
      <c r="F16" s="76">
        <v>53.1</v>
      </c>
      <c r="G16" s="76">
        <v>52.4</v>
      </c>
      <c r="H16" s="76">
        <v>7140</v>
      </c>
      <c r="I16" s="76">
        <v>-1.5</v>
      </c>
      <c r="J16" s="76">
        <v>46</v>
      </c>
      <c r="K16" s="76">
        <v>49.9</v>
      </c>
      <c r="L16" s="76" t="s">
        <v>107</v>
      </c>
      <c r="M16" s="76">
        <v>3.3</v>
      </c>
      <c r="N16" s="78"/>
    </row>
    <row r="17" spans="1:14" ht="19">
      <c r="A17" s="80">
        <v>15</v>
      </c>
      <c r="B17" s="78"/>
      <c r="C17" s="78"/>
      <c r="D17" s="78"/>
      <c r="E17" s="81">
        <v>83</v>
      </c>
      <c r="F17" s="76">
        <v>52.7</v>
      </c>
      <c r="G17" s="76">
        <v>51.7</v>
      </c>
      <c r="H17" s="76">
        <v>5710</v>
      </c>
      <c r="I17" s="76" t="s">
        <v>19</v>
      </c>
      <c r="J17" s="76">
        <v>45.4</v>
      </c>
      <c r="K17" s="76">
        <v>50.1</v>
      </c>
      <c r="L17" s="76" t="s">
        <v>121</v>
      </c>
      <c r="M17" s="76">
        <v>2.6</v>
      </c>
      <c r="N17" s="78"/>
    </row>
    <row r="18" spans="1:14" ht="19">
      <c r="A18" s="80">
        <v>16</v>
      </c>
      <c r="B18" s="78"/>
      <c r="C18" s="78"/>
      <c r="D18" s="78"/>
      <c r="E18" s="81">
        <v>100</v>
      </c>
      <c r="F18" s="76">
        <v>53.6</v>
      </c>
      <c r="G18" s="76">
        <v>50.9</v>
      </c>
      <c r="H18" s="76">
        <v>7450</v>
      </c>
      <c r="I18" s="76">
        <v>-0.5</v>
      </c>
      <c r="J18" s="76">
        <v>43.7</v>
      </c>
      <c r="K18" s="76">
        <v>46</v>
      </c>
      <c r="L18" s="76" t="s">
        <v>119</v>
      </c>
      <c r="M18" s="76">
        <v>0.7</v>
      </c>
      <c r="N18" s="78"/>
    </row>
    <row r="19" spans="1:14" ht="19">
      <c r="A19" s="80">
        <v>17</v>
      </c>
      <c r="B19" s="78"/>
      <c r="C19" s="78"/>
      <c r="D19" s="78"/>
      <c r="E19" s="81">
        <v>76</v>
      </c>
      <c r="F19" s="76">
        <v>52.9</v>
      </c>
      <c r="G19" s="76">
        <v>47.7</v>
      </c>
      <c r="H19" s="76">
        <v>5380</v>
      </c>
      <c r="I19" s="76" t="s">
        <v>19</v>
      </c>
      <c r="J19" s="76">
        <v>39.6</v>
      </c>
      <c r="K19" s="76">
        <v>43.9</v>
      </c>
      <c r="L19" s="76" t="s">
        <v>20</v>
      </c>
      <c r="M19" s="76">
        <v>3.5</v>
      </c>
      <c r="N19" s="78"/>
    </row>
    <row r="20" spans="1:14" ht="19">
      <c r="A20" s="80">
        <v>18</v>
      </c>
      <c r="B20" s="78"/>
      <c r="C20" s="78"/>
      <c r="D20" s="78"/>
      <c r="E20" s="81">
        <v>83</v>
      </c>
      <c r="F20" s="76">
        <v>52.2</v>
      </c>
      <c r="G20" s="76">
        <v>48.5</v>
      </c>
      <c r="H20" s="76">
        <v>7280</v>
      </c>
      <c r="I20" s="76">
        <v>-0.5</v>
      </c>
      <c r="J20" s="76">
        <v>40.4</v>
      </c>
      <c r="K20" s="76">
        <v>43</v>
      </c>
      <c r="L20" s="76" t="s">
        <v>54</v>
      </c>
      <c r="M20" s="76">
        <v>2.7</v>
      </c>
      <c r="N20" s="78"/>
    </row>
    <row r="21" spans="1:14" ht="19">
      <c r="A21" s="80">
        <v>19</v>
      </c>
      <c r="B21" s="78"/>
      <c r="C21" s="78"/>
      <c r="D21" s="78"/>
      <c r="E21" s="81">
        <v>68</v>
      </c>
      <c r="F21" s="76">
        <v>52.1</v>
      </c>
      <c r="G21" s="76">
        <v>47.3</v>
      </c>
      <c r="H21" s="76">
        <v>5350</v>
      </c>
      <c r="I21" s="76" t="s">
        <v>19</v>
      </c>
      <c r="J21" s="76">
        <v>38.6</v>
      </c>
      <c r="K21" s="76">
        <v>45.5</v>
      </c>
      <c r="L21" s="76" t="s">
        <v>20</v>
      </c>
      <c r="M21" s="76">
        <v>4.4000000000000004</v>
      </c>
      <c r="N21" s="78"/>
    </row>
    <row r="22" spans="1:14" ht="19">
      <c r="A22" s="80">
        <v>20</v>
      </c>
      <c r="B22" s="78"/>
      <c r="C22" s="78"/>
      <c r="D22" s="78"/>
      <c r="E22" s="81">
        <v>78</v>
      </c>
      <c r="F22" s="76">
        <v>54.1</v>
      </c>
      <c r="G22" s="76">
        <v>48.2</v>
      </c>
      <c r="H22" s="76">
        <v>7360</v>
      </c>
      <c r="I22" s="76">
        <v>-0.7</v>
      </c>
      <c r="J22" s="76">
        <v>40</v>
      </c>
      <c r="K22" s="76">
        <v>43.1</v>
      </c>
      <c r="L22" s="76" t="s">
        <v>105</v>
      </c>
      <c r="M22" s="76">
        <v>3.3</v>
      </c>
      <c r="N22" s="78"/>
    </row>
    <row r="23" spans="1:14" ht="19">
      <c r="A23" s="76" t="s">
        <v>21</v>
      </c>
      <c r="B23" s="78"/>
      <c r="C23" s="78"/>
      <c r="D23" s="78"/>
      <c r="E23" s="81">
        <v>78.8</v>
      </c>
      <c r="F23" s="76">
        <v>52.5</v>
      </c>
      <c r="G23" s="76">
        <v>49.6</v>
      </c>
      <c r="H23" s="76">
        <v>6529</v>
      </c>
      <c r="I23" s="76">
        <v>-1</v>
      </c>
      <c r="J23" s="76">
        <v>42.1</v>
      </c>
      <c r="K23" s="76">
        <v>46.2</v>
      </c>
      <c r="L23" s="76" t="s">
        <v>64</v>
      </c>
      <c r="M23" s="76">
        <v>3.1</v>
      </c>
      <c r="N23" s="78"/>
    </row>
    <row r="24" spans="1:14" ht="19">
      <c r="A24" s="76" t="s">
        <v>23</v>
      </c>
      <c r="B24" s="78"/>
      <c r="C24" s="78"/>
      <c r="D24" s="78"/>
      <c r="E24" s="81">
        <v>16.399999999999999</v>
      </c>
      <c r="F24" s="76">
        <v>1.2</v>
      </c>
      <c r="G24" s="76">
        <v>2.4</v>
      </c>
      <c r="H24" s="76">
        <v>831</v>
      </c>
      <c r="I24" s="76">
        <v>0.4</v>
      </c>
      <c r="J24" s="76">
        <v>3.4</v>
      </c>
      <c r="K24" s="76">
        <v>3.6</v>
      </c>
      <c r="L24" s="76">
        <v>1.1000000000000001</v>
      </c>
      <c r="M24" s="76">
        <v>2</v>
      </c>
      <c r="N24" s="7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70</v>
      </c>
      <c r="F3" s="76">
        <v>50.2</v>
      </c>
      <c r="G3" s="76">
        <v>47.4</v>
      </c>
      <c r="H3" s="76">
        <v>6680</v>
      </c>
      <c r="I3" s="76">
        <v>-1.5</v>
      </c>
      <c r="J3" s="76">
        <v>38.799999999999997</v>
      </c>
      <c r="K3" s="76">
        <v>43.3</v>
      </c>
      <c r="L3" s="76" t="s">
        <v>18</v>
      </c>
      <c r="M3" s="76">
        <v>4.2</v>
      </c>
      <c r="N3" s="76" t="s">
        <v>18</v>
      </c>
    </row>
    <row r="4" spans="1:14" ht="19">
      <c r="A4" s="80">
        <v>2</v>
      </c>
      <c r="B4" s="78"/>
      <c r="C4" s="78"/>
      <c r="D4" s="78"/>
      <c r="E4" s="81">
        <v>71</v>
      </c>
      <c r="F4" s="76">
        <v>51.3</v>
      </c>
      <c r="G4" s="76">
        <v>47.2</v>
      </c>
      <c r="H4" s="76">
        <v>5330</v>
      </c>
      <c r="I4" s="76" t="s">
        <v>19</v>
      </c>
      <c r="J4" s="76">
        <v>38.9</v>
      </c>
      <c r="K4" s="76">
        <v>44</v>
      </c>
      <c r="L4" s="76" t="s">
        <v>14</v>
      </c>
      <c r="M4" s="76">
        <v>4.0999999999999996</v>
      </c>
      <c r="N4" s="76" t="s">
        <v>20</v>
      </c>
    </row>
    <row r="5" spans="1:14" ht="19">
      <c r="A5" s="80">
        <v>3</v>
      </c>
      <c r="B5" s="78"/>
      <c r="C5" s="78"/>
      <c r="D5" s="78"/>
      <c r="E5" s="81">
        <v>94</v>
      </c>
      <c r="F5" s="76">
        <v>52.6</v>
      </c>
      <c r="G5" s="76">
        <v>51</v>
      </c>
      <c r="H5" s="76">
        <v>7130</v>
      </c>
      <c r="I5" s="76">
        <v>-1.5</v>
      </c>
      <c r="J5" s="76">
        <v>44</v>
      </c>
      <c r="K5" s="76">
        <v>47.7</v>
      </c>
      <c r="L5" s="76" t="s">
        <v>57</v>
      </c>
      <c r="M5" s="76">
        <v>1.3</v>
      </c>
      <c r="N5" s="76" t="s">
        <v>22</v>
      </c>
    </row>
    <row r="6" spans="1:14" ht="19">
      <c r="A6" s="80">
        <v>4</v>
      </c>
      <c r="B6" s="78"/>
      <c r="C6" s="78"/>
      <c r="D6" s="78"/>
      <c r="E6" s="81">
        <v>93</v>
      </c>
      <c r="F6" s="76">
        <v>52.9</v>
      </c>
      <c r="G6" s="76">
        <v>49.3</v>
      </c>
      <c r="H6" s="76">
        <v>7240</v>
      </c>
      <c r="I6" s="76">
        <v>-1.5</v>
      </c>
      <c r="J6" s="76">
        <v>41.6</v>
      </c>
      <c r="K6" s="76">
        <v>45</v>
      </c>
      <c r="L6" s="76" t="s">
        <v>102</v>
      </c>
      <c r="M6" s="76">
        <v>1.4</v>
      </c>
      <c r="N6" s="76" t="s">
        <v>102</v>
      </c>
    </row>
    <row r="7" spans="1:14" ht="19">
      <c r="A7" s="80">
        <v>5</v>
      </c>
      <c r="B7" s="78"/>
      <c r="C7" s="78"/>
      <c r="D7" s="78"/>
      <c r="E7" s="81">
        <v>94</v>
      </c>
      <c r="F7" s="76">
        <v>53.2</v>
      </c>
      <c r="G7" s="76">
        <v>50.9</v>
      </c>
      <c r="H7" s="76">
        <v>5660</v>
      </c>
      <c r="I7" s="76" t="s">
        <v>19</v>
      </c>
      <c r="J7" s="76">
        <v>44</v>
      </c>
      <c r="K7" s="76">
        <v>50.3</v>
      </c>
      <c r="L7" s="76" t="s">
        <v>57</v>
      </c>
      <c r="M7" s="76">
        <v>1.3</v>
      </c>
      <c r="N7" s="76" t="s">
        <v>22</v>
      </c>
    </row>
    <row r="8" spans="1:14" ht="19">
      <c r="A8" s="80">
        <v>6</v>
      </c>
      <c r="B8" s="78"/>
      <c r="C8" s="78"/>
      <c r="D8" s="78"/>
      <c r="E8" s="81">
        <v>91</v>
      </c>
      <c r="F8" s="76">
        <v>51.8</v>
      </c>
      <c r="G8" s="76">
        <v>49.2</v>
      </c>
      <c r="H8" s="76">
        <v>6980</v>
      </c>
      <c r="I8" s="76">
        <v>-1.1000000000000001</v>
      </c>
      <c r="J8" s="76">
        <v>41.5</v>
      </c>
      <c r="K8" s="76">
        <v>45.3</v>
      </c>
      <c r="L8" s="76" t="s">
        <v>54</v>
      </c>
      <c r="M8" s="76">
        <v>1.7</v>
      </c>
      <c r="N8" s="76" t="s">
        <v>35</v>
      </c>
    </row>
    <row r="9" spans="1:14" ht="19">
      <c r="A9" s="80">
        <v>7</v>
      </c>
      <c r="B9" s="78"/>
      <c r="C9" s="78"/>
      <c r="D9" s="78"/>
      <c r="E9" s="81">
        <v>43</v>
      </c>
      <c r="F9" s="76">
        <v>52.2</v>
      </c>
      <c r="G9" s="76">
        <v>45</v>
      </c>
      <c r="H9" s="76">
        <v>5140</v>
      </c>
      <c r="I9" s="76" t="s">
        <v>19</v>
      </c>
      <c r="J9" s="76">
        <v>35.700000000000003</v>
      </c>
      <c r="K9" s="76">
        <v>39.9</v>
      </c>
      <c r="L9" s="76" t="s">
        <v>35</v>
      </c>
      <c r="M9" s="76">
        <v>7.4</v>
      </c>
      <c r="N9" s="76" t="s">
        <v>35</v>
      </c>
    </row>
    <row r="10" spans="1:14" ht="19">
      <c r="A10" s="80">
        <v>8</v>
      </c>
      <c r="B10" s="78"/>
      <c r="C10" s="78"/>
      <c r="D10" s="78"/>
      <c r="E10" s="81">
        <v>92</v>
      </c>
      <c r="F10" s="76">
        <v>51.7</v>
      </c>
      <c r="G10" s="76">
        <v>50.1</v>
      </c>
      <c r="H10" s="76">
        <v>6690</v>
      </c>
      <c r="I10" s="76">
        <v>-1.1000000000000001</v>
      </c>
      <c r="J10" s="76">
        <v>42.6</v>
      </c>
      <c r="K10" s="76">
        <v>47.4</v>
      </c>
      <c r="L10" s="76" t="s">
        <v>113</v>
      </c>
      <c r="M10" s="76">
        <v>1.6</v>
      </c>
      <c r="N10" s="76" t="s">
        <v>107</v>
      </c>
    </row>
    <row r="11" spans="1:14" ht="19">
      <c r="A11" s="80">
        <v>9</v>
      </c>
      <c r="B11" s="78"/>
      <c r="C11" s="78"/>
      <c r="D11" s="78"/>
      <c r="E11" s="81">
        <v>59</v>
      </c>
      <c r="F11" s="76">
        <v>51.5</v>
      </c>
      <c r="G11" s="76">
        <v>46.3</v>
      </c>
      <c r="H11" s="76">
        <v>5250</v>
      </c>
      <c r="I11" s="76" t="s">
        <v>19</v>
      </c>
      <c r="J11" s="76">
        <v>37.700000000000003</v>
      </c>
      <c r="K11" s="76">
        <v>42.7</v>
      </c>
      <c r="L11" s="76" t="s">
        <v>71</v>
      </c>
      <c r="M11" s="76">
        <v>5.5</v>
      </c>
      <c r="N11" s="76" t="s">
        <v>105</v>
      </c>
    </row>
    <row r="12" spans="1:14" ht="19">
      <c r="A12" s="80">
        <v>10</v>
      </c>
      <c r="B12" s="78"/>
      <c r="C12" s="78"/>
      <c r="D12" s="78"/>
      <c r="E12" s="81">
        <v>39</v>
      </c>
      <c r="F12" s="76">
        <v>49.7</v>
      </c>
      <c r="G12" s="76">
        <v>44.8</v>
      </c>
      <c r="H12" s="76">
        <v>6970</v>
      </c>
      <c r="I12" s="76">
        <v>-1.7</v>
      </c>
      <c r="J12" s="76">
        <v>35.299999999999997</v>
      </c>
      <c r="K12" s="76">
        <v>38.5</v>
      </c>
      <c r="L12" s="76" t="s">
        <v>120</v>
      </c>
      <c r="M12" s="76">
        <v>7.9</v>
      </c>
      <c r="N12" s="76" t="s">
        <v>101</v>
      </c>
    </row>
    <row r="13" spans="1:14" ht="19">
      <c r="A13" s="80">
        <v>11</v>
      </c>
      <c r="B13" s="78"/>
      <c r="C13" s="78"/>
      <c r="D13" s="78"/>
      <c r="E13" s="81">
        <v>38</v>
      </c>
      <c r="F13" s="76">
        <v>51</v>
      </c>
      <c r="G13" s="76">
        <v>44.7</v>
      </c>
      <c r="H13" s="76">
        <v>5120</v>
      </c>
      <c r="I13" s="76" t="s">
        <v>19</v>
      </c>
      <c r="J13" s="76">
        <v>35.1</v>
      </c>
      <c r="K13" s="76">
        <v>41.7</v>
      </c>
      <c r="L13" s="76" t="s">
        <v>33</v>
      </c>
      <c r="M13" s="76">
        <v>7.9</v>
      </c>
      <c r="N13" s="76" t="s">
        <v>34</v>
      </c>
    </row>
    <row r="14" spans="1:14" ht="19">
      <c r="A14" s="80">
        <v>12</v>
      </c>
      <c r="B14" s="78"/>
      <c r="C14" s="78"/>
      <c r="D14" s="78"/>
      <c r="E14" s="81">
        <v>86</v>
      </c>
      <c r="F14" s="76">
        <v>49.5</v>
      </c>
      <c r="G14" s="76">
        <v>48.7</v>
      </c>
      <c r="H14" s="76">
        <v>6650</v>
      </c>
      <c r="I14" s="76">
        <v>-1.1000000000000001</v>
      </c>
      <c r="J14" s="76">
        <v>40.799999999999997</v>
      </c>
      <c r="K14" s="76">
        <v>45.1</v>
      </c>
      <c r="L14" s="76" t="s">
        <v>22</v>
      </c>
      <c r="M14" s="76">
        <v>2.2999999999999998</v>
      </c>
      <c r="N14" s="76" t="s">
        <v>63</v>
      </c>
    </row>
    <row r="15" spans="1:14" ht="19">
      <c r="A15" s="80">
        <v>13</v>
      </c>
      <c r="B15" s="78"/>
      <c r="C15" s="78"/>
      <c r="D15" s="78"/>
      <c r="E15" s="81">
        <v>66</v>
      </c>
      <c r="F15" s="76">
        <v>49.5</v>
      </c>
      <c r="G15" s="76">
        <v>47.1</v>
      </c>
      <c r="H15" s="76">
        <v>6600</v>
      </c>
      <c r="I15" s="76">
        <v>-1.5</v>
      </c>
      <c r="J15" s="76">
        <v>38.299999999999997</v>
      </c>
      <c r="K15" s="76">
        <v>42.8</v>
      </c>
      <c r="L15" s="76" t="s">
        <v>14</v>
      </c>
      <c r="M15" s="76">
        <v>4.7</v>
      </c>
      <c r="N15" s="76" t="s">
        <v>20</v>
      </c>
    </row>
    <row r="16" spans="1:14" ht="19">
      <c r="A16" s="80">
        <v>14</v>
      </c>
      <c r="B16" s="78"/>
      <c r="C16" s="78"/>
      <c r="D16" s="78"/>
      <c r="E16" s="81">
        <v>53</v>
      </c>
      <c r="F16" s="76">
        <v>52.1</v>
      </c>
      <c r="G16" s="76">
        <v>46.6</v>
      </c>
      <c r="H16" s="76">
        <v>6320</v>
      </c>
      <c r="I16" s="76">
        <v>-0.9</v>
      </c>
      <c r="J16" s="76">
        <v>37</v>
      </c>
      <c r="K16" s="76">
        <v>43</v>
      </c>
      <c r="L16" s="76" t="s">
        <v>106</v>
      </c>
      <c r="M16" s="76">
        <v>6.1</v>
      </c>
      <c r="N16" s="76" t="s">
        <v>17</v>
      </c>
    </row>
    <row r="17" spans="1:14" ht="19">
      <c r="A17" s="80">
        <v>15</v>
      </c>
      <c r="B17" s="78"/>
      <c r="C17" s="78"/>
      <c r="D17" s="78"/>
      <c r="E17" s="81">
        <v>84</v>
      </c>
      <c r="F17" s="76">
        <v>50.9</v>
      </c>
      <c r="G17" s="76">
        <v>48.6</v>
      </c>
      <c r="H17" s="76">
        <v>6620</v>
      </c>
      <c r="I17" s="76">
        <v>-0.5</v>
      </c>
      <c r="J17" s="76">
        <v>40.5</v>
      </c>
      <c r="K17" s="76">
        <v>45.1</v>
      </c>
      <c r="L17" s="76" t="s">
        <v>34</v>
      </c>
      <c r="M17" s="76">
        <v>2.5</v>
      </c>
      <c r="N17" s="76" t="s">
        <v>34</v>
      </c>
    </row>
    <row r="18" spans="1:14" ht="19">
      <c r="A18" s="80">
        <v>16</v>
      </c>
      <c r="B18" s="78"/>
      <c r="C18" s="78"/>
      <c r="D18" s="78"/>
      <c r="E18" s="81">
        <v>80</v>
      </c>
      <c r="F18" s="76">
        <v>51.1</v>
      </c>
      <c r="G18" s="76">
        <v>52.2</v>
      </c>
      <c r="H18" s="76">
        <v>7170</v>
      </c>
      <c r="I18" s="76">
        <v>-2.1</v>
      </c>
      <c r="J18" s="76">
        <v>45.8</v>
      </c>
      <c r="K18" s="76">
        <v>49.2</v>
      </c>
      <c r="L18" s="76" t="s">
        <v>106</v>
      </c>
      <c r="M18" s="76">
        <v>3</v>
      </c>
      <c r="N18" s="76" t="s">
        <v>17</v>
      </c>
    </row>
    <row r="19" spans="1:14" ht="19">
      <c r="A19" s="80">
        <v>17</v>
      </c>
      <c r="B19" s="78"/>
      <c r="C19" s="78"/>
      <c r="D19" s="78"/>
      <c r="E19" s="81">
        <v>81</v>
      </c>
      <c r="F19" s="76">
        <v>49.8</v>
      </c>
      <c r="G19" s="76">
        <v>48.3</v>
      </c>
      <c r="H19" s="76">
        <v>6630</v>
      </c>
      <c r="I19" s="76">
        <v>-0.7</v>
      </c>
      <c r="J19" s="76">
        <v>40.1</v>
      </c>
      <c r="K19" s="76">
        <v>44.5</v>
      </c>
      <c r="L19" s="76" t="s">
        <v>119</v>
      </c>
      <c r="M19" s="76">
        <v>2.9</v>
      </c>
      <c r="N19" s="76" t="s">
        <v>109</v>
      </c>
    </row>
    <row r="20" spans="1:14" ht="19">
      <c r="A20" s="80">
        <v>18</v>
      </c>
      <c r="B20" s="78"/>
      <c r="C20" s="78"/>
      <c r="D20" s="78"/>
      <c r="E20" s="81">
        <v>34</v>
      </c>
      <c r="F20" s="76">
        <v>49.7</v>
      </c>
      <c r="G20" s="76">
        <v>44.3</v>
      </c>
      <c r="H20" s="76">
        <v>6720</v>
      </c>
      <c r="I20" s="76">
        <v>-0.9</v>
      </c>
      <c r="J20" s="76">
        <v>34.6</v>
      </c>
      <c r="K20" s="76">
        <v>37.6</v>
      </c>
      <c r="L20" s="76" t="s">
        <v>74</v>
      </c>
      <c r="M20" s="76">
        <v>8.4</v>
      </c>
      <c r="N20" s="76" t="s">
        <v>28</v>
      </c>
    </row>
    <row r="21" spans="1:14" ht="19">
      <c r="A21" s="80">
        <v>19</v>
      </c>
      <c r="B21" s="78"/>
      <c r="C21" s="78"/>
      <c r="D21" s="78"/>
      <c r="E21" s="81">
        <v>63</v>
      </c>
      <c r="F21" s="76">
        <v>50.1</v>
      </c>
      <c r="G21" s="76">
        <v>47.1</v>
      </c>
      <c r="H21" s="76">
        <v>6180</v>
      </c>
      <c r="I21" s="76">
        <v>-0.5</v>
      </c>
      <c r="J21" s="76">
        <v>38</v>
      </c>
      <c r="K21" s="76">
        <v>43.8</v>
      </c>
      <c r="L21" s="76" t="s">
        <v>32</v>
      </c>
      <c r="M21" s="76">
        <v>5</v>
      </c>
      <c r="N21" s="76" t="s">
        <v>32</v>
      </c>
    </row>
    <row r="22" spans="1:14" ht="19">
      <c r="A22" s="80">
        <v>20</v>
      </c>
      <c r="B22" s="78"/>
      <c r="C22" s="78"/>
      <c r="D22" s="78"/>
      <c r="E22" s="81">
        <v>17</v>
      </c>
      <c r="F22" s="76">
        <v>48.1</v>
      </c>
      <c r="G22" s="76">
        <v>42.7</v>
      </c>
      <c r="H22" s="76">
        <v>4930</v>
      </c>
      <c r="I22" s="76" t="s">
        <v>19</v>
      </c>
      <c r="J22" s="76">
        <v>32.700000000000003</v>
      </c>
      <c r="K22" s="76">
        <v>38.200000000000003</v>
      </c>
      <c r="L22" s="76" t="s">
        <v>120</v>
      </c>
      <c r="M22" s="76">
        <v>10.4</v>
      </c>
      <c r="N22" s="76" t="s">
        <v>105</v>
      </c>
    </row>
    <row r="23" spans="1:14" ht="19">
      <c r="A23" s="76" t="s">
        <v>21</v>
      </c>
      <c r="B23" s="78"/>
      <c r="C23" s="78"/>
      <c r="D23" s="78"/>
      <c r="E23" s="81">
        <v>67.400000000000006</v>
      </c>
      <c r="F23" s="76">
        <v>50.9</v>
      </c>
      <c r="G23" s="76">
        <v>47.6</v>
      </c>
      <c r="H23" s="76">
        <v>6301</v>
      </c>
      <c r="I23" s="76">
        <v>-1.2</v>
      </c>
      <c r="J23" s="76">
        <v>39.200000000000003</v>
      </c>
      <c r="K23" s="76">
        <v>43.7</v>
      </c>
      <c r="L23" s="76" t="s">
        <v>119</v>
      </c>
      <c r="M23" s="76">
        <v>4.5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22.8</v>
      </c>
      <c r="F24" s="76">
        <v>1.3</v>
      </c>
      <c r="G24" s="76">
        <v>2.4</v>
      </c>
      <c r="H24" s="76">
        <v>749</v>
      </c>
      <c r="I24" s="76">
        <v>0.5</v>
      </c>
      <c r="J24" s="76">
        <v>3.4</v>
      </c>
      <c r="K24" s="76">
        <v>3.4</v>
      </c>
      <c r="L24" s="76">
        <v>1</v>
      </c>
      <c r="M24" s="76">
        <v>2.7</v>
      </c>
      <c r="N24" s="76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124</v>
      </c>
      <c r="H1" s="77" t="s">
        <v>5</v>
      </c>
      <c r="I1" s="77" t="s">
        <v>6</v>
      </c>
      <c r="J1" s="77" t="s">
        <v>7</v>
      </c>
      <c r="K1" s="77" t="s">
        <v>100</v>
      </c>
      <c r="L1" s="77" t="s">
        <v>125</v>
      </c>
      <c r="M1" s="77" t="s">
        <v>126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12</v>
      </c>
      <c r="H2" s="79" t="s">
        <v>12</v>
      </c>
      <c r="I2" s="79" t="s">
        <v>13</v>
      </c>
      <c r="J2" s="79" t="s">
        <v>13</v>
      </c>
      <c r="K2" s="79" t="s">
        <v>13</v>
      </c>
      <c r="L2" s="79" t="s">
        <v>12</v>
      </c>
      <c r="M2" s="79" t="s">
        <v>127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76</v>
      </c>
      <c r="F3" s="76">
        <v>61.2</v>
      </c>
      <c r="G3" s="76">
        <v>31.9</v>
      </c>
      <c r="H3" s="76">
        <v>-2.7</v>
      </c>
      <c r="I3" s="76">
        <v>60.5</v>
      </c>
      <c r="J3" s="76">
        <v>63.3</v>
      </c>
      <c r="K3" s="76" t="s">
        <v>109</v>
      </c>
      <c r="L3" s="76">
        <v>45.2</v>
      </c>
      <c r="M3" s="76" t="s">
        <v>128</v>
      </c>
      <c r="N3" s="76" t="s">
        <v>32</v>
      </c>
      <c r="O3" s="80">
        <v>1</v>
      </c>
    </row>
    <row r="4" spans="1:15" ht="19">
      <c r="A4" s="80">
        <v>2</v>
      </c>
      <c r="B4" s="78"/>
      <c r="C4" s="78"/>
      <c r="D4" s="78"/>
      <c r="E4" s="81">
        <v>74</v>
      </c>
      <c r="F4" s="76">
        <v>63.8</v>
      </c>
      <c r="G4" s="76">
        <v>34.799999999999997</v>
      </c>
      <c r="H4" s="76">
        <v>-2.2999999999999998</v>
      </c>
      <c r="I4" s="76">
        <v>68.8</v>
      </c>
      <c r="J4" s="76">
        <v>69.400000000000006</v>
      </c>
      <c r="K4" s="76" t="s">
        <v>15</v>
      </c>
      <c r="L4" s="76">
        <v>47.8</v>
      </c>
      <c r="M4" s="76" t="s">
        <v>129</v>
      </c>
      <c r="N4" s="76" t="s">
        <v>15</v>
      </c>
      <c r="O4" s="80">
        <v>2</v>
      </c>
    </row>
    <row r="5" spans="1:15" ht="19">
      <c r="A5" s="80">
        <v>3</v>
      </c>
      <c r="B5" s="78"/>
      <c r="C5" s="78"/>
      <c r="D5" s="78"/>
      <c r="E5" s="81">
        <v>64</v>
      </c>
      <c r="F5" s="76">
        <v>61.4</v>
      </c>
      <c r="G5" s="76">
        <v>30.5</v>
      </c>
      <c r="H5" s="76">
        <v>-1.9</v>
      </c>
      <c r="I5" s="76">
        <v>58.7</v>
      </c>
      <c r="J5" s="76">
        <v>62.7</v>
      </c>
      <c r="K5" s="76" t="s">
        <v>121</v>
      </c>
      <c r="L5" s="76">
        <v>43.3</v>
      </c>
      <c r="M5" s="76" t="s">
        <v>130</v>
      </c>
      <c r="N5" s="76" t="s">
        <v>17</v>
      </c>
      <c r="O5" s="80">
        <v>3</v>
      </c>
    </row>
    <row r="6" spans="1:15" ht="19">
      <c r="A6" s="80">
        <v>4</v>
      </c>
      <c r="B6" s="78"/>
      <c r="C6" s="78"/>
      <c r="D6" s="78"/>
      <c r="E6" s="81">
        <v>80</v>
      </c>
      <c r="F6" s="76">
        <v>62.9</v>
      </c>
      <c r="G6" s="76">
        <v>32</v>
      </c>
      <c r="H6" s="76">
        <v>-3.7</v>
      </c>
      <c r="I6" s="76">
        <v>68.2</v>
      </c>
      <c r="J6" s="76">
        <v>70.2</v>
      </c>
      <c r="K6" s="76" t="s">
        <v>60</v>
      </c>
      <c r="L6" s="76">
        <v>44.7</v>
      </c>
      <c r="M6" s="76" t="s">
        <v>131</v>
      </c>
      <c r="N6" s="76" t="s">
        <v>53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63.6</v>
      </c>
      <c r="G7" s="76">
        <v>36.4</v>
      </c>
      <c r="H7" s="76" t="s">
        <v>19</v>
      </c>
      <c r="I7" s="76">
        <v>59.6</v>
      </c>
      <c r="J7" s="76">
        <v>63.1</v>
      </c>
      <c r="K7" s="76" t="s">
        <v>28</v>
      </c>
      <c r="L7" s="76" t="s">
        <v>19</v>
      </c>
      <c r="M7" s="76" t="s">
        <v>19</v>
      </c>
      <c r="N7" s="76" t="s">
        <v>54</v>
      </c>
      <c r="O7" s="80">
        <v>5</v>
      </c>
    </row>
    <row r="8" spans="1:15" ht="19">
      <c r="A8" s="80">
        <v>6</v>
      </c>
      <c r="B8" s="78"/>
      <c r="C8" s="78"/>
      <c r="D8" s="78"/>
      <c r="E8" s="81">
        <v>92</v>
      </c>
      <c r="F8" s="76">
        <v>63.4</v>
      </c>
      <c r="G8" s="76">
        <v>30.7</v>
      </c>
      <c r="H8" s="76">
        <v>-3.5</v>
      </c>
      <c r="I8" s="76">
        <v>65.2</v>
      </c>
      <c r="J8" s="76">
        <v>68.099999999999994</v>
      </c>
      <c r="K8" s="76" t="s">
        <v>61</v>
      </c>
      <c r="L8" s="76">
        <v>43.5</v>
      </c>
      <c r="M8" s="76" t="s">
        <v>131</v>
      </c>
      <c r="N8" s="76" t="s">
        <v>58</v>
      </c>
      <c r="O8" s="80">
        <v>6</v>
      </c>
    </row>
    <row r="9" spans="1:15" ht="19">
      <c r="A9" s="80">
        <v>7</v>
      </c>
      <c r="B9" s="78"/>
      <c r="C9" s="78"/>
      <c r="D9" s="78"/>
      <c r="E9" s="81">
        <v>88</v>
      </c>
      <c r="F9" s="76">
        <v>60.2</v>
      </c>
      <c r="G9" s="76">
        <v>34.700000000000003</v>
      </c>
      <c r="H9" s="76" t="s">
        <v>19</v>
      </c>
      <c r="I9" s="76">
        <v>62.5</v>
      </c>
      <c r="J9" s="76">
        <v>66.3</v>
      </c>
      <c r="K9" s="76" t="s">
        <v>26</v>
      </c>
      <c r="L9" s="76" t="s">
        <v>19</v>
      </c>
      <c r="M9" s="76" t="s">
        <v>19</v>
      </c>
      <c r="N9" s="76" t="s">
        <v>26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97</v>
      </c>
      <c r="F10" s="76">
        <v>61.2</v>
      </c>
      <c r="G10" s="76">
        <v>35.700000000000003</v>
      </c>
      <c r="H10" s="76" t="s">
        <v>19</v>
      </c>
      <c r="I10" s="76">
        <v>64.3</v>
      </c>
      <c r="J10" s="76">
        <v>67.5</v>
      </c>
      <c r="K10" s="76" t="s">
        <v>26</v>
      </c>
      <c r="L10" s="76" t="s">
        <v>19</v>
      </c>
      <c r="M10" s="76" t="s">
        <v>19</v>
      </c>
      <c r="N10" s="76" t="s">
        <v>26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74</v>
      </c>
      <c r="F11" s="76">
        <v>63.5</v>
      </c>
      <c r="G11" s="76">
        <v>33.200000000000003</v>
      </c>
      <c r="H11" s="76">
        <v>-2.1</v>
      </c>
      <c r="I11" s="76">
        <v>68.7</v>
      </c>
      <c r="J11" s="76">
        <v>70.2</v>
      </c>
      <c r="K11" s="76" t="s">
        <v>132</v>
      </c>
      <c r="L11" s="76">
        <v>45.9</v>
      </c>
      <c r="M11" s="76" t="s">
        <v>133</v>
      </c>
      <c r="N11" s="76" t="s">
        <v>134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85</v>
      </c>
      <c r="F12" s="76">
        <v>63</v>
      </c>
      <c r="G12" s="76">
        <v>31.6</v>
      </c>
      <c r="H12" s="76">
        <v>-2.1</v>
      </c>
      <c r="I12" s="76">
        <v>61.9</v>
      </c>
      <c r="J12" s="76">
        <v>64.8</v>
      </c>
      <c r="K12" s="76" t="s">
        <v>109</v>
      </c>
      <c r="L12" s="76">
        <v>44.8</v>
      </c>
      <c r="M12" s="76" t="s">
        <v>133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75</v>
      </c>
      <c r="F13" s="76">
        <v>61.5</v>
      </c>
      <c r="G13" s="76">
        <v>31.1</v>
      </c>
      <c r="H13" s="76" t="s">
        <v>19</v>
      </c>
      <c r="I13" s="76">
        <v>69.7</v>
      </c>
      <c r="J13" s="76">
        <v>74.099999999999994</v>
      </c>
      <c r="K13" s="76" t="s">
        <v>34</v>
      </c>
      <c r="L13" s="76" t="s">
        <v>19</v>
      </c>
      <c r="M13" s="76" t="s">
        <v>19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62</v>
      </c>
      <c r="F14" s="76">
        <v>61.4</v>
      </c>
      <c r="G14" s="76">
        <v>32.4</v>
      </c>
      <c r="H14" s="76">
        <v>-1.9</v>
      </c>
      <c r="I14" s="76">
        <v>58.9</v>
      </c>
      <c r="J14" s="76">
        <v>61.7</v>
      </c>
      <c r="K14" s="76" t="s">
        <v>135</v>
      </c>
      <c r="L14" s="76">
        <v>45.8</v>
      </c>
      <c r="M14" s="76" t="s">
        <v>136</v>
      </c>
      <c r="N14" s="76" t="s">
        <v>137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86</v>
      </c>
      <c r="F15" s="76">
        <v>63</v>
      </c>
      <c r="G15" s="76">
        <v>33.200000000000003</v>
      </c>
      <c r="H15" s="76">
        <v>-2.7</v>
      </c>
      <c r="I15" s="76">
        <v>67.3</v>
      </c>
      <c r="J15" s="76">
        <v>68.900000000000006</v>
      </c>
      <c r="K15" s="76" t="s">
        <v>90</v>
      </c>
      <c r="L15" s="76">
        <v>46.1</v>
      </c>
      <c r="M15" s="76" t="s">
        <v>138</v>
      </c>
      <c r="N15" s="76" t="s">
        <v>58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98</v>
      </c>
      <c r="F16" s="76">
        <v>63.8</v>
      </c>
      <c r="G16" s="76">
        <v>31.5</v>
      </c>
      <c r="H16" s="76">
        <v>-1.9</v>
      </c>
      <c r="I16" s="76">
        <v>64</v>
      </c>
      <c r="J16" s="76">
        <v>66.8</v>
      </c>
      <c r="K16" s="76" t="s">
        <v>63</v>
      </c>
      <c r="L16" s="76">
        <v>44.4</v>
      </c>
      <c r="M16" s="76" t="s">
        <v>139</v>
      </c>
      <c r="N16" s="76" t="s">
        <v>63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76</v>
      </c>
      <c r="F17" s="76">
        <v>63.1</v>
      </c>
      <c r="G17" s="76">
        <v>32.5</v>
      </c>
      <c r="H17" s="76">
        <v>-1.5</v>
      </c>
      <c r="I17" s="76">
        <v>61.8</v>
      </c>
      <c r="J17" s="76">
        <v>64.3</v>
      </c>
      <c r="K17" s="76" t="s">
        <v>115</v>
      </c>
      <c r="L17" s="76">
        <v>45.8</v>
      </c>
      <c r="M17" s="76" t="s">
        <v>140</v>
      </c>
      <c r="N17" s="76" t="s">
        <v>114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61.9</v>
      </c>
      <c r="G18" s="76">
        <v>32.6</v>
      </c>
      <c r="H18" s="76" t="s">
        <v>19</v>
      </c>
      <c r="I18" s="76">
        <v>67</v>
      </c>
      <c r="J18" s="76">
        <v>71.099999999999994</v>
      </c>
      <c r="K18" s="76" t="s">
        <v>36</v>
      </c>
      <c r="L18" s="76" t="s">
        <v>19</v>
      </c>
      <c r="M18" s="76" t="s">
        <v>19</v>
      </c>
      <c r="N18" s="76" t="s">
        <v>141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48</v>
      </c>
      <c r="F19" s="76">
        <v>64.8</v>
      </c>
      <c r="G19" s="76">
        <v>31.8</v>
      </c>
      <c r="H19" s="76" t="s">
        <v>19</v>
      </c>
      <c r="I19" s="76">
        <v>73.900000000000006</v>
      </c>
      <c r="J19" s="76">
        <v>77.5</v>
      </c>
      <c r="K19" s="76" t="s">
        <v>121</v>
      </c>
      <c r="L19" s="76" t="s">
        <v>19</v>
      </c>
      <c r="M19" s="76" t="s">
        <v>19</v>
      </c>
      <c r="N19" s="76" t="s">
        <v>121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84</v>
      </c>
      <c r="F20" s="76">
        <v>65.599999999999994</v>
      </c>
      <c r="G20" s="76">
        <v>32.799999999999997</v>
      </c>
      <c r="H20" s="76">
        <v>-1.5</v>
      </c>
      <c r="I20" s="76">
        <v>68.2</v>
      </c>
      <c r="J20" s="76">
        <v>69.8</v>
      </c>
      <c r="K20" s="76" t="s">
        <v>102</v>
      </c>
      <c r="L20" s="76">
        <v>45.7</v>
      </c>
      <c r="M20" s="76" t="s">
        <v>142</v>
      </c>
      <c r="N20" s="76" t="s">
        <v>102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80</v>
      </c>
      <c r="F21" s="76">
        <v>64.099999999999994</v>
      </c>
      <c r="G21" s="76">
        <v>32.9</v>
      </c>
      <c r="H21" s="76">
        <v>-3.5</v>
      </c>
      <c r="I21" s="76">
        <v>68.2</v>
      </c>
      <c r="J21" s="76">
        <v>69.5</v>
      </c>
      <c r="K21" s="76" t="s">
        <v>60</v>
      </c>
      <c r="L21" s="76">
        <v>46</v>
      </c>
      <c r="M21" s="76" t="s">
        <v>143</v>
      </c>
      <c r="N21" s="76" t="s">
        <v>53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98</v>
      </c>
      <c r="F22" s="76">
        <v>65</v>
      </c>
      <c r="G22" s="76">
        <v>31.2</v>
      </c>
      <c r="H22" s="76">
        <v>-1.5</v>
      </c>
      <c r="I22" s="76">
        <v>64.400000000000006</v>
      </c>
      <c r="J22" s="76">
        <v>67.3</v>
      </c>
      <c r="K22" s="76" t="s">
        <v>17</v>
      </c>
      <c r="L22" s="76">
        <v>44.1</v>
      </c>
      <c r="M22" s="76" t="s">
        <v>144</v>
      </c>
      <c r="N22" s="76" t="s">
        <v>17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79.599999999999994</v>
      </c>
      <c r="F23" s="76">
        <v>62.9</v>
      </c>
      <c r="G23" s="76">
        <v>32.700000000000003</v>
      </c>
      <c r="H23" s="76">
        <v>-2.2999999999999998</v>
      </c>
      <c r="I23" s="76">
        <v>65.099999999999994</v>
      </c>
      <c r="J23" s="76">
        <v>67.8</v>
      </c>
      <c r="K23" s="76" t="s">
        <v>64</v>
      </c>
      <c r="L23" s="76">
        <v>45.2</v>
      </c>
      <c r="M23" s="76" t="s">
        <v>129</v>
      </c>
      <c r="N23" s="76" t="s">
        <v>64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12.4</v>
      </c>
      <c r="F24" s="76">
        <v>1.4</v>
      </c>
      <c r="G24" s="76">
        <v>1.6</v>
      </c>
      <c r="H24" s="76">
        <v>0.7</v>
      </c>
      <c r="I24" s="76">
        <v>4</v>
      </c>
      <c r="J24" s="76">
        <v>3.9</v>
      </c>
      <c r="K24" s="76">
        <v>1.9</v>
      </c>
      <c r="L24" s="76">
        <v>1.1000000000000001</v>
      </c>
      <c r="M24" s="76" t="s">
        <v>145</v>
      </c>
      <c r="N24" s="76">
        <v>1.8</v>
      </c>
      <c r="O24" s="76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8</v>
      </c>
      <c r="M1" s="77" t="s">
        <v>9</v>
      </c>
      <c r="N1" s="77" t="s">
        <v>100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95</v>
      </c>
      <c r="F3" s="76">
        <v>63.1</v>
      </c>
      <c r="G3" s="76">
        <v>65.3</v>
      </c>
      <c r="H3" s="76">
        <v>8450</v>
      </c>
      <c r="I3" s="76">
        <v>-1.1000000000000001</v>
      </c>
      <c r="J3" s="76">
        <v>64.5</v>
      </c>
      <c r="K3" s="76">
        <v>66.2</v>
      </c>
      <c r="L3" s="76" t="s">
        <v>105</v>
      </c>
      <c r="M3" s="76">
        <v>1.5</v>
      </c>
      <c r="N3" s="76" t="s">
        <v>105</v>
      </c>
    </row>
    <row r="4" spans="1:14" ht="19">
      <c r="A4" s="80">
        <v>2</v>
      </c>
      <c r="B4" s="78"/>
      <c r="C4" s="78"/>
      <c r="D4" s="78"/>
      <c r="E4" s="81">
        <v>97</v>
      </c>
      <c r="F4" s="76">
        <v>64.2</v>
      </c>
      <c r="G4" s="76">
        <v>65.5</v>
      </c>
      <c r="H4" s="76">
        <v>8380</v>
      </c>
      <c r="I4" s="76">
        <v>-2.5</v>
      </c>
      <c r="J4" s="76">
        <v>65.3</v>
      </c>
      <c r="K4" s="76">
        <v>67.900000000000006</v>
      </c>
      <c r="L4" s="76" t="s">
        <v>25</v>
      </c>
      <c r="M4" s="76">
        <v>1.3</v>
      </c>
      <c r="N4" s="76" t="s">
        <v>25</v>
      </c>
    </row>
    <row r="5" spans="1:14" ht="19">
      <c r="A5" s="80">
        <v>3</v>
      </c>
      <c r="B5" s="78"/>
      <c r="C5" s="78"/>
      <c r="D5" s="78"/>
      <c r="E5" s="81">
        <v>67</v>
      </c>
      <c r="F5" s="76">
        <v>64.2</v>
      </c>
      <c r="G5" s="76">
        <v>69</v>
      </c>
      <c r="H5" s="76">
        <v>8490</v>
      </c>
      <c r="I5" s="76">
        <v>-1.7</v>
      </c>
      <c r="J5" s="76">
        <v>70</v>
      </c>
      <c r="K5" s="76">
        <v>71.900000000000006</v>
      </c>
      <c r="L5" s="76" t="s">
        <v>85</v>
      </c>
      <c r="M5" s="76">
        <v>5.9</v>
      </c>
      <c r="N5" s="76" t="s">
        <v>78</v>
      </c>
    </row>
    <row r="6" spans="1:14" ht="19">
      <c r="A6" s="80">
        <v>4</v>
      </c>
      <c r="B6" s="78"/>
      <c r="C6" s="78"/>
      <c r="D6" s="78"/>
      <c r="E6" s="81">
        <v>84</v>
      </c>
      <c r="F6" s="76">
        <v>61.4</v>
      </c>
      <c r="G6" s="76">
        <v>67</v>
      </c>
      <c r="H6" s="76">
        <v>6900</v>
      </c>
      <c r="I6" s="76" t="s">
        <v>19</v>
      </c>
      <c r="J6" s="76">
        <v>68.3</v>
      </c>
      <c r="K6" s="76">
        <v>72.5</v>
      </c>
      <c r="L6" s="76" t="s">
        <v>18</v>
      </c>
      <c r="M6" s="76">
        <v>3.3</v>
      </c>
      <c r="N6" s="76" t="s">
        <v>29</v>
      </c>
    </row>
    <row r="7" spans="1:14" ht="19">
      <c r="A7" s="80">
        <v>5</v>
      </c>
      <c r="B7" s="78"/>
      <c r="C7" s="78"/>
      <c r="D7" s="78"/>
      <c r="E7" s="81">
        <v>79</v>
      </c>
      <c r="F7" s="76">
        <v>64.099999999999994</v>
      </c>
      <c r="G7" s="76">
        <v>64.7</v>
      </c>
      <c r="H7" s="76">
        <v>8660</v>
      </c>
      <c r="I7" s="76">
        <v>-1.7</v>
      </c>
      <c r="J7" s="76">
        <v>63.5</v>
      </c>
      <c r="K7" s="76">
        <v>65</v>
      </c>
      <c r="L7" s="76" t="s">
        <v>40</v>
      </c>
      <c r="M7" s="76">
        <v>4</v>
      </c>
      <c r="N7" s="76" t="s">
        <v>40</v>
      </c>
    </row>
    <row r="8" spans="1:14" ht="19">
      <c r="A8" s="80">
        <v>6</v>
      </c>
      <c r="B8" s="78"/>
      <c r="C8" s="78"/>
      <c r="D8" s="78"/>
      <c r="E8" s="81">
        <v>66</v>
      </c>
      <c r="F8" s="76">
        <v>63.4</v>
      </c>
      <c r="G8" s="76">
        <v>62.7</v>
      </c>
      <c r="H8" s="76">
        <v>8750</v>
      </c>
      <c r="I8" s="76">
        <v>-2.1</v>
      </c>
      <c r="J8" s="76">
        <v>60.6</v>
      </c>
      <c r="K8" s="76">
        <v>61.9</v>
      </c>
      <c r="L8" s="76" t="s">
        <v>146</v>
      </c>
      <c r="M8" s="76">
        <v>6.1</v>
      </c>
      <c r="N8" s="76" t="s">
        <v>147</v>
      </c>
    </row>
    <row r="9" spans="1:14" ht="19">
      <c r="A9" s="80">
        <v>7</v>
      </c>
      <c r="B9" s="78"/>
      <c r="C9" s="78"/>
      <c r="D9" s="78"/>
      <c r="E9" s="81">
        <v>51</v>
      </c>
      <c r="F9" s="76">
        <v>65.8</v>
      </c>
      <c r="G9" s="76">
        <v>70.5</v>
      </c>
      <c r="H9" s="76">
        <v>9040</v>
      </c>
      <c r="I9" s="76">
        <v>-2.1</v>
      </c>
      <c r="J9" s="76">
        <v>71.5</v>
      </c>
      <c r="K9" s="76">
        <v>72.2</v>
      </c>
      <c r="L9" s="76" t="s">
        <v>148</v>
      </c>
      <c r="M9" s="76">
        <v>8.4</v>
      </c>
      <c r="N9" s="76" t="s">
        <v>77</v>
      </c>
    </row>
    <row r="10" spans="1:14" ht="19">
      <c r="A10" s="80">
        <v>8</v>
      </c>
      <c r="B10" s="78"/>
      <c r="C10" s="78"/>
      <c r="D10" s="78"/>
      <c r="E10" s="81">
        <v>87</v>
      </c>
      <c r="F10" s="76">
        <v>64</v>
      </c>
      <c r="G10" s="76">
        <v>64.5</v>
      </c>
      <c r="H10" s="76">
        <v>8350</v>
      </c>
      <c r="I10" s="76">
        <v>-1.1000000000000001</v>
      </c>
      <c r="J10" s="76">
        <v>63.6</v>
      </c>
      <c r="K10" s="76">
        <v>65.7</v>
      </c>
      <c r="L10" s="76" t="s">
        <v>39</v>
      </c>
      <c r="M10" s="76">
        <v>2.9</v>
      </c>
      <c r="N10" s="76" t="s">
        <v>36</v>
      </c>
    </row>
    <row r="11" spans="1:14" ht="19">
      <c r="A11" s="80">
        <v>9</v>
      </c>
      <c r="B11" s="78"/>
      <c r="C11" s="78"/>
      <c r="D11" s="78"/>
      <c r="E11" s="81">
        <v>97</v>
      </c>
      <c r="F11" s="76">
        <v>62.7</v>
      </c>
      <c r="G11" s="76">
        <v>66.5</v>
      </c>
      <c r="H11" s="76">
        <v>8730</v>
      </c>
      <c r="I11" s="76">
        <v>-3.5</v>
      </c>
      <c r="J11" s="76">
        <v>66</v>
      </c>
      <c r="K11" s="76">
        <v>67.3</v>
      </c>
      <c r="L11" s="76" t="s">
        <v>57</v>
      </c>
      <c r="M11" s="76">
        <v>1.3</v>
      </c>
      <c r="N11" s="76" t="s">
        <v>57</v>
      </c>
    </row>
    <row r="12" spans="1:14" ht="19">
      <c r="A12" s="80">
        <v>10</v>
      </c>
      <c r="B12" s="78"/>
      <c r="C12" s="78"/>
      <c r="D12" s="78"/>
      <c r="E12" s="81">
        <v>62</v>
      </c>
      <c r="F12" s="76">
        <v>65.8</v>
      </c>
      <c r="G12" s="76">
        <v>70.7</v>
      </c>
      <c r="H12" s="76">
        <v>8740</v>
      </c>
      <c r="I12" s="76">
        <v>-4.0999999999999996</v>
      </c>
      <c r="J12" s="76">
        <v>71.400000000000006</v>
      </c>
      <c r="K12" s="76">
        <v>72</v>
      </c>
      <c r="L12" s="76" t="s">
        <v>53</v>
      </c>
      <c r="M12" s="76">
        <v>6.7</v>
      </c>
      <c r="N12" s="76" t="s">
        <v>53</v>
      </c>
    </row>
    <row r="13" spans="1:14" ht="19">
      <c r="A13" s="80">
        <v>11</v>
      </c>
      <c r="B13" s="78"/>
      <c r="C13" s="78"/>
      <c r="D13" s="78"/>
      <c r="E13" s="81">
        <v>94</v>
      </c>
      <c r="F13" s="76">
        <v>63.8</v>
      </c>
      <c r="G13" s="76">
        <v>65.8</v>
      </c>
      <c r="H13" s="76">
        <v>8620</v>
      </c>
      <c r="I13" s="76">
        <v>-3.3</v>
      </c>
      <c r="J13" s="76">
        <v>65.5</v>
      </c>
      <c r="K13" s="76">
        <v>67.5</v>
      </c>
      <c r="L13" s="76" t="s">
        <v>70</v>
      </c>
      <c r="M13" s="76">
        <v>1.7</v>
      </c>
      <c r="N13" s="76" t="s">
        <v>113</v>
      </c>
    </row>
    <row r="14" spans="1:14" ht="19">
      <c r="A14" s="80">
        <v>12</v>
      </c>
      <c r="B14" s="78"/>
      <c r="C14" s="78"/>
      <c r="D14" s="78"/>
      <c r="E14" s="81">
        <v>73</v>
      </c>
      <c r="F14" s="76">
        <v>64.099999999999994</v>
      </c>
      <c r="G14" s="76">
        <v>68.5</v>
      </c>
      <c r="H14" s="76">
        <v>8890</v>
      </c>
      <c r="I14" s="76">
        <v>-2.2999999999999998</v>
      </c>
      <c r="J14" s="76">
        <v>68.599999999999994</v>
      </c>
      <c r="K14" s="76">
        <v>69.5</v>
      </c>
      <c r="L14" s="76" t="s">
        <v>117</v>
      </c>
      <c r="M14" s="76">
        <v>5</v>
      </c>
      <c r="N14" s="76" t="s">
        <v>149</v>
      </c>
    </row>
    <row r="15" spans="1:14" ht="19">
      <c r="A15" s="80">
        <v>13</v>
      </c>
      <c r="B15" s="78"/>
      <c r="C15" s="78"/>
      <c r="D15" s="78"/>
      <c r="E15" s="81">
        <v>86</v>
      </c>
      <c r="F15" s="76">
        <v>64.400000000000006</v>
      </c>
      <c r="G15" s="76">
        <v>64.099999999999994</v>
      </c>
      <c r="H15" s="76">
        <v>8720</v>
      </c>
      <c r="I15" s="76">
        <v>-2.7</v>
      </c>
      <c r="J15" s="76">
        <v>62.8</v>
      </c>
      <c r="K15" s="76">
        <v>64.5</v>
      </c>
      <c r="L15" s="76" t="s">
        <v>38</v>
      </c>
      <c r="M15" s="76">
        <v>3</v>
      </c>
      <c r="N15" s="76" t="s">
        <v>37</v>
      </c>
    </row>
    <row r="16" spans="1:14" ht="19">
      <c r="A16" s="80">
        <v>14</v>
      </c>
      <c r="B16" s="78"/>
      <c r="C16" s="78"/>
      <c r="D16" s="78"/>
      <c r="E16" s="81">
        <v>94</v>
      </c>
      <c r="F16" s="76">
        <v>65.099999999999994</v>
      </c>
      <c r="G16" s="76">
        <v>65.8</v>
      </c>
      <c r="H16" s="76">
        <v>8730</v>
      </c>
      <c r="I16" s="76">
        <v>-1.7</v>
      </c>
      <c r="J16" s="76">
        <v>65.2</v>
      </c>
      <c r="K16" s="76">
        <v>66.599999999999994</v>
      </c>
      <c r="L16" s="76" t="s">
        <v>120</v>
      </c>
      <c r="M16" s="76">
        <v>1.7</v>
      </c>
      <c r="N16" s="76" t="s">
        <v>123</v>
      </c>
    </row>
    <row r="17" spans="1:14" ht="19">
      <c r="A17" s="80">
        <v>15</v>
      </c>
      <c r="B17" s="78"/>
      <c r="C17" s="78"/>
      <c r="D17" s="78"/>
      <c r="E17" s="81">
        <v>50</v>
      </c>
      <c r="F17" s="76">
        <v>62.3</v>
      </c>
      <c r="G17" s="76">
        <v>61</v>
      </c>
      <c r="H17" s="76">
        <v>8590</v>
      </c>
      <c r="I17" s="76">
        <v>-1.7</v>
      </c>
      <c r="J17" s="76">
        <v>58.1</v>
      </c>
      <c r="K17" s="76">
        <v>59.6</v>
      </c>
      <c r="L17" s="76" t="s">
        <v>150</v>
      </c>
      <c r="M17" s="76">
        <v>8.5</v>
      </c>
      <c r="N17" s="76" t="s">
        <v>151</v>
      </c>
    </row>
    <row r="18" spans="1:14" ht="19">
      <c r="A18" s="80">
        <v>16</v>
      </c>
      <c r="B18" s="78"/>
      <c r="C18" s="78"/>
      <c r="D18" s="78"/>
      <c r="E18" s="81">
        <v>82</v>
      </c>
      <c r="F18" s="76">
        <v>62.3</v>
      </c>
      <c r="G18" s="76">
        <v>63.7</v>
      </c>
      <c r="H18" s="76">
        <v>9074</v>
      </c>
      <c r="I18" s="76">
        <v>-1.3</v>
      </c>
      <c r="J18" s="76">
        <v>62.3</v>
      </c>
      <c r="K18" s="76">
        <v>63.9</v>
      </c>
      <c r="L18" s="76" t="s">
        <v>41</v>
      </c>
      <c r="M18" s="76">
        <v>3.6</v>
      </c>
      <c r="N18" s="76" t="s">
        <v>141</v>
      </c>
    </row>
    <row r="19" spans="1:14" ht="19">
      <c r="A19" s="80">
        <v>17</v>
      </c>
      <c r="B19" s="78"/>
      <c r="C19" s="78"/>
      <c r="D19" s="78"/>
      <c r="E19" s="81">
        <v>75</v>
      </c>
      <c r="F19" s="76">
        <v>62.7</v>
      </c>
      <c r="G19" s="76">
        <v>66.2</v>
      </c>
      <c r="H19" s="76">
        <v>8410</v>
      </c>
      <c r="I19" s="76">
        <v>-1.3</v>
      </c>
      <c r="J19" s="76">
        <v>65.900000000000006</v>
      </c>
      <c r="K19" s="76">
        <v>67.8</v>
      </c>
      <c r="L19" s="76" t="s">
        <v>152</v>
      </c>
      <c r="M19" s="76">
        <v>4.5999999999999996</v>
      </c>
      <c r="N19" s="76" t="s">
        <v>153</v>
      </c>
    </row>
    <row r="20" spans="1:14" ht="19">
      <c r="A20" s="80">
        <v>18</v>
      </c>
      <c r="B20" s="78"/>
      <c r="C20" s="78"/>
      <c r="D20" s="78"/>
      <c r="E20" s="81">
        <v>65</v>
      </c>
      <c r="F20" s="76">
        <v>65.5</v>
      </c>
      <c r="G20" s="76">
        <v>69.2</v>
      </c>
      <c r="H20" s="76">
        <v>9140</v>
      </c>
      <c r="I20" s="76">
        <v>-2.7</v>
      </c>
      <c r="J20" s="76">
        <v>69.400000000000006</v>
      </c>
      <c r="K20" s="76">
        <v>70</v>
      </c>
      <c r="L20" s="76" t="s">
        <v>94</v>
      </c>
      <c r="M20" s="76">
        <v>6.2</v>
      </c>
      <c r="N20" s="76" t="s">
        <v>152</v>
      </c>
    </row>
    <row r="21" spans="1:14" ht="19">
      <c r="A21" s="80">
        <v>19</v>
      </c>
      <c r="B21" s="78"/>
      <c r="C21" s="78"/>
      <c r="D21" s="78"/>
      <c r="E21" s="81">
        <v>53</v>
      </c>
      <c r="F21" s="76">
        <v>63.2</v>
      </c>
      <c r="G21" s="76">
        <v>60</v>
      </c>
      <c r="H21" s="76">
        <v>6360</v>
      </c>
      <c r="I21" s="76" t="s">
        <v>19</v>
      </c>
      <c r="J21" s="76">
        <v>57.1</v>
      </c>
      <c r="K21" s="76">
        <v>60.5</v>
      </c>
      <c r="L21" s="76" t="s">
        <v>25</v>
      </c>
      <c r="M21" s="76">
        <v>8.1</v>
      </c>
      <c r="N21" s="76" t="s">
        <v>105</v>
      </c>
    </row>
    <row r="22" spans="1:14" ht="19">
      <c r="A22" s="80">
        <v>20</v>
      </c>
      <c r="B22" s="78"/>
      <c r="C22" s="78"/>
      <c r="D22" s="78"/>
      <c r="E22" s="81">
        <v>87</v>
      </c>
      <c r="F22" s="76">
        <v>62.8</v>
      </c>
      <c r="G22" s="76">
        <v>63.8</v>
      </c>
      <c r="H22" s="76">
        <v>8280</v>
      </c>
      <c r="I22" s="76">
        <v>-1.9</v>
      </c>
      <c r="J22" s="76">
        <v>62.7</v>
      </c>
      <c r="K22" s="76">
        <v>65.099999999999994</v>
      </c>
      <c r="L22" s="76" t="s">
        <v>101</v>
      </c>
      <c r="M22" s="76">
        <v>2.8</v>
      </c>
      <c r="N22" s="76" t="s">
        <v>101</v>
      </c>
    </row>
    <row r="23" spans="1:14" ht="19">
      <c r="A23" s="76" t="s">
        <v>21</v>
      </c>
      <c r="B23" s="78"/>
      <c r="C23" s="78"/>
      <c r="D23" s="78"/>
      <c r="E23" s="81">
        <v>77.2</v>
      </c>
      <c r="F23" s="76">
        <v>63.7</v>
      </c>
      <c r="G23" s="76">
        <v>65.7</v>
      </c>
      <c r="H23" s="76">
        <v>8465</v>
      </c>
      <c r="I23" s="76">
        <v>-2.2000000000000002</v>
      </c>
      <c r="J23" s="76">
        <v>65.099999999999994</v>
      </c>
      <c r="K23" s="76">
        <v>66.900000000000006</v>
      </c>
      <c r="L23" s="76" t="s">
        <v>109</v>
      </c>
      <c r="M23" s="76">
        <v>4.3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15.2</v>
      </c>
      <c r="F24" s="76">
        <v>1.2</v>
      </c>
      <c r="G24" s="76">
        <v>2.8</v>
      </c>
      <c r="H24" s="76">
        <v>660</v>
      </c>
      <c r="I24" s="76">
        <v>0.8</v>
      </c>
      <c r="J24" s="76">
        <v>3.9</v>
      </c>
      <c r="K24" s="76">
        <v>3.7</v>
      </c>
      <c r="L24" s="76">
        <v>3</v>
      </c>
      <c r="M24" s="76">
        <v>2.4</v>
      </c>
      <c r="N24" s="76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22"/>
  <sheetViews>
    <sheetView workbookViewId="0">
      <selection activeCell="H17" sqref="H17:H22"/>
    </sheetView>
  </sheetViews>
  <sheetFormatPr baseColWidth="10" defaultRowHeight="16"/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85"/>
      <c r="T1" s="85"/>
    </row>
    <row r="2" spans="1:23" ht="91" thickBot="1">
      <c r="A2" s="2" t="s">
        <v>45</v>
      </c>
      <c r="B2" s="136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36" t="s">
        <v>7</v>
      </c>
      <c r="I2" s="2" t="s">
        <v>8</v>
      </c>
      <c r="J2" s="136" t="s">
        <v>154</v>
      </c>
      <c r="K2" s="2" t="s">
        <v>9</v>
      </c>
      <c r="L2" s="2" t="s">
        <v>51</v>
      </c>
      <c r="M2" s="2" t="s">
        <v>48</v>
      </c>
      <c r="N2" s="2" t="s">
        <v>50</v>
      </c>
      <c r="O2" s="2" t="s">
        <v>43</v>
      </c>
      <c r="P2" s="2" t="s">
        <v>44</v>
      </c>
      <c r="Q2" s="2" t="s">
        <v>49</v>
      </c>
      <c r="R2" s="2" t="s">
        <v>47</v>
      </c>
      <c r="S2" s="30" t="s">
        <v>97</v>
      </c>
      <c r="T2" s="30" t="s">
        <v>118</v>
      </c>
      <c r="U2" s="86" t="s">
        <v>98</v>
      </c>
      <c r="V2" s="86" t="s">
        <v>99</v>
      </c>
      <c r="W2" s="86" t="s">
        <v>43</v>
      </c>
    </row>
    <row r="3" spans="1:23" ht="18" thickBot="1">
      <c r="A3" s="58">
        <f t="shared" ref="A3:A8" si="0">100-B3</f>
        <v>49</v>
      </c>
      <c r="B3" s="58">
        <v>51</v>
      </c>
      <c r="C3" s="58">
        <v>114.2</v>
      </c>
      <c r="D3" s="58">
        <v>163.19999999999999</v>
      </c>
      <c r="E3" s="58">
        <v>1676</v>
      </c>
      <c r="F3" s="58">
        <v>0</v>
      </c>
      <c r="G3" s="58">
        <v>233.6</v>
      </c>
      <c r="H3" s="58">
        <v>265.89999999999998</v>
      </c>
      <c r="I3" s="58" t="s">
        <v>92</v>
      </c>
      <c r="J3" s="5">
        <f>_xlfn.NUMBERVALUE( LEFT(I3,LEN(I3)-1))</f>
        <v>20.7</v>
      </c>
      <c r="K3" s="58" t="s">
        <v>19</v>
      </c>
      <c r="L3" s="4" t="s">
        <v>96</v>
      </c>
      <c r="M3" s="4"/>
    </row>
    <row r="4" spans="1:23" ht="18" thickBot="1">
      <c r="A4" s="58">
        <f t="shared" si="0"/>
        <v>0</v>
      </c>
      <c r="B4" s="58">
        <v>100</v>
      </c>
      <c r="C4" s="58">
        <v>115.3</v>
      </c>
      <c r="D4" s="58">
        <v>163.30000000000001</v>
      </c>
      <c r="E4" s="58">
        <v>2454</v>
      </c>
      <c r="F4" s="58">
        <v>0.1</v>
      </c>
      <c r="G4" s="58">
        <v>241.6</v>
      </c>
      <c r="H4" s="58">
        <v>260.39999999999998</v>
      </c>
      <c r="I4" s="58" t="s">
        <v>16</v>
      </c>
      <c r="J4" s="5">
        <f t="shared" ref="J4:J8" si="1">_xlfn.NUMBERVALUE( LEFT(I4,LEN(I4)-1))</f>
        <v>0.1</v>
      </c>
      <c r="K4" s="58" t="s">
        <v>19</v>
      </c>
      <c r="L4" s="4" t="s">
        <v>96</v>
      </c>
      <c r="M4" s="4"/>
    </row>
    <row r="5" spans="1:23" ht="18" thickBot="1">
      <c r="A5" s="58">
        <f t="shared" si="0"/>
        <v>3</v>
      </c>
      <c r="B5" s="58">
        <v>97</v>
      </c>
      <c r="C5" s="58">
        <v>113.3</v>
      </c>
      <c r="D5" s="58">
        <v>162</v>
      </c>
      <c r="E5" s="58">
        <v>2265</v>
      </c>
      <c r="F5" s="58">
        <v>-0.6</v>
      </c>
      <c r="G5" s="58">
        <v>235.8</v>
      </c>
      <c r="H5" s="97">
        <v>258.10000000000002</v>
      </c>
      <c r="I5" s="58" t="s">
        <v>93</v>
      </c>
      <c r="J5" s="5">
        <f t="shared" si="1"/>
        <v>4.4000000000000004</v>
      </c>
      <c r="K5" s="58" t="s">
        <v>19</v>
      </c>
      <c r="L5" s="4" t="s">
        <v>96</v>
      </c>
      <c r="M5" s="4"/>
    </row>
    <row r="6" spans="1:23" ht="18" thickBot="1">
      <c r="A6" s="58">
        <f t="shared" si="0"/>
        <v>1</v>
      </c>
      <c r="B6" s="58">
        <v>99</v>
      </c>
      <c r="C6" s="58">
        <v>113.2</v>
      </c>
      <c r="D6" s="58">
        <v>154.30000000000001</v>
      </c>
      <c r="E6" s="58">
        <v>1251</v>
      </c>
      <c r="F6" s="58">
        <v>0.8</v>
      </c>
      <c r="G6" s="58">
        <v>219.5</v>
      </c>
      <c r="H6" s="97">
        <v>258.10000000000002</v>
      </c>
      <c r="I6" s="58" t="s">
        <v>17</v>
      </c>
      <c r="J6" s="5">
        <f t="shared" si="1"/>
        <v>1</v>
      </c>
      <c r="K6" s="58" t="s">
        <v>19</v>
      </c>
      <c r="L6" s="4" t="s">
        <v>96</v>
      </c>
      <c r="M6" s="4"/>
    </row>
    <row r="7" spans="1:23" ht="18" thickBot="1">
      <c r="A7" s="58">
        <f t="shared" si="0"/>
        <v>0</v>
      </c>
      <c r="B7" s="58">
        <v>100</v>
      </c>
      <c r="C7" s="58">
        <v>113.3</v>
      </c>
      <c r="D7" s="58">
        <v>160</v>
      </c>
      <c r="E7" s="58">
        <v>1704</v>
      </c>
      <c r="F7" s="58">
        <v>0.2</v>
      </c>
      <c r="G7" s="58">
        <v>241.9</v>
      </c>
      <c r="H7" s="58">
        <v>270.7</v>
      </c>
      <c r="I7" s="58" t="s">
        <v>94</v>
      </c>
      <c r="J7" s="5">
        <f t="shared" si="1"/>
        <v>4.5</v>
      </c>
      <c r="K7" s="58" t="s">
        <v>19</v>
      </c>
      <c r="L7" s="4" t="s">
        <v>96</v>
      </c>
      <c r="M7" s="4"/>
    </row>
    <row r="8" spans="1:23" ht="18" thickBot="1">
      <c r="A8" s="58">
        <f t="shared" si="0"/>
        <v>1</v>
      </c>
      <c r="B8" s="58">
        <v>99</v>
      </c>
      <c r="C8" s="58">
        <v>114.8</v>
      </c>
      <c r="D8" s="58">
        <v>165.1</v>
      </c>
      <c r="E8" s="58">
        <v>3006</v>
      </c>
      <c r="F8" s="58">
        <v>-0.2</v>
      </c>
      <c r="G8" s="58">
        <v>243.3</v>
      </c>
      <c r="H8" s="58">
        <v>262.89999999999998</v>
      </c>
      <c r="I8" s="58" t="s">
        <v>95</v>
      </c>
      <c r="J8" s="5">
        <f t="shared" si="1"/>
        <v>6.7</v>
      </c>
      <c r="K8" s="58" t="s">
        <v>19</v>
      </c>
      <c r="L8" s="4" t="s">
        <v>96</v>
      </c>
      <c r="M8" s="4"/>
    </row>
    <row r="16" spans="1:23" ht="17" thickBot="1">
      <c r="G16" t="s">
        <v>158</v>
      </c>
      <c r="H16" t="s">
        <v>159</v>
      </c>
      <c r="I16" t="s">
        <v>160</v>
      </c>
    </row>
    <row r="17" spans="7:9" ht="17" thickBot="1">
      <c r="G17" s="58">
        <v>265.89999999999998</v>
      </c>
      <c r="H17" s="5">
        <v>20.7</v>
      </c>
      <c r="I17" s="58">
        <v>51</v>
      </c>
    </row>
    <row r="18" spans="7:9" ht="17" thickBot="1">
      <c r="G18" s="58">
        <v>260.39999999999998</v>
      </c>
      <c r="H18" s="5">
        <v>0.1</v>
      </c>
      <c r="I18" s="58">
        <v>100</v>
      </c>
    </row>
    <row r="19" spans="7:9" ht="17" thickBot="1">
      <c r="G19" s="97">
        <v>258.10000000000002</v>
      </c>
      <c r="H19" s="5">
        <v>4.4000000000000004</v>
      </c>
      <c r="I19" s="58">
        <v>97</v>
      </c>
    </row>
    <row r="20" spans="7:9" ht="17" thickBot="1">
      <c r="G20" s="97">
        <v>258.10000000000002</v>
      </c>
      <c r="H20" s="5">
        <v>1</v>
      </c>
      <c r="I20" s="58">
        <v>99</v>
      </c>
    </row>
    <row r="21" spans="7:9" ht="17" thickBot="1">
      <c r="G21" s="58">
        <v>270.7</v>
      </c>
      <c r="H21" s="5">
        <v>4.5</v>
      </c>
      <c r="I21" s="58">
        <v>100</v>
      </c>
    </row>
    <row r="22" spans="7:9" ht="17" thickBot="1">
      <c r="G22" s="58">
        <v>262.89999999999998</v>
      </c>
      <c r="H22" s="5">
        <v>6.7</v>
      </c>
      <c r="I22" s="58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6" ht="17" thickBot="1">
      <c r="A2" s="112" t="s">
        <v>52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1:16" ht="17">
      <c r="A3" s="113" t="s">
        <v>0</v>
      </c>
      <c r="B3" s="113"/>
      <c r="C3" s="113"/>
      <c r="D3" s="113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154</v>
      </c>
      <c r="P3" s="2" t="s">
        <v>155</v>
      </c>
    </row>
    <row r="4" spans="1:16" ht="18" thickBot="1">
      <c r="A4" s="114"/>
      <c r="B4" s="114"/>
      <c r="C4" s="114"/>
      <c r="D4" s="114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53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54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15" t="s">
        <v>23</v>
      </c>
      <c r="B11" s="115"/>
      <c r="C11" s="115"/>
      <c r="D11" s="115"/>
      <c r="E11" s="32">
        <v>19.600000000000001</v>
      </c>
      <c r="F11" s="32">
        <v>3.3</v>
      </c>
      <c r="G11" s="32">
        <v>3.2</v>
      </c>
      <c r="H11" s="32">
        <v>684</v>
      </c>
      <c r="I11" s="32">
        <v>0.3</v>
      </c>
      <c r="J11" s="32">
        <v>4.8</v>
      </c>
      <c r="K11" s="32">
        <v>4.7</v>
      </c>
      <c r="L11" s="32">
        <v>1.5</v>
      </c>
      <c r="M11" s="32">
        <v>2.6</v>
      </c>
      <c r="O11" s="87"/>
      <c r="P11" s="7"/>
    </row>
    <row r="12" spans="1:16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16" ht="17" thickBot="1">
      <c r="A13" s="116" t="s">
        <v>56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</row>
    <row r="14" spans="1:16" ht="17">
      <c r="A14" s="113" t="s">
        <v>0</v>
      </c>
      <c r="B14" s="113"/>
      <c r="C14" s="113"/>
      <c r="D14" s="113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154</v>
      </c>
      <c r="P14" s="2" t="s">
        <v>155</v>
      </c>
    </row>
    <row r="15" spans="1:16" ht="18" thickBot="1">
      <c r="A15" s="114"/>
      <c r="B15" s="114"/>
      <c r="C15" s="114"/>
      <c r="D15" s="114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3">
        <v>1</v>
      </c>
      <c r="B16" s="34"/>
      <c r="C16" s="34"/>
      <c r="D16" s="34"/>
      <c r="E16" s="33">
        <v>88</v>
      </c>
      <c r="F16" s="33">
        <v>58.7</v>
      </c>
      <c r="G16" s="33">
        <v>63.2</v>
      </c>
      <c r="H16" s="33">
        <v>5007</v>
      </c>
      <c r="I16" s="33">
        <v>-5.4</v>
      </c>
      <c r="J16" s="33">
        <v>62.6</v>
      </c>
      <c r="K16" s="33">
        <v>71.599999999999994</v>
      </c>
      <c r="L16" s="33" t="s">
        <v>57</v>
      </c>
      <c r="M16" s="33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3">
        <v>2</v>
      </c>
      <c r="B17" s="34"/>
      <c r="C17" s="34"/>
      <c r="D17" s="34"/>
      <c r="E17" s="33">
        <v>100</v>
      </c>
      <c r="F17" s="33">
        <v>58.4</v>
      </c>
      <c r="G17" s="33">
        <v>64</v>
      </c>
      <c r="H17" s="33">
        <v>3984</v>
      </c>
      <c r="I17" s="33">
        <v>-6</v>
      </c>
      <c r="J17" s="33">
        <v>65.2</v>
      </c>
      <c r="K17" s="33">
        <v>75.2</v>
      </c>
      <c r="L17" s="33" t="s">
        <v>30</v>
      </c>
      <c r="M17" s="33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3">
        <v>3</v>
      </c>
      <c r="B18" s="34"/>
      <c r="C18" s="34"/>
      <c r="D18" s="34"/>
      <c r="E18" s="33">
        <v>56</v>
      </c>
      <c r="F18" s="33">
        <v>56.1</v>
      </c>
      <c r="G18" s="33">
        <v>58.3</v>
      </c>
      <c r="H18" s="33">
        <v>3889</v>
      </c>
      <c r="I18" s="33">
        <v>-5.8</v>
      </c>
      <c r="J18" s="33">
        <v>57.4</v>
      </c>
      <c r="K18" s="33">
        <v>67</v>
      </c>
      <c r="L18" s="33" t="s">
        <v>29</v>
      </c>
      <c r="M18" s="33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3">
        <v>4</v>
      </c>
      <c r="B19" s="34"/>
      <c r="C19" s="34"/>
      <c r="D19" s="34"/>
      <c r="E19" s="33">
        <v>85</v>
      </c>
      <c r="F19" s="33">
        <v>57.1</v>
      </c>
      <c r="G19" s="33">
        <v>62.2</v>
      </c>
      <c r="H19" s="33">
        <v>4298</v>
      </c>
      <c r="I19" s="33">
        <v>-5</v>
      </c>
      <c r="J19" s="33">
        <v>62.7</v>
      </c>
      <c r="K19" s="33">
        <v>72.099999999999994</v>
      </c>
      <c r="L19" s="33" t="s">
        <v>58</v>
      </c>
      <c r="M19" s="33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3">
        <v>5</v>
      </c>
      <c r="B20" s="34"/>
      <c r="C20" s="34"/>
      <c r="D20" s="34"/>
      <c r="E20" s="33">
        <v>87</v>
      </c>
      <c r="F20" s="33">
        <v>58.1</v>
      </c>
      <c r="G20" s="33">
        <v>62</v>
      </c>
      <c r="H20" s="33">
        <v>4030</v>
      </c>
      <c r="I20" s="33">
        <v>-6</v>
      </c>
      <c r="J20" s="33">
        <v>62.5</v>
      </c>
      <c r="K20" s="33">
        <v>73.099999999999994</v>
      </c>
      <c r="L20" s="33" t="s">
        <v>55</v>
      </c>
      <c r="M20" s="33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3">
        <v>6</v>
      </c>
      <c r="B21" s="34"/>
      <c r="C21" s="34"/>
      <c r="D21" s="34"/>
      <c r="E21" s="33">
        <v>85</v>
      </c>
      <c r="F21" s="33">
        <v>60</v>
      </c>
      <c r="G21" s="33">
        <v>65</v>
      </c>
      <c r="H21" s="33">
        <v>4063</v>
      </c>
      <c r="I21" s="33">
        <v>-5.2</v>
      </c>
      <c r="J21" s="33">
        <v>66.8</v>
      </c>
      <c r="K21" s="33">
        <v>76</v>
      </c>
      <c r="L21" s="33" t="s">
        <v>36</v>
      </c>
      <c r="M21" s="33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17" t="s">
        <v>23</v>
      </c>
      <c r="B22" s="117"/>
      <c r="C22" s="117"/>
      <c r="D22" s="117"/>
      <c r="E22" s="35">
        <v>13.3</v>
      </c>
      <c r="F22" s="35">
        <v>1.2</v>
      </c>
      <c r="G22" s="35">
        <v>2.1</v>
      </c>
      <c r="H22" s="35">
        <v>377</v>
      </c>
      <c r="I22" s="35">
        <v>0.4</v>
      </c>
      <c r="J22" s="35">
        <v>2.9</v>
      </c>
      <c r="K22" s="35">
        <v>2.9</v>
      </c>
      <c r="L22" s="35">
        <v>1.5</v>
      </c>
      <c r="M22" s="35">
        <v>2.2000000000000002</v>
      </c>
      <c r="O22" s="88"/>
      <c r="P22" s="98"/>
    </row>
    <row r="23" spans="1:16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16" ht="17" thickBot="1">
      <c r="A24" s="118" t="s">
        <v>59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</row>
    <row r="25" spans="1:16" ht="17">
      <c r="A25" s="113" t="s">
        <v>0</v>
      </c>
      <c r="B25" s="113"/>
      <c r="C25" s="113"/>
      <c r="D25" s="113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154</v>
      </c>
      <c r="P25" s="2" t="s">
        <v>155</v>
      </c>
    </row>
    <row r="26" spans="1:16" ht="18" thickBot="1">
      <c r="A26" s="114"/>
      <c r="B26" s="114"/>
      <c r="C26" s="114"/>
      <c r="D26" s="114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6">
        <v>1</v>
      </c>
      <c r="B27" s="37"/>
      <c r="C27" s="37"/>
      <c r="D27" s="37"/>
      <c r="E27" s="36">
        <v>80</v>
      </c>
      <c r="F27" s="36">
        <v>60.9</v>
      </c>
      <c r="G27" s="36">
        <v>68</v>
      </c>
      <c r="H27" s="36">
        <v>5537</v>
      </c>
      <c r="I27" s="36">
        <v>-4.5999999999999996</v>
      </c>
      <c r="J27" s="36">
        <v>71.3</v>
      </c>
      <c r="K27" s="36">
        <v>79.8</v>
      </c>
      <c r="L27" s="36" t="s">
        <v>60</v>
      </c>
      <c r="M27" s="36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6">
        <v>2</v>
      </c>
      <c r="B28" s="37"/>
      <c r="C28" s="37"/>
      <c r="D28" s="37"/>
      <c r="E28" s="36">
        <v>97</v>
      </c>
      <c r="F28" s="36">
        <v>62.4</v>
      </c>
      <c r="G28" s="36">
        <v>68.5</v>
      </c>
      <c r="H28" s="36">
        <v>4531</v>
      </c>
      <c r="I28" s="36">
        <v>-5.2</v>
      </c>
      <c r="J28" s="36">
        <v>73.8</v>
      </c>
      <c r="K28" s="36">
        <v>83.6</v>
      </c>
      <c r="L28" s="36" t="s">
        <v>35</v>
      </c>
      <c r="M28" s="36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6">
        <v>3</v>
      </c>
      <c r="B29" s="37"/>
      <c r="C29" s="37"/>
      <c r="D29" s="37"/>
      <c r="E29" s="36">
        <v>71</v>
      </c>
      <c r="F29" s="36">
        <v>61.6</v>
      </c>
      <c r="G29" s="36">
        <v>66.8</v>
      </c>
      <c r="H29" s="36">
        <v>5231</v>
      </c>
      <c r="I29" s="36">
        <v>-4</v>
      </c>
      <c r="J29" s="36">
        <v>68.900000000000006</v>
      </c>
      <c r="K29" s="36">
        <v>77.8</v>
      </c>
      <c r="L29" s="36" t="s">
        <v>54</v>
      </c>
      <c r="M29" s="36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6">
        <v>4</v>
      </c>
      <c r="B30" s="37"/>
      <c r="C30" s="37"/>
      <c r="D30" s="37"/>
      <c r="E30" s="36">
        <v>88</v>
      </c>
      <c r="F30" s="36">
        <v>64.8</v>
      </c>
      <c r="G30" s="36">
        <v>70.599999999999994</v>
      </c>
      <c r="H30" s="36">
        <v>4371</v>
      </c>
      <c r="I30" s="36">
        <v>-4.8</v>
      </c>
      <c r="J30" s="36">
        <v>77.900000000000006</v>
      </c>
      <c r="K30" s="36">
        <v>87.7</v>
      </c>
      <c r="L30" s="36" t="s">
        <v>28</v>
      </c>
      <c r="M30" s="36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6">
        <v>5</v>
      </c>
      <c r="B31" s="37"/>
      <c r="C31" s="37"/>
      <c r="D31" s="37"/>
      <c r="E31" s="36">
        <v>87</v>
      </c>
      <c r="F31" s="36">
        <v>61.4</v>
      </c>
      <c r="G31" s="36">
        <v>68.7</v>
      </c>
      <c r="H31" s="36">
        <v>4274</v>
      </c>
      <c r="I31" s="36">
        <v>-4.8</v>
      </c>
      <c r="J31" s="36">
        <v>72.599999999999994</v>
      </c>
      <c r="K31" s="36">
        <v>82.9</v>
      </c>
      <c r="L31" s="36" t="s">
        <v>61</v>
      </c>
      <c r="M31" s="36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6">
        <v>6</v>
      </c>
      <c r="B32" s="37"/>
      <c r="C32" s="37"/>
      <c r="D32" s="37"/>
      <c r="E32" s="36">
        <v>85</v>
      </c>
      <c r="F32" s="36">
        <v>60.7</v>
      </c>
      <c r="G32" s="36">
        <v>67.8</v>
      </c>
      <c r="H32" s="36">
        <v>4448</v>
      </c>
      <c r="I32" s="36">
        <v>-4.8</v>
      </c>
      <c r="J32" s="36">
        <v>71.400000000000006</v>
      </c>
      <c r="K32" s="36">
        <v>81.099999999999994</v>
      </c>
      <c r="L32" s="36" t="s">
        <v>30</v>
      </c>
      <c r="M32" s="36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19" t="s">
        <v>23</v>
      </c>
      <c r="B33" s="119"/>
      <c r="C33" s="119"/>
      <c r="D33" s="119"/>
      <c r="E33" s="38">
        <v>7.9</v>
      </c>
      <c r="F33" s="38">
        <v>1.4</v>
      </c>
      <c r="G33" s="38">
        <v>1.2</v>
      </c>
      <c r="H33" s="38">
        <v>476</v>
      </c>
      <c r="I33" s="38">
        <v>0.4</v>
      </c>
      <c r="J33" s="38">
        <v>2.8</v>
      </c>
      <c r="K33" s="38">
        <v>3.1</v>
      </c>
      <c r="L33" s="38">
        <v>1.3</v>
      </c>
      <c r="M33" s="38">
        <v>1.4</v>
      </c>
      <c r="O33" s="89"/>
      <c r="P33" s="99"/>
    </row>
    <row r="34" spans="1:16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6" ht="17" thickBot="1">
      <c r="A35" s="120" t="s">
        <v>62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</row>
    <row r="36" spans="1:16" ht="17">
      <c r="A36" s="113" t="s">
        <v>0</v>
      </c>
      <c r="B36" s="113"/>
      <c r="C36" s="113"/>
      <c r="D36" s="113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154</v>
      </c>
      <c r="P36" s="2" t="s">
        <v>155</v>
      </c>
    </row>
    <row r="37" spans="1:16" ht="18" thickBot="1">
      <c r="A37" s="114"/>
      <c r="B37" s="114"/>
      <c r="C37" s="114"/>
      <c r="D37" s="114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9">
        <v>1</v>
      </c>
      <c r="B38" s="40"/>
      <c r="C38" s="40"/>
      <c r="D38" s="40"/>
      <c r="E38" s="39">
        <v>64</v>
      </c>
      <c r="F38" s="39">
        <v>76.099999999999994</v>
      </c>
      <c r="G38" s="39">
        <v>72.7</v>
      </c>
      <c r="H38" s="39">
        <v>4095</v>
      </c>
      <c r="I38" s="39">
        <v>-5.4</v>
      </c>
      <c r="J38" s="39">
        <v>76.8</v>
      </c>
      <c r="K38" s="39">
        <v>83.7</v>
      </c>
      <c r="L38" s="39" t="s">
        <v>17</v>
      </c>
      <c r="M38" s="39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9">
        <v>2</v>
      </c>
      <c r="B39" s="40"/>
      <c r="C39" s="40"/>
      <c r="D39" s="40"/>
      <c r="E39" s="39">
        <v>87</v>
      </c>
      <c r="F39" s="39">
        <v>78.7</v>
      </c>
      <c r="G39" s="39">
        <v>75.099999999999994</v>
      </c>
      <c r="H39" s="39">
        <v>3854</v>
      </c>
      <c r="I39" s="39">
        <v>-6.2</v>
      </c>
      <c r="J39" s="39">
        <v>81.400000000000006</v>
      </c>
      <c r="K39" s="39">
        <v>88.6</v>
      </c>
      <c r="L39" s="39" t="s">
        <v>63</v>
      </c>
      <c r="M39" s="39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9">
        <v>3</v>
      </c>
      <c r="B40" s="40"/>
      <c r="C40" s="40"/>
      <c r="D40" s="40"/>
      <c r="E40" s="39">
        <v>92</v>
      </c>
      <c r="F40" s="39">
        <v>80.599999999999994</v>
      </c>
      <c r="G40" s="39">
        <v>76</v>
      </c>
      <c r="H40" s="39">
        <v>3660</v>
      </c>
      <c r="I40" s="39">
        <v>-6.2</v>
      </c>
      <c r="J40" s="39">
        <v>82.5</v>
      </c>
      <c r="K40" s="39">
        <v>89.6</v>
      </c>
      <c r="L40" s="39" t="s">
        <v>63</v>
      </c>
      <c r="M40" s="39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9">
        <v>4</v>
      </c>
      <c r="B41" s="40"/>
      <c r="C41" s="40"/>
      <c r="D41" s="40"/>
      <c r="E41" s="39">
        <v>78</v>
      </c>
      <c r="F41" s="39">
        <v>80.400000000000006</v>
      </c>
      <c r="G41" s="39">
        <v>74.400000000000006</v>
      </c>
      <c r="H41" s="39">
        <v>4177</v>
      </c>
      <c r="I41" s="39" t="s">
        <v>19</v>
      </c>
      <c r="J41" s="39">
        <v>79.5</v>
      </c>
      <c r="K41" s="39">
        <v>85.9</v>
      </c>
      <c r="L41" s="39" t="s">
        <v>64</v>
      </c>
      <c r="M41" s="39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9">
        <v>5</v>
      </c>
      <c r="B42" s="40"/>
      <c r="C42" s="40"/>
      <c r="D42" s="40"/>
      <c r="E42" s="39">
        <v>66</v>
      </c>
      <c r="F42" s="39">
        <v>81.599999999999994</v>
      </c>
      <c r="G42" s="39">
        <v>73.7</v>
      </c>
      <c r="H42" s="39">
        <v>4276</v>
      </c>
      <c r="I42" s="39">
        <v>-4.5999999999999996</v>
      </c>
      <c r="J42" s="39">
        <v>77.599999999999994</v>
      </c>
      <c r="K42" s="39">
        <v>83.9</v>
      </c>
      <c r="L42" s="39" t="s">
        <v>65</v>
      </c>
      <c r="M42" s="39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9">
        <v>6</v>
      </c>
      <c r="B43" s="40"/>
      <c r="C43" s="40"/>
      <c r="D43" s="40"/>
      <c r="E43" s="39">
        <v>89</v>
      </c>
      <c r="F43" s="39">
        <v>82.4</v>
      </c>
      <c r="G43" s="39">
        <v>76.599999999999994</v>
      </c>
      <c r="H43" s="39">
        <v>4183</v>
      </c>
      <c r="I43" s="39">
        <v>-6.2</v>
      </c>
      <c r="J43" s="39">
        <v>82.9</v>
      </c>
      <c r="K43" s="39">
        <v>89.4</v>
      </c>
      <c r="L43" s="39" t="s">
        <v>39</v>
      </c>
      <c r="M43" s="39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21" t="s">
        <v>23</v>
      </c>
      <c r="B44" s="121"/>
      <c r="C44" s="121"/>
      <c r="D44" s="121"/>
      <c r="E44" s="41">
        <v>11</v>
      </c>
      <c r="F44" s="41">
        <v>2.1</v>
      </c>
      <c r="G44" s="41">
        <v>1.3</v>
      </c>
      <c r="H44" s="41">
        <v>215</v>
      </c>
      <c r="I44" s="41">
        <v>0.6</v>
      </c>
      <c r="J44" s="41">
        <v>2.4</v>
      </c>
      <c r="K44" s="41">
        <v>2.5</v>
      </c>
      <c r="L44" s="41">
        <v>1.5</v>
      </c>
      <c r="M44" s="41">
        <v>2.2999999999999998</v>
      </c>
      <c r="O44" s="90"/>
      <c r="P44" s="100"/>
    </row>
    <row r="45" spans="1:16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6" ht="17" thickBot="1">
      <c r="A46" s="122" t="s">
        <v>66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spans="1:16" ht="17">
      <c r="A47" s="113" t="s">
        <v>0</v>
      </c>
      <c r="B47" s="113"/>
      <c r="C47" s="113"/>
      <c r="D47" s="113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154</v>
      </c>
      <c r="P47" s="2" t="s">
        <v>155</v>
      </c>
    </row>
    <row r="48" spans="1:16" ht="18" thickBot="1">
      <c r="A48" s="114"/>
      <c r="B48" s="114"/>
      <c r="C48" s="114"/>
      <c r="D48" s="114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2">
        <v>1</v>
      </c>
      <c r="B49" s="43"/>
      <c r="C49" s="43"/>
      <c r="D49" s="43"/>
      <c r="E49" s="42">
        <v>83</v>
      </c>
      <c r="F49" s="42">
        <v>79.099999999999994</v>
      </c>
      <c r="G49" s="42">
        <v>81.8</v>
      </c>
      <c r="H49" s="42">
        <v>4264</v>
      </c>
      <c r="I49" s="42">
        <v>-5.8</v>
      </c>
      <c r="J49" s="42">
        <v>94</v>
      </c>
      <c r="K49" s="42">
        <v>102</v>
      </c>
      <c r="L49" s="42" t="s">
        <v>67</v>
      </c>
      <c r="M49" s="42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2">
        <v>2</v>
      </c>
      <c r="B50" s="43"/>
      <c r="C50" s="43"/>
      <c r="D50" s="43"/>
      <c r="E50" s="42">
        <v>73</v>
      </c>
      <c r="F50" s="42">
        <v>81.099999999999994</v>
      </c>
      <c r="G50" s="42">
        <v>83.6</v>
      </c>
      <c r="H50" s="42">
        <v>4073</v>
      </c>
      <c r="I50" s="42">
        <v>-5</v>
      </c>
      <c r="J50" s="42">
        <v>98.5</v>
      </c>
      <c r="K50" s="42">
        <v>106.5</v>
      </c>
      <c r="L50" s="42" t="s">
        <v>68</v>
      </c>
      <c r="M50" s="42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2">
        <v>3</v>
      </c>
      <c r="B51" s="43"/>
      <c r="C51" s="43"/>
      <c r="D51" s="43"/>
      <c r="E51" s="42">
        <v>89</v>
      </c>
      <c r="F51" s="42">
        <v>81.099999999999994</v>
      </c>
      <c r="G51" s="42">
        <v>83.9</v>
      </c>
      <c r="H51" s="42">
        <v>4438</v>
      </c>
      <c r="I51" s="42">
        <v>-5.2</v>
      </c>
      <c r="J51" s="42">
        <v>94.5</v>
      </c>
      <c r="K51" s="42">
        <v>101.1</v>
      </c>
      <c r="L51" s="42" t="s">
        <v>69</v>
      </c>
      <c r="M51" s="42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2">
        <v>4</v>
      </c>
      <c r="B52" s="43"/>
      <c r="C52" s="43"/>
      <c r="D52" s="43"/>
      <c r="E52" s="42">
        <v>94</v>
      </c>
      <c r="F52" s="42">
        <v>81.599999999999994</v>
      </c>
      <c r="G52" s="42">
        <v>81.900000000000006</v>
      </c>
      <c r="H52" s="42">
        <v>4127</v>
      </c>
      <c r="I52" s="42">
        <v>-3</v>
      </c>
      <c r="J52" s="42">
        <v>93.2</v>
      </c>
      <c r="K52" s="42">
        <v>100.5</v>
      </c>
      <c r="L52" s="42" t="s">
        <v>70</v>
      </c>
      <c r="M52" s="42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2">
        <v>5</v>
      </c>
      <c r="B53" s="43"/>
      <c r="C53" s="43"/>
      <c r="D53" s="43"/>
      <c r="E53" s="42">
        <v>91</v>
      </c>
      <c r="F53" s="42">
        <v>83.8</v>
      </c>
      <c r="G53" s="42">
        <v>84.7</v>
      </c>
      <c r="H53" s="42">
        <v>4235</v>
      </c>
      <c r="I53" s="42" t="s">
        <v>19</v>
      </c>
      <c r="J53" s="42">
        <v>97.7</v>
      </c>
      <c r="K53" s="42">
        <v>105.1</v>
      </c>
      <c r="L53" s="42" t="s">
        <v>71</v>
      </c>
      <c r="M53" s="42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2">
        <v>6</v>
      </c>
      <c r="B54" s="43"/>
      <c r="C54" s="43"/>
      <c r="D54" s="43"/>
      <c r="E54" s="42">
        <v>78</v>
      </c>
      <c r="F54" s="42">
        <v>82.6</v>
      </c>
      <c r="G54" s="42">
        <v>83.7</v>
      </c>
      <c r="H54" s="42">
        <v>4040</v>
      </c>
      <c r="I54" s="42">
        <v>-2</v>
      </c>
      <c r="J54" s="42">
        <v>97</v>
      </c>
      <c r="K54" s="42">
        <v>104.8</v>
      </c>
      <c r="L54" s="42" t="s">
        <v>72</v>
      </c>
      <c r="M54" s="42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23" t="s">
        <v>23</v>
      </c>
      <c r="B55" s="123"/>
      <c r="C55" s="123"/>
      <c r="D55" s="123"/>
      <c r="E55" s="44">
        <v>7.4</v>
      </c>
      <c r="F55" s="44">
        <v>1.5</v>
      </c>
      <c r="G55" s="44">
        <v>1</v>
      </c>
      <c r="H55" s="44">
        <v>135</v>
      </c>
      <c r="I55" s="44">
        <v>1.4</v>
      </c>
      <c r="J55" s="44">
        <v>2</v>
      </c>
      <c r="K55" s="44">
        <v>2.2000000000000002</v>
      </c>
      <c r="L55" s="44">
        <v>2.8</v>
      </c>
      <c r="M55" s="44">
        <v>1.7</v>
      </c>
      <c r="O55" s="91"/>
      <c r="P55" s="101"/>
    </row>
    <row r="56" spans="1:16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</row>
    <row r="57" spans="1:16" ht="17" thickBot="1">
      <c r="A57" s="124" t="s">
        <v>73</v>
      </c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</row>
    <row r="58" spans="1:16" ht="17">
      <c r="A58" s="113" t="s">
        <v>0</v>
      </c>
      <c r="B58" s="113"/>
      <c r="C58" s="113"/>
      <c r="D58" s="113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154</v>
      </c>
      <c r="P58" s="2" t="s">
        <v>155</v>
      </c>
    </row>
    <row r="59" spans="1:16" ht="18" thickBot="1">
      <c r="A59" s="114"/>
      <c r="B59" s="114"/>
      <c r="C59" s="114"/>
      <c r="D59" s="114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5">
        <v>1</v>
      </c>
      <c r="B60" s="46"/>
      <c r="C60" s="46"/>
      <c r="D60" s="46"/>
      <c r="E60" s="45">
        <v>93</v>
      </c>
      <c r="F60" s="45">
        <v>80.8</v>
      </c>
      <c r="G60" s="45">
        <v>89.3</v>
      </c>
      <c r="H60" s="45">
        <v>5592</v>
      </c>
      <c r="I60" s="45">
        <v>-6</v>
      </c>
      <c r="J60" s="45">
        <v>103.5</v>
      </c>
      <c r="K60" s="45">
        <v>110.2</v>
      </c>
      <c r="L60" s="45" t="s">
        <v>65</v>
      </c>
      <c r="M60" s="45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5">
        <v>2</v>
      </c>
      <c r="B61" s="46"/>
      <c r="C61" s="46"/>
      <c r="D61" s="46"/>
      <c r="E61" s="45">
        <v>99</v>
      </c>
      <c r="F61" s="45">
        <v>81.599999999999994</v>
      </c>
      <c r="G61" s="45">
        <v>89.7</v>
      </c>
      <c r="H61" s="45">
        <v>5403</v>
      </c>
      <c r="I61" s="45">
        <v>-4.4000000000000004</v>
      </c>
      <c r="J61" s="45">
        <v>106.2</v>
      </c>
      <c r="K61" s="45">
        <v>113.6</v>
      </c>
      <c r="L61" s="45" t="s">
        <v>74</v>
      </c>
      <c r="M61" s="45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5">
        <v>3</v>
      </c>
      <c r="B62" s="46"/>
      <c r="C62" s="46"/>
      <c r="D62" s="46"/>
      <c r="E62" s="45">
        <v>91</v>
      </c>
      <c r="F62" s="45">
        <v>81.099999999999994</v>
      </c>
      <c r="G62" s="45">
        <v>86.9</v>
      </c>
      <c r="H62" s="45">
        <v>5341</v>
      </c>
      <c r="I62" s="45">
        <v>-4.4000000000000004</v>
      </c>
      <c r="J62" s="45">
        <v>101.6</v>
      </c>
      <c r="K62" s="45">
        <v>108.6</v>
      </c>
      <c r="L62" s="45" t="s">
        <v>32</v>
      </c>
      <c r="M62" s="45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5">
        <v>4</v>
      </c>
      <c r="B63" s="46"/>
      <c r="C63" s="46"/>
      <c r="D63" s="46"/>
      <c r="E63" s="45">
        <v>88</v>
      </c>
      <c r="F63" s="45">
        <v>82.9</v>
      </c>
      <c r="G63" s="45">
        <v>88.2</v>
      </c>
      <c r="H63" s="45">
        <v>5430</v>
      </c>
      <c r="I63" s="45">
        <v>-2.8</v>
      </c>
      <c r="J63" s="45">
        <v>100.9</v>
      </c>
      <c r="K63" s="45">
        <v>107</v>
      </c>
      <c r="L63" s="45" t="s">
        <v>25</v>
      </c>
      <c r="M63" s="45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5">
        <v>5</v>
      </c>
      <c r="B64" s="46"/>
      <c r="C64" s="46"/>
      <c r="D64" s="46"/>
      <c r="E64" s="45">
        <v>88</v>
      </c>
      <c r="F64" s="45">
        <v>83.3</v>
      </c>
      <c r="G64" s="45">
        <v>87.4</v>
      </c>
      <c r="H64" s="45">
        <v>5123</v>
      </c>
      <c r="I64" s="45">
        <v>-4.5999999999999996</v>
      </c>
      <c r="J64" s="45">
        <v>101.3</v>
      </c>
      <c r="K64" s="45">
        <v>108.4</v>
      </c>
      <c r="L64" s="45" t="s">
        <v>41</v>
      </c>
      <c r="M64" s="45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5">
        <v>6</v>
      </c>
      <c r="B65" s="46"/>
      <c r="C65" s="46"/>
      <c r="D65" s="46"/>
      <c r="E65" s="45">
        <v>84</v>
      </c>
      <c r="F65" s="45">
        <v>82.4</v>
      </c>
      <c r="G65" s="45">
        <v>86.7</v>
      </c>
      <c r="H65" s="45">
        <v>4983</v>
      </c>
      <c r="I65" s="45">
        <v>-4.5999999999999996</v>
      </c>
      <c r="J65" s="45">
        <v>99.7</v>
      </c>
      <c r="K65" s="45">
        <v>107.3</v>
      </c>
      <c r="L65" s="45" t="s">
        <v>74</v>
      </c>
      <c r="M65" s="45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25" t="s">
        <v>23</v>
      </c>
      <c r="B66" s="125"/>
      <c r="C66" s="125"/>
      <c r="D66" s="125"/>
      <c r="E66" s="47">
        <v>4.7</v>
      </c>
      <c r="F66" s="47">
        <v>0.9</v>
      </c>
      <c r="G66" s="47">
        <v>1.2</v>
      </c>
      <c r="H66" s="47">
        <v>202</v>
      </c>
      <c r="I66" s="47">
        <v>0.9</v>
      </c>
      <c r="J66" s="47">
        <v>2.1</v>
      </c>
      <c r="K66" s="47">
        <v>2.2999999999999998</v>
      </c>
      <c r="L66" s="47">
        <v>1.5</v>
      </c>
      <c r="M66" s="47">
        <v>1.2</v>
      </c>
      <c r="O66" s="92"/>
      <c r="P66" s="102"/>
    </row>
    <row r="67" spans="1:16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</row>
    <row r="68" spans="1:16" ht="17" thickBot="1">
      <c r="A68" s="126" t="s">
        <v>75</v>
      </c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</row>
    <row r="69" spans="1:16" ht="17">
      <c r="A69" s="113" t="s">
        <v>0</v>
      </c>
      <c r="B69" s="113"/>
      <c r="C69" s="113"/>
      <c r="D69" s="113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154</v>
      </c>
      <c r="P69" s="2" t="s">
        <v>155</v>
      </c>
    </row>
    <row r="70" spans="1:16" ht="18" thickBot="1">
      <c r="A70" s="114"/>
      <c r="B70" s="114"/>
      <c r="C70" s="114"/>
      <c r="D70" s="114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8">
        <v>1</v>
      </c>
      <c r="B71" s="49"/>
      <c r="C71" s="49"/>
      <c r="D71" s="49"/>
      <c r="E71" s="48">
        <v>79</v>
      </c>
      <c r="F71" s="48">
        <v>88.4</v>
      </c>
      <c r="G71" s="48">
        <v>100.2</v>
      </c>
      <c r="H71" s="48">
        <v>4597</v>
      </c>
      <c r="I71" s="48">
        <v>-5.4</v>
      </c>
      <c r="J71" s="48">
        <v>120.7</v>
      </c>
      <c r="K71" s="48">
        <v>128.30000000000001</v>
      </c>
      <c r="L71" s="48" t="s">
        <v>76</v>
      </c>
      <c r="M71" s="48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8">
        <v>2</v>
      </c>
      <c r="B72" s="49"/>
      <c r="C72" s="49"/>
      <c r="D72" s="49"/>
      <c r="E72" s="48">
        <v>86</v>
      </c>
      <c r="F72" s="48">
        <v>89.2</v>
      </c>
      <c r="G72" s="48">
        <v>101.5</v>
      </c>
      <c r="H72" s="48">
        <v>3390</v>
      </c>
      <c r="I72" s="48">
        <v>-6.2</v>
      </c>
      <c r="J72" s="48">
        <v>124.5</v>
      </c>
      <c r="K72" s="48">
        <v>133.30000000000001</v>
      </c>
      <c r="L72" s="48" t="s">
        <v>77</v>
      </c>
      <c r="M72" s="48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8">
        <v>3</v>
      </c>
      <c r="B73" s="49"/>
      <c r="C73" s="49"/>
      <c r="D73" s="49"/>
      <c r="E73" s="48">
        <v>90</v>
      </c>
      <c r="F73" s="48">
        <v>89.8</v>
      </c>
      <c r="G73" s="48">
        <v>101.9</v>
      </c>
      <c r="H73" s="48">
        <v>3930</v>
      </c>
      <c r="I73" s="48">
        <v>-5.8</v>
      </c>
      <c r="J73" s="48">
        <v>121.9</v>
      </c>
      <c r="K73" s="48">
        <v>129.6</v>
      </c>
      <c r="L73" s="48" t="s">
        <v>78</v>
      </c>
      <c r="M73" s="48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8">
        <v>4</v>
      </c>
      <c r="B74" s="49"/>
      <c r="C74" s="49"/>
      <c r="D74" s="49"/>
      <c r="E74" s="48">
        <v>93</v>
      </c>
      <c r="F74" s="48">
        <v>89.2</v>
      </c>
      <c r="G74" s="48">
        <v>101.4</v>
      </c>
      <c r="H74" s="48">
        <v>5018</v>
      </c>
      <c r="I74" s="48" t="s">
        <v>19</v>
      </c>
      <c r="J74" s="48">
        <v>121.8</v>
      </c>
      <c r="K74" s="48">
        <v>128.9</v>
      </c>
      <c r="L74" s="48" t="s">
        <v>70</v>
      </c>
      <c r="M74" s="48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8">
        <v>5</v>
      </c>
      <c r="B75" s="49"/>
      <c r="C75" s="49"/>
      <c r="D75" s="49"/>
      <c r="E75" s="48">
        <v>92</v>
      </c>
      <c r="F75" s="48">
        <v>87.2</v>
      </c>
      <c r="G75" s="48">
        <v>99.1</v>
      </c>
      <c r="H75" s="48">
        <v>4232</v>
      </c>
      <c r="I75" s="48">
        <v>-5.2</v>
      </c>
      <c r="J75" s="48">
        <v>121.2</v>
      </c>
      <c r="K75" s="48">
        <v>129.19999999999999</v>
      </c>
      <c r="L75" s="48" t="s">
        <v>35</v>
      </c>
      <c r="M75" s="48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8">
        <v>6</v>
      </c>
      <c r="B76" s="49"/>
      <c r="C76" s="49"/>
      <c r="D76" s="49"/>
      <c r="E76" s="48">
        <v>87</v>
      </c>
      <c r="F76" s="48">
        <v>88.5</v>
      </c>
      <c r="G76" s="48">
        <v>102.2</v>
      </c>
      <c r="H76" s="48">
        <v>4325</v>
      </c>
      <c r="I76" s="48">
        <v>-5.2</v>
      </c>
      <c r="J76" s="48">
        <v>124.9</v>
      </c>
      <c r="K76" s="48">
        <v>132.4</v>
      </c>
      <c r="L76" s="48" t="s">
        <v>79</v>
      </c>
      <c r="M76" s="48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27" t="s">
        <v>23</v>
      </c>
      <c r="B77" s="127"/>
      <c r="C77" s="127"/>
      <c r="D77" s="127"/>
      <c r="E77" s="50">
        <v>4.7</v>
      </c>
      <c r="F77" s="50">
        <v>0.8</v>
      </c>
      <c r="G77" s="50">
        <v>1.1000000000000001</v>
      </c>
      <c r="H77" s="50">
        <v>510</v>
      </c>
      <c r="I77" s="50">
        <v>0.4</v>
      </c>
      <c r="J77" s="50">
        <v>1.6</v>
      </c>
      <c r="K77" s="50">
        <v>1.9</v>
      </c>
      <c r="L77" s="50">
        <v>2.5</v>
      </c>
      <c r="M77" s="50">
        <v>1.4</v>
      </c>
      <c r="O77" s="93"/>
      <c r="P77" s="103"/>
    </row>
    <row r="78" spans="1:16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spans="1:16" ht="17" thickBot="1">
      <c r="A79" s="129" t="s">
        <v>80</v>
      </c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</row>
    <row r="80" spans="1:16" ht="17">
      <c r="A80" s="113" t="s">
        <v>0</v>
      </c>
      <c r="B80" s="113"/>
      <c r="C80" s="113"/>
      <c r="D80" s="113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154</v>
      </c>
      <c r="P80" s="2" t="s">
        <v>155</v>
      </c>
    </row>
    <row r="81" spans="1:16" ht="18" thickBot="1">
      <c r="A81" s="114"/>
      <c r="B81" s="114"/>
      <c r="C81" s="114"/>
      <c r="D81" s="114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1">
        <v>1</v>
      </c>
      <c r="B82" s="52"/>
      <c r="C82" s="52"/>
      <c r="D82" s="52"/>
      <c r="E82" s="51">
        <v>81</v>
      </c>
      <c r="F82" s="51">
        <v>91.4</v>
      </c>
      <c r="G82" s="51">
        <v>118.7</v>
      </c>
      <c r="H82" s="51">
        <v>4305</v>
      </c>
      <c r="I82" s="51">
        <v>-5</v>
      </c>
      <c r="J82" s="51">
        <v>152.4</v>
      </c>
      <c r="K82" s="51">
        <v>162.80000000000001</v>
      </c>
      <c r="L82" s="51" t="s">
        <v>81</v>
      </c>
      <c r="M82" s="51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1">
        <v>2</v>
      </c>
      <c r="B83" s="52"/>
      <c r="C83" s="52"/>
      <c r="D83" s="52"/>
      <c r="E83" s="51">
        <v>84</v>
      </c>
      <c r="F83" s="51">
        <v>91.1</v>
      </c>
      <c r="G83" s="51">
        <v>116.3</v>
      </c>
      <c r="H83" s="51">
        <v>3698</v>
      </c>
      <c r="I83" s="51">
        <v>-4.8</v>
      </c>
      <c r="J83" s="51">
        <v>151.30000000000001</v>
      </c>
      <c r="K83" s="51">
        <v>162.9</v>
      </c>
      <c r="L83" s="51" t="s">
        <v>78</v>
      </c>
      <c r="M83" s="51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1">
        <v>3</v>
      </c>
      <c r="B84" s="52"/>
      <c r="C84" s="52"/>
      <c r="D84" s="52"/>
      <c r="E84" s="51">
        <v>85</v>
      </c>
      <c r="F84" s="51">
        <v>90.7</v>
      </c>
      <c r="G84" s="51">
        <v>115.4</v>
      </c>
      <c r="H84" s="51">
        <v>4112</v>
      </c>
      <c r="I84" s="51">
        <v>-4.8</v>
      </c>
      <c r="J84" s="51">
        <v>149.6</v>
      </c>
      <c r="K84" s="51">
        <v>160.30000000000001</v>
      </c>
      <c r="L84" s="51" t="s">
        <v>82</v>
      </c>
      <c r="M84" s="51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1">
        <v>4</v>
      </c>
      <c r="B85" s="52"/>
      <c r="C85" s="52"/>
      <c r="D85" s="52"/>
      <c r="E85" s="51">
        <v>100</v>
      </c>
      <c r="F85" s="51">
        <v>90.5</v>
      </c>
      <c r="G85" s="51">
        <v>115.9</v>
      </c>
      <c r="H85" s="51">
        <v>4169</v>
      </c>
      <c r="I85" s="51">
        <v>-4.8</v>
      </c>
      <c r="J85" s="51">
        <v>145.1</v>
      </c>
      <c r="K85" s="51">
        <v>154.69999999999999</v>
      </c>
      <c r="L85" s="51" t="s">
        <v>32</v>
      </c>
      <c r="M85" s="51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1">
        <v>5</v>
      </c>
      <c r="B86" s="52"/>
      <c r="C86" s="52"/>
      <c r="D86" s="52"/>
      <c r="E86" s="51">
        <v>96</v>
      </c>
      <c r="F86" s="51">
        <v>90.9</v>
      </c>
      <c r="G86" s="51">
        <v>118</v>
      </c>
      <c r="H86" s="51">
        <v>4714</v>
      </c>
      <c r="I86" s="51">
        <v>-4.4000000000000004</v>
      </c>
      <c r="J86" s="51">
        <v>147</v>
      </c>
      <c r="K86" s="51">
        <v>155.9</v>
      </c>
      <c r="L86" s="51" t="s">
        <v>39</v>
      </c>
      <c r="M86" s="51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1">
        <v>6</v>
      </c>
      <c r="B87" s="52"/>
      <c r="C87" s="52"/>
      <c r="D87" s="52"/>
      <c r="E87" s="51">
        <v>74</v>
      </c>
      <c r="F87" s="51">
        <v>90.5</v>
      </c>
      <c r="G87" s="51">
        <v>118.3</v>
      </c>
      <c r="H87" s="51">
        <v>6191</v>
      </c>
      <c r="I87" s="51">
        <v>-5.2</v>
      </c>
      <c r="J87" s="51">
        <v>151.1</v>
      </c>
      <c r="K87" s="51">
        <v>160.1</v>
      </c>
      <c r="L87" s="51" t="s">
        <v>83</v>
      </c>
      <c r="M87" s="51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30" t="s">
        <v>23</v>
      </c>
      <c r="B88" s="130"/>
      <c r="C88" s="130"/>
      <c r="D88" s="130"/>
      <c r="E88" s="53">
        <v>8.8000000000000007</v>
      </c>
      <c r="F88" s="53">
        <v>0.3</v>
      </c>
      <c r="G88" s="53">
        <v>1.3</v>
      </c>
      <c r="H88" s="53">
        <v>800</v>
      </c>
      <c r="I88" s="53">
        <v>0.2</v>
      </c>
      <c r="J88" s="53">
        <v>2.6</v>
      </c>
      <c r="K88" s="53">
        <v>3.1</v>
      </c>
      <c r="L88" s="53">
        <v>3.7</v>
      </c>
      <c r="M88" s="53">
        <v>3.5</v>
      </c>
      <c r="O88" s="95"/>
      <c r="P88" s="104"/>
    </row>
    <row r="89" spans="1:16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spans="1:16" ht="17" thickBot="1">
      <c r="A90" s="131" t="s">
        <v>84</v>
      </c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</row>
    <row r="91" spans="1:16" ht="17">
      <c r="A91" s="113" t="s">
        <v>0</v>
      </c>
      <c r="B91" s="113"/>
      <c r="C91" s="113"/>
      <c r="D91" s="113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154</v>
      </c>
      <c r="P91" s="2" t="s">
        <v>155</v>
      </c>
    </row>
    <row r="92" spans="1:16" ht="18" thickBot="1">
      <c r="A92" s="114"/>
      <c r="B92" s="114"/>
      <c r="C92" s="114"/>
      <c r="D92" s="114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4">
        <v>1</v>
      </c>
      <c r="B93" s="55"/>
      <c r="C93" s="55"/>
      <c r="D93" s="55"/>
      <c r="E93" s="54">
        <v>96</v>
      </c>
      <c r="F93" s="54">
        <v>93.9</v>
      </c>
      <c r="G93" s="54">
        <v>127.8</v>
      </c>
      <c r="H93" s="54">
        <v>4693</v>
      </c>
      <c r="I93" s="54">
        <v>-4.4000000000000004</v>
      </c>
      <c r="J93" s="54">
        <v>165.9</v>
      </c>
      <c r="K93" s="54">
        <v>178.5</v>
      </c>
      <c r="L93" s="54" t="s">
        <v>85</v>
      </c>
      <c r="M93" s="54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4">
        <v>2</v>
      </c>
      <c r="B94" s="55"/>
      <c r="C94" s="55"/>
      <c r="D94" s="55"/>
      <c r="E94" s="54">
        <v>95</v>
      </c>
      <c r="F94" s="54">
        <v>93.1</v>
      </c>
      <c r="G94" s="54">
        <v>126.3</v>
      </c>
      <c r="H94" s="54">
        <v>4155</v>
      </c>
      <c r="I94" s="54">
        <v>-6.2</v>
      </c>
      <c r="J94" s="54">
        <v>168</v>
      </c>
      <c r="K94" s="54">
        <v>181.6</v>
      </c>
      <c r="L94" s="54" t="s">
        <v>86</v>
      </c>
      <c r="M94" s="54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4">
        <v>3</v>
      </c>
      <c r="B95" s="55"/>
      <c r="C95" s="55"/>
      <c r="D95" s="55"/>
      <c r="E95" s="54">
        <v>92</v>
      </c>
      <c r="F95" s="54">
        <v>92.1</v>
      </c>
      <c r="G95" s="54">
        <v>127.5</v>
      </c>
      <c r="H95" s="54">
        <v>5056</v>
      </c>
      <c r="I95" s="54">
        <v>-5.2</v>
      </c>
      <c r="J95" s="54">
        <v>163</v>
      </c>
      <c r="K95" s="54">
        <v>174.6</v>
      </c>
      <c r="L95" s="54" t="s">
        <v>87</v>
      </c>
      <c r="M95" s="54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4">
        <v>4</v>
      </c>
      <c r="B96" s="55"/>
      <c r="C96" s="55"/>
      <c r="D96" s="55"/>
      <c r="E96" s="54">
        <v>89</v>
      </c>
      <c r="F96" s="54">
        <v>93.7</v>
      </c>
      <c r="G96" s="54">
        <v>127.5</v>
      </c>
      <c r="H96" s="54">
        <v>5385</v>
      </c>
      <c r="I96" s="54">
        <v>-4</v>
      </c>
      <c r="J96" s="54">
        <v>159.80000000000001</v>
      </c>
      <c r="K96" s="54">
        <v>169.9</v>
      </c>
      <c r="L96" s="54" t="s">
        <v>78</v>
      </c>
      <c r="M96" s="54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4">
        <v>5</v>
      </c>
      <c r="B97" s="55"/>
      <c r="C97" s="55"/>
      <c r="D97" s="55"/>
      <c r="E97" s="54">
        <v>78</v>
      </c>
      <c r="F97" s="54">
        <v>94.2</v>
      </c>
      <c r="G97" s="54">
        <v>130.30000000000001</v>
      </c>
      <c r="H97" s="54">
        <v>5809</v>
      </c>
      <c r="I97" s="54">
        <v>-4.4000000000000004</v>
      </c>
      <c r="J97" s="54">
        <v>165.2</v>
      </c>
      <c r="K97" s="54">
        <v>176.5</v>
      </c>
      <c r="L97" s="54" t="s">
        <v>88</v>
      </c>
      <c r="M97" s="54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4">
        <v>6</v>
      </c>
      <c r="B98" s="55"/>
      <c r="C98" s="55"/>
      <c r="D98" s="55"/>
      <c r="E98" s="54">
        <v>70</v>
      </c>
      <c r="F98" s="54">
        <v>93.6</v>
      </c>
      <c r="G98" s="54">
        <v>128.19999999999999</v>
      </c>
      <c r="H98" s="54">
        <v>6101</v>
      </c>
      <c r="I98" s="54">
        <v>-5.6</v>
      </c>
      <c r="J98" s="54">
        <v>159.6</v>
      </c>
      <c r="K98" s="54">
        <v>168.9</v>
      </c>
      <c r="L98" s="54" t="s">
        <v>89</v>
      </c>
      <c r="M98" s="54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2" t="s">
        <v>21</v>
      </c>
      <c r="B99" s="132"/>
      <c r="C99" s="132"/>
      <c r="D99" s="56"/>
      <c r="E99" s="57">
        <v>86.7</v>
      </c>
      <c r="F99" s="57">
        <v>93.4</v>
      </c>
      <c r="G99" s="57">
        <v>127.9</v>
      </c>
      <c r="H99" s="57">
        <v>5200</v>
      </c>
      <c r="I99" s="57">
        <v>-5</v>
      </c>
      <c r="J99" s="57">
        <v>163.6</v>
      </c>
      <c r="K99" s="57">
        <v>175</v>
      </c>
      <c r="L99" s="57" t="s">
        <v>90</v>
      </c>
      <c r="M99" s="57">
        <v>7.3</v>
      </c>
      <c r="O99" s="94"/>
      <c r="P99" s="56"/>
    </row>
    <row r="100" spans="1:16">
      <c r="A100" s="128" t="s">
        <v>23</v>
      </c>
      <c r="B100" s="128"/>
      <c r="C100" s="128"/>
      <c r="D100" s="128"/>
      <c r="E100" s="57">
        <v>9.5</v>
      </c>
      <c r="F100" s="57">
        <v>0.7</v>
      </c>
      <c r="G100" s="57">
        <v>1.2</v>
      </c>
      <c r="H100" s="57">
        <v>657</v>
      </c>
      <c r="I100" s="57">
        <v>0.8</v>
      </c>
      <c r="J100" s="57">
        <v>3.1</v>
      </c>
      <c r="K100" s="57">
        <v>4.5</v>
      </c>
      <c r="L100" s="57">
        <v>7.1</v>
      </c>
      <c r="M100" s="57">
        <v>3.8</v>
      </c>
      <c r="O100" s="94"/>
      <c r="P100" s="56"/>
    </row>
    <row r="101" spans="1:16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spans="1:16" ht="17" thickBot="1">
      <c r="A102" s="133" t="s">
        <v>91</v>
      </c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</row>
    <row r="103" spans="1:16" ht="17">
      <c r="A103" s="113" t="s">
        <v>0</v>
      </c>
      <c r="B103" s="113"/>
      <c r="C103" s="113"/>
      <c r="D103" s="113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154</v>
      </c>
      <c r="P103" s="2" t="s">
        <v>155</v>
      </c>
    </row>
    <row r="104" spans="1:16" ht="18" thickBot="1">
      <c r="A104" s="114"/>
      <c r="B104" s="114"/>
      <c r="C104" s="114"/>
      <c r="D104" s="114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8">
        <v>1</v>
      </c>
      <c r="B105" s="59"/>
      <c r="C105" s="59"/>
      <c r="D105" s="59"/>
      <c r="E105" s="58">
        <v>51</v>
      </c>
      <c r="F105" s="58">
        <v>114.2</v>
      </c>
      <c r="G105" s="58">
        <v>163.19999999999999</v>
      </c>
      <c r="H105" s="58">
        <v>1676</v>
      </c>
      <c r="I105" s="58">
        <v>0</v>
      </c>
      <c r="J105" s="58">
        <v>233.6</v>
      </c>
      <c r="K105" s="58">
        <v>265.89999999999998</v>
      </c>
      <c r="L105" s="58" t="s">
        <v>92</v>
      </c>
      <c r="M105" s="58" t="s">
        <v>19</v>
      </c>
      <c r="N105" s="4" t="s">
        <v>96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8">
        <v>2</v>
      </c>
      <c r="B106" s="59"/>
      <c r="C106" s="59"/>
      <c r="D106" s="59"/>
      <c r="E106" s="58">
        <v>100</v>
      </c>
      <c r="F106" s="58">
        <v>115.3</v>
      </c>
      <c r="G106" s="58">
        <v>163.30000000000001</v>
      </c>
      <c r="H106" s="58">
        <v>2454</v>
      </c>
      <c r="I106" s="58">
        <v>0.1</v>
      </c>
      <c r="J106" s="58">
        <v>241.6</v>
      </c>
      <c r="K106" s="58">
        <v>260.39999999999998</v>
      </c>
      <c r="L106" s="58" t="s">
        <v>16</v>
      </c>
      <c r="M106" s="58" t="s">
        <v>19</v>
      </c>
      <c r="N106" s="4" t="s">
        <v>96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8">
        <v>3</v>
      </c>
      <c r="B107" s="59"/>
      <c r="C107" s="59"/>
      <c r="D107" s="59"/>
      <c r="E107" s="58">
        <v>97</v>
      </c>
      <c r="F107" s="58">
        <v>113.3</v>
      </c>
      <c r="G107" s="58">
        <v>162</v>
      </c>
      <c r="H107" s="58">
        <v>2265</v>
      </c>
      <c r="I107" s="58">
        <v>-0.6</v>
      </c>
      <c r="J107" s="58">
        <v>235.8</v>
      </c>
      <c r="K107" s="58">
        <v>258.10000000000002</v>
      </c>
      <c r="L107" s="58" t="s">
        <v>93</v>
      </c>
      <c r="M107" s="58" t="s">
        <v>19</v>
      </c>
      <c r="N107" s="4" t="s">
        <v>96</v>
      </c>
      <c r="O107" s="5">
        <f t="shared" si="18"/>
        <v>0</v>
      </c>
      <c r="P107" s="5">
        <f t="shared" si="19"/>
        <v>0</v>
      </c>
    </row>
    <row r="108" spans="1:16" ht="18" thickBot="1">
      <c r="A108" s="58">
        <v>4</v>
      </c>
      <c r="B108" s="59"/>
      <c r="C108" s="59"/>
      <c r="D108" s="59"/>
      <c r="E108" s="58">
        <v>99</v>
      </c>
      <c r="F108" s="58">
        <v>113.2</v>
      </c>
      <c r="G108" s="58">
        <v>154.30000000000001</v>
      </c>
      <c r="H108" s="58">
        <v>1251</v>
      </c>
      <c r="I108" s="58">
        <v>0.8</v>
      </c>
      <c r="J108" s="58">
        <v>219.5</v>
      </c>
      <c r="K108" s="58">
        <v>258.10000000000002</v>
      </c>
      <c r="L108" s="58" t="s">
        <v>17</v>
      </c>
      <c r="M108" s="58" t="s">
        <v>19</v>
      </c>
      <c r="N108" s="4" t="s">
        <v>96</v>
      </c>
      <c r="O108" s="5">
        <f t="shared" si="18"/>
        <v>0</v>
      </c>
      <c r="P108" s="5">
        <f t="shared" si="19"/>
        <v>0</v>
      </c>
    </row>
    <row r="109" spans="1:16" ht="18" thickBot="1">
      <c r="A109" s="58">
        <v>5</v>
      </c>
      <c r="B109" s="59"/>
      <c r="C109" s="59"/>
      <c r="D109" s="59"/>
      <c r="E109" s="58">
        <v>100</v>
      </c>
      <c r="F109" s="58">
        <v>113.3</v>
      </c>
      <c r="G109" s="58">
        <v>160</v>
      </c>
      <c r="H109" s="58">
        <v>1704</v>
      </c>
      <c r="I109" s="58">
        <v>0.2</v>
      </c>
      <c r="J109" s="58">
        <v>241.9</v>
      </c>
      <c r="K109" s="58">
        <v>270.7</v>
      </c>
      <c r="L109" s="58" t="s">
        <v>94</v>
      </c>
      <c r="M109" s="58" t="s">
        <v>19</v>
      </c>
      <c r="N109" s="4" t="s">
        <v>96</v>
      </c>
      <c r="O109" s="5">
        <f t="shared" si="18"/>
        <v>0</v>
      </c>
      <c r="P109" s="5">
        <f t="shared" si="19"/>
        <v>0</v>
      </c>
    </row>
    <row r="110" spans="1:16" ht="18" thickBot="1">
      <c r="A110" s="58">
        <v>6</v>
      </c>
      <c r="B110" s="59"/>
      <c r="C110" s="59"/>
      <c r="D110" s="59"/>
      <c r="E110" s="58">
        <v>99</v>
      </c>
      <c r="F110" s="58">
        <v>114.8</v>
      </c>
      <c r="G110" s="58">
        <v>165.1</v>
      </c>
      <c r="H110" s="58">
        <v>3006</v>
      </c>
      <c r="I110" s="58">
        <v>-0.2</v>
      </c>
      <c r="J110" s="58">
        <v>243.3</v>
      </c>
      <c r="K110" s="58">
        <v>262.89999999999998</v>
      </c>
      <c r="L110" s="58" t="s">
        <v>95</v>
      </c>
      <c r="M110" s="58" t="s">
        <v>19</v>
      </c>
      <c r="N110" s="4" t="s">
        <v>96</v>
      </c>
      <c r="O110" s="5">
        <f t="shared" si="18"/>
        <v>0</v>
      </c>
      <c r="P110" s="5">
        <f t="shared" si="19"/>
        <v>0</v>
      </c>
    </row>
    <row r="111" spans="1:16">
      <c r="A111" s="134" t="s">
        <v>23</v>
      </c>
      <c r="B111" s="134"/>
      <c r="C111" s="134"/>
      <c r="D111" s="134"/>
      <c r="E111" s="60">
        <v>17.899999999999999</v>
      </c>
      <c r="F111" s="60">
        <v>0.8</v>
      </c>
      <c r="G111" s="60">
        <v>3.5</v>
      </c>
      <c r="H111" s="60">
        <v>580</v>
      </c>
      <c r="I111" s="60">
        <v>0.4</v>
      </c>
      <c r="J111" s="60">
        <v>8.1999999999999993</v>
      </c>
      <c r="K111" s="60">
        <v>4.5</v>
      </c>
      <c r="L111" s="60">
        <v>7.9</v>
      </c>
      <c r="M111" s="60" t="s">
        <v>19</v>
      </c>
      <c r="O111" s="96"/>
      <c r="P111" s="105"/>
    </row>
  </sheetData>
  <mergeCells count="51">
    <mergeCell ref="A101:M101"/>
    <mergeCell ref="A102:M102"/>
    <mergeCell ref="A103:D103"/>
    <mergeCell ref="A104:D104"/>
    <mergeCell ref="A111:D111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67:M67"/>
    <mergeCell ref="A68:M68"/>
    <mergeCell ref="A69:D69"/>
    <mergeCell ref="A70:D70"/>
    <mergeCell ref="A77:D77"/>
    <mergeCell ref="A56:M56"/>
    <mergeCell ref="A57:M57"/>
    <mergeCell ref="A58:D58"/>
    <mergeCell ref="A59:D59"/>
    <mergeCell ref="A66:D66"/>
    <mergeCell ref="A45:M45"/>
    <mergeCell ref="A46:M46"/>
    <mergeCell ref="A47:D47"/>
    <mergeCell ref="A48:D48"/>
    <mergeCell ref="A55:D55"/>
    <mergeCell ref="A34:M34"/>
    <mergeCell ref="A35:M35"/>
    <mergeCell ref="A36:D36"/>
    <mergeCell ref="A37:D37"/>
    <mergeCell ref="A44:D44"/>
    <mergeCell ref="A23:M23"/>
    <mergeCell ref="A24:M24"/>
    <mergeCell ref="A25:D25"/>
    <mergeCell ref="A26:D26"/>
    <mergeCell ref="A33:D33"/>
    <mergeCell ref="A12:M12"/>
    <mergeCell ref="A13:M13"/>
    <mergeCell ref="A14:D14"/>
    <mergeCell ref="A15:D15"/>
    <mergeCell ref="A22:D22"/>
    <mergeCell ref="A1:M1"/>
    <mergeCell ref="A2:M2"/>
    <mergeCell ref="A3:D3"/>
    <mergeCell ref="A4:D4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13" t="s">
        <v>0</v>
      </c>
      <c r="B1" s="113"/>
      <c r="C1" s="113"/>
      <c r="D1" s="113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14"/>
      <c r="B2" s="114"/>
      <c r="C2" s="114"/>
      <c r="D2" s="114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35" t="s">
        <v>21</v>
      </c>
      <c r="B9" s="135"/>
      <c r="C9" s="135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15" t="s">
        <v>23</v>
      </c>
      <c r="B10" s="115"/>
      <c r="C10" s="115"/>
      <c r="D10" s="115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1">
        <v>89</v>
      </c>
      <c r="F12" s="5">
        <v>37.1</v>
      </c>
      <c r="G12" s="5">
        <v>39.5</v>
      </c>
      <c r="H12" s="5">
        <v>4620</v>
      </c>
      <c r="I12" s="5" t="s">
        <v>19</v>
      </c>
      <c r="J12" s="31">
        <v>27.8</v>
      </c>
      <c r="K12" s="5">
        <v>34.799999999999997</v>
      </c>
      <c r="L12" s="5" t="s">
        <v>26</v>
      </c>
      <c r="M12" s="31">
        <v>1.6</v>
      </c>
      <c r="N12" s="4">
        <v>29</v>
      </c>
      <c r="O12" s="29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1">
        <v>90</v>
      </c>
      <c r="F15" s="5">
        <v>38.4</v>
      </c>
      <c r="G15" s="5">
        <v>39.4</v>
      </c>
      <c r="H15" s="5">
        <v>4610</v>
      </c>
      <c r="I15" s="5" t="s">
        <v>19</v>
      </c>
      <c r="J15" s="31">
        <v>27.5</v>
      </c>
      <c r="K15" s="5">
        <v>34.700000000000003</v>
      </c>
      <c r="L15" s="5" t="s">
        <v>29</v>
      </c>
      <c r="M15" s="31">
        <v>1.6</v>
      </c>
      <c r="N15" s="4">
        <v>29</v>
      </c>
      <c r="O15" s="29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35" t="s">
        <v>21</v>
      </c>
      <c r="B17" s="135"/>
      <c r="C17" s="135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15" t="s">
        <v>23</v>
      </c>
      <c r="B18" s="115"/>
      <c r="C18" s="115"/>
      <c r="D18" s="115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35" t="s">
        <v>21</v>
      </c>
      <c r="B25" s="135"/>
      <c r="C25" s="135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15" t="s">
        <v>23</v>
      </c>
      <c r="B26" s="115"/>
      <c r="C26" s="115"/>
      <c r="D26" s="115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1">
        <v>3.9</v>
      </c>
      <c r="N31" s="4">
        <v>50</v>
      </c>
      <c r="O31" s="29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1">
        <v>3.9</v>
      </c>
      <c r="N32" s="4">
        <v>50</v>
      </c>
      <c r="O32" s="29">
        <f t="shared" si="3"/>
        <v>1.1000000000000014</v>
      </c>
    </row>
    <row r="33" spans="1:15" s="6" customFormat="1">
      <c r="A33" s="135" t="s">
        <v>21</v>
      </c>
      <c r="B33" s="135"/>
      <c r="C33" s="135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15" t="s">
        <v>23</v>
      </c>
      <c r="B34" s="115"/>
      <c r="C34" s="115"/>
      <c r="D34" s="115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35" t="s">
        <v>21</v>
      </c>
      <c r="B41" s="135"/>
      <c r="C41" s="135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15" t="s">
        <v>23</v>
      </c>
      <c r="B42" s="115"/>
      <c r="C42" s="115"/>
      <c r="D42" s="115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77</v>
      </c>
      <c r="F3" s="76">
        <v>63.4</v>
      </c>
      <c r="G3" s="76">
        <v>63.5</v>
      </c>
      <c r="H3" s="76">
        <v>8600</v>
      </c>
      <c r="I3" s="76">
        <v>-2.9</v>
      </c>
      <c r="J3" s="76">
        <v>61.3</v>
      </c>
      <c r="K3" s="76">
        <v>62.5</v>
      </c>
      <c r="L3" s="76" t="s">
        <v>53</v>
      </c>
      <c r="M3" s="76">
        <v>4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>
        <v>51.4</v>
      </c>
      <c r="G4" s="76">
        <v>48.5</v>
      </c>
      <c r="H4" s="76">
        <v>5440</v>
      </c>
      <c r="I4" s="76" t="s">
        <v>19</v>
      </c>
      <c r="J4" s="76">
        <v>40.799999999999997</v>
      </c>
      <c r="K4" s="76">
        <v>45.9</v>
      </c>
      <c r="L4" s="76" t="s">
        <v>101</v>
      </c>
      <c r="M4" s="76">
        <v>17.3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39</v>
      </c>
      <c r="F5" s="76">
        <v>54</v>
      </c>
      <c r="G5" s="76">
        <v>54</v>
      </c>
      <c r="H5" s="76">
        <v>5910</v>
      </c>
      <c r="I5" s="76" t="s">
        <v>19</v>
      </c>
      <c r="J5" s="76">
        <v>48.9</v>
      </c>
      <c r="K5" s="76">
        <v>54.3</v>
      </c>
      <c r="L5" s="76" t="s">
        <v>22</v>
      </c>
      <c r="M5" s="76">
        <v>9.1999999999999993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0</v>
      </c>
      <c r="F6" s="76">
        <v>52.2</v>
      </c>
      <c r="G6" s="76">
        <v>46.4</v>
      </c>
      <c r="H6" s="76">
        <v>7070</v>
      </c>
      <c r="I6" s="76">
        <v>-1.3</v>
      </c>
      <c r="J6" s="76">
        <v>37.4</v>
      </c>
      <c r="K6" s="76">
        <v>41</v>
      </c>
      <c r="L6" s="76" t="s">
        <v>18</v>
      </c>
      <c r="M6" s="76">
        <v>20.6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52.3</v>
      </c>
      <c r="G7" s="76">
        <v>50.2</v>
      </c>
      <c r="H7" s="76">
        <v>7200</v>
      </c>
      <c r="I7" s="76">
        <v>-0.5</v>
      </c>
      <c r="J7" s="76">
        <v>42.8</v>
      </c>
      <c r="K7" s="76">
        <v>45.8</v>
      </c>
      <c r="L7" s="76" t="s">
        <v>29</v>
      </c>
      <c r="M7" s="76">
        <v>15.2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</v>
      </c>
      <c r="F8" s="76">
        <v>54.2</v>
      </c>
      <c r="G8" s="76">
        <v>51.5</v>
      </c>
      <c r="H8" s="76">
        <v>7260</v>
      </c>
      <c r="I8" s="76">
        <v>-2.1</v>
      </c>
      <c r="J8" s="76">
        <v>44.6</v>
      </c>
      <c r="K8" s="76">
        <v>48.6</v>
      </c>
      <c r="L8" s="76" t="s">
        <v>20</v>
      </c>
      <c r="M8" s="76">
        <v>13.4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5</v>
      </c>
      <c r="F9" s="76">
        <v>52.3</v>
      </c>
      <c r="G9" s="76">
        <v>51</v>
      </c>
      <c r="H9" s="76">
        <v>7200</v>
      </c>
      <c r="I9" s="76">
        <v>-1.5</v>
      </c>
      <c r="J9" s="76">
        <v>44.1</v>
      </c>
      <c r="K9" s="76">
        <v>47.5</v>
      </c>
      <c r="L9" s="76" t="s">
        <v>55</v>
      </c>
      <c r="M9" s="76">
        <v>14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0</v>
      </c>
      <c r="F10" s="76">
        <v>51.5</v>
      </c>
      <c r="G10" s="76">
        <v>49.7</v>
      </c>
      <c r="H10" s="76">
        <v>5550</v>
      </c>
      <c r="I10" s="76" t="s">
        <v>19</v>
      </c>
      <c r="J10" s="76">
        <v>42.5</v>
      </c>
      <c r="K10" s="76">
        <v>47.5</v>
      </c>
      <c r="L10" s="76" t="s">
        <v>32</v>
      </c>
      <c r="M10" s="76">
        <v>15.5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65</v>
      </c>
      <c r="F11" s="76">
        <v>62.2</v>
      </c>
      <c r="G11" s="76">
        <v>56.9</v>
      </c>
      <c r="H11" s="76">
        <v>7930</v>
      </c>
      <c r="I11" s="76">
        <v>-0.5</v>
      </c>
      <c r="J11" s="76">
        <v>52.5</v>
      </c>
      <c r="K11" s="76">
        <v>55.7</v>
      </c>
      <c r="L11" s="76" t="s">
        <v>74</v>
      </c>
      <c r="M11" s="76">
        <v>5.6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90</v>
      </c>
      <c r="F12" s="76">
        <v>61.6</v>
      </c>
      <c r="G12" s="76">
        <v>59.3</v>
      </c>
      <c r="H12" s="76">
        <v>8430</v>
      </c>
      <c r="I12" s="76">
        <v>-3.1</v>
      </c>
      <c r="J12" s="76">
        <v>56</v>
      </c>
      <c r="K12" s="76">
        <v>58.4</v>
      </c>
      <c r="L12" s="76" t="s">
        <v>34</v>
      </c>
      <c r="M12" s="76">
        <v>2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100</v>
      </c>
      <c r="F13" s="76">
        <v>62.5</v>
      </c>
      <c r="G13" s="76">
        <v>61.4</v>
      </c>
      <c r="H13" s="76">
        <v>8520</v>
      </c>
      <c r="I13" s="76">
        <v>-1.7</v>
      </c>
      <c r="J13" s="76">
        <v>58.2</v>
      </c>
      <c r="K13" s="76">
        <v>59.2</v>
      </c>
      <c r="L13" s="76" t="s">
        <v>102</v>
      </c>
      <c r="M13" s="82">
        <v>0.4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96</v>
      </c>
      <c r="F14" s="76">
        <v>61.4</v>
      </c>
      <c r="G14" s="76">
        <v>60.9</v>
      </c>
      <c r="H14" s="76">
        <v>8350</v>
      </c>
      <c r="I14" s="76">
        <v>-3.1</v>
      </c>
      <c r="J14" s="76">
        <v>58.3</v>
      </c>
      <c r="K14" s="76">
        <v>60.9</v>
      </c>
      <c r="L14" s="76" t="s">
        <v>103</v>
      </c>
      <c r="M14" s="76">
        <v>1.3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78</v>
      </c>
      <c r="F15" s="76">
        <v>62.3</v>
      </c>
      <c r="G15" s="76">
        <v>62.4</v>
      </c>
      <c r="H15" s="76">
        <v>8530</v>
      </c>
      <c r="I15" s="76">
        <v>-4.0999999999999996</v>
      </c>
      <c r="J15" s="76">
        <v>60.6</v>
      </c>
      <c r="K15" s="76">
        <v>63.2</v>
      </c>
      <c r="L15" s="76" t="s">
        <v>15</v>
      </c>
      <c r="M15" s="76">
        <v>3.8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62</v>
      </c>
      <c r="G16" s="76">
        <v>61.4</v>
      </c>
      <c r="H16" s="76">
        <v>8460</v>
      </c>
      <c r="I16" s="76">
        <v>-2.5</v>
      </c>
      <c r="J16" s="76">
        <v>58.4</v>
      </c>
      <c r="K16" s="76">
        <v>59.7</v>
      </c>
      <c r="L16" s="76" t="s">
        <v>57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72</v>
      </c>
      <c r="F17" s="76">
        <v>62.3</v>
      </c>
      <c r="G17" s="76">
        <v>62.8</v>
      </c>
      <c r="H17" s="76">
        <v>8580</v>
      </c>
      <c r="I17" s="76">
        <v>-2.7</v>
      </c>
      <c r="J17" s="76">
        <v>60.6</v>
      </c>
      <c r="K17" s="76">
        <v>62</v>
      </c>
      <c r="L17" s="76" t="s">
        <v>81</v>
      </c>
      <c r="M17" s="76">
        <v>4.5999999999999996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87</v>
      </c>
      <c r="F18" s="76">
        <v>62.4</v>
      </c>
      <c r="G18" s="76">
        <v>58.9</v>
      </c>
      <c r="H18" s="76">
        <v>8080</v>
      </c>
      <c r="I18" s="76">
        <v>-1.1000000000000001</v>
      </c>
      <c r="J18" s="76">
        <v>55.5</v>
      </c>
      <c r="K18" s="76">
        <v>58.5</v>
      </c>
      <c r="L18" s="76" t="s">
        <v>33</v>
      </c>
      <c r="M18" s="76">
        <v>2.5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82</v>
      </c>
      <c r="F19" s="76">
        <v>61.7</v>
      </c>
      <c r="G19" s="76">
        <v>61.9</v>
      </c>
      <c r="H19" s="76">
        <v>8340</v>
      </c>
      <c r="I19" s="76">
        <v>-2.7</v>
      </c>
      <c r="J19" s="76">
        <v>59.8</v>
      </c>
      <c r="K19" s="76">
        <v>62.3</v>
      </c>
      <c r="L19" s="76" t="s">
        <v>104</v>
      </c>
      <c r="M19" s="76">
        <v>3.2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81</v>
      </c>
      <c r="F20" s="76">
        <v>61.5</v>
      </c>
      <c r="G20" s="76">
        <v>62.1</v>
      </c>
      <c r="H20" s="76">
        <v>8440</v>
      </c>
      <c r="I20" s="76">
        <v>-1.3</v>
      </c>
      <c r="J20" s="76">
        <v>59.8</v>
      </c>
      <c r="K20" s="76">
        <v>61.5</v>
      </c>
      <c r="L20" s="76" t="s">
        <v>15</v>
      </c>
      <c r="M20" s="76">
        <v>3.4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87</v>
      </c>
      <c r="F21" s="76">
        <v>61.3</v>
      </c>
      <c r="G21" s="76">
        <v>59.2</v>
      </c>
      <c r="H21" s="76">
        <v>8450</v>
      </c>
      <c r="I21" s="76">
        <v>-2.7</v>
      </c>
      <c r="J21" s="76">
        <v>55.7</v>
      </c>
      <c r="K21" s="76">
        <v>57.7</v>
      </c>
      <c r="L21" s="76" t="s">
        <v>74</v>
      </c>
      <c r="M21" s="76">
        <v>2.5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77</v>
      </c>
      <c r="F22" s="76">
        <v>61.5</v>
      </c>
      <c r="G22" s="76">
        <v>58.1</v>
      </c>
      <c r="H22" s="76">
        <v>7550</v>
      </c>
      <c r="I22" s="76">
        <v>-1.5</v>
      </c>
      <c r="J22" s="76">
        <v>54.1</v>
      </c>
      <c r="K22" s="76">
        <v>58.7</v>
      </c>
      <c r="L22" s="76" t="s">
        <v>57</v>
      </c>
      <c r="M22" s="76">
        <v>4</v>
      </c>
      <c r="N22" s="78"/>
      <c r="O22" s="8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49</v>
      </c>
      <c r="F3" s="76">
        <v>54.7</v>
      </c>
      <c r="G3" s="76">
        <v>55.4</v>
      </c>
      <c r="H3" s="76">
        <v>7965</v>
      </c>
      <c r="I3" s="76">
        <v>-0.5</v>
      </c>
      <c r="J3" s="76">
        <v>50.2</v>
      </c>
      <c r="K3" s="76">
        <v>53.6</v>
      </c>
      <c r="L3" s="76" t="s">
        <v>17</v>
      </c>
      <c r="M3" s="76">
        <v>7.8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40</v>
      </c>
      <c r="F4" s="76">
        <v>54.6</v>
      </c>
      <c r="G4" s="76">
        <v>54.6</v>
      </c>
      <c r="H4" s="76">
        <v>7540</v>
      </c>
      <c r="I4" s="76">
        <v>-0.7</v>
      </c>
      <c r="J4" s="76">
        <v>49</v>
      </c>
      <c r="K4" s="76">
        <v>51.6</v>
      </c>
      <c r="L4" s="76" t="s">
        <v>14</v>
      </c>
      <c r="M4" s="76">
        <v>9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53.6</v>
      </c>
      <c r="G5" s="76">
        <v>59.2</v>
      </c>
      <c r="H5" s="76">
        <v>6320</v>
      </c>
      <c r="I5" s="76" t="s">
        <v>19</v>
      </c>
      <c r="J5" s="76">
        <v>56.5</v>
      </c>
      <c r="K5" s="76">
        <v>61.3</v>
      </c>
      <c r="L5" s="76" t="s">
        <v>63</v>
      </c>
      <c r="M5" s="76">
        <v>1.6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30</v>
      </c>
      <c r="F6" s="76">
        <v>54.4</v>
      </c>
      <c r="G6" s="76">
        <v>53.5</v>
      </c>
      <c r="H6" s="76">
        <v>7170</v>
      </c>
      <c r="I6" s="76">
        <v>-0.9</v>
      </c>
      <c r="J6" s="76">
        <v>47.6</v>
      </c>
      <c r="K6" s="76">
        <v>51.5</v>
      </c>
      <c r="L6" s="76" t="s">
        <v>102</v>
      </c>
      <c r="M6" s="76">
        <v>10.4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24</v>
      </c>
      <c r="F7" s="76">
        <v>52.9</v>
      </c>
      <c r="G7" s="76">
        <v>52.9</v>
      </c>
      <c r="H7" s="76">
        <v>6740</v>
      </c>
      <c r="I7" s="76">
        <v>-0.7</v>
      </c>
      <c r="J7" s="76">
        <v>46.8</v>
      </c>
      <c r="K7" s="76">
        <v>51.6</v>
      </c>
      <c r="L7" s="76" t="s">
        <v>105</v>
      </c>
      <c r="M7" s="76">
        <v>11.3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30</v>
      </c>
      <c r="F8" s="76">
        <v>53.2</v>
      </c>
      <c r="G8" s="76">
        <v>53.6</v>
      </c>
      <c r="H8" s="76">
        <v>7420</v>
      </c>
      <c r="I8" s="76">
        <v>-0.9</v>
      </c>
      <c r="J8" s="76">
        <v>47.6</v>
      </c>
      <c r="K8" s="76">
        <v>50.1</v>
      </c>
      <c r="L8" s="76" t="s">
        <v>26</v>
      </c>
      <c r="M8" s="76">
        <v>10.5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16</v>
      </c>
      <c r="F9" s="76">
        <v>52.9</v>
      </c>
      <c r="G9" s="76">
        <v>52.1</v>
      </c>
      <c r="H9" s="76">
        <v>6870</v>
      </c>
      <c r="I9" s="76">
        <v>-0.5</v>
      </c>
      <c r="J9" s="76">
        <v>45.6</v>
      </c>
      <c r="K9" s="76">
        <v>50</v>
      </c>
      <c r="L9" s="76" t="s">
        <v>27</v>
      </c>
      <c r="M9" s="76">
        <v>12.4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61</v>
      </c>
      <c r="F10" s="76">
        <v>53.2</v>
      </c>
      <c r="G10" s="76">
        <v>56.7</v>
      </c>
      <c r="H10" s="76">
        <v>7430</v>
      </c>
      <c r="I10" s="76">
        <v>-2.9</v>
      </c>
      <c r="J10" s="76">
        <v>52.2</v>
      </c>
      <c r="K10" s="76">
        <v>55.4</v>
      </c>
      <c r="L10" s="76" t="s">
        <v>90</v>
      </c>
      <c r="M10" s="76">
        <v>6.1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42</v>
      </c>
      <c r="F11" s="76">
        <v>53.6</v>
      </c>
      <c r="G11" s="76">
        <v>54.6</v>
      </c>
      <c r="H11" s="76">
        <v>6950</v>
      </c>
      <c r="I11" s="76">
        <v>-0.9</v>
      </c>
      <c r="J11" s="76">
        <v>49.3</v>
      </c>
      <c r="K11" s="76">
        <v>53.7</v>
      </c>
      <c r="L11" s="76" t="s">
        <v>33</v>
      </c>
      <c r="M11" s="76">
        <v>8.6999999999999993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59</v>
      </c>
      <c r="F12" s="76">
        <v>52.3</v>
      </c>
      <c r="G12" s="76">
        <v>56</v>
      </c>
      <c r="H12" s="76">
        <v>6090</v>
      </c>
      <c r="I12" s="76" t="s">
        <v>19</v>
      </c>
      <c r="J12" s="76">
        <v>51.7</v>
      </c>
      <c r="K12" s="76">
        <v>57.8</v>
      </c>
      <c r="L12" s="76" t="s">
        <v>106</v>
      </c>
      <c r="M12" s="76">
        <v>6.4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52.1</v>
      </c>
      <c r="G13" s="76">
        <v>48.8</v>
      </c>
      <c r="H13" s="76">
        <v>5480</v>
      </c>
      <c r="I13" s="76" t="s">
        <v>19</v>
      </c>
      <c r="J13" s="76">
        <v>41.2</v>
      </c>
      <c r="K13" s="76">
        <v>47</v>
      </c>
      <c r="L13" s="76" t="s">
        <v>71</v>
      </c>
      <c r="M13" s="76">
        <v>16.899999999999999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0</v>
      </c>
      <c r="F14" s="76">
        <v>51.5</v>
      </c>
      <c r="G14" s="76">
        <v>49.4</v>
      </c>
      <c r="H14" s="76">
        <v>5520</v>
      </c>
      <c r="I14" s="76" t="s">
        <v>19</v>
      </c>
      <c r="J14" s="76">
        <v>42.1</v>
      </c>
      <c r="K14" s="76">
        <v>46.8</v>
      </c>
      <c r="L14" s="76" t="s">
        <v>105</v>
      </c>
      <c r="M14" s="76">
        <v>16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82</v>
      </c>
      <c r="F15" s="76">
        <v>62</v>
      </c>
      <c r="G15" s="76">
        <v>60.9</v>
      </c>
      <c r="H15" s="76">
        <v>7980</v>
      </c>
      <c r="I15" s="76">
        <v>-3.5</v>
      </c>
      <c r="J15" s="76">
        <v>57.8</v>
      </c>
      <c r="K15" s="76">
        <v>59.5</v>
      </c>
      <c r="L15" s="76" t="s">
        <v>85</v>
      </c>
      <c r="M15" s="76">
        <v>3.2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82</v>
      </c>
      <c r="F16" s="76">
        <v>63.9</v>
      </c>
      <c r="G16" s="76">
        <v>62.5</v>
      </c>
      <c r="H16" s="76">
        <v>6540</v>
      </c>
      <c r="I16" s="76" t="s">
        <v>19</v>
      </c>
      <c r="J16" s="76">
        <v>60.7</v>
      </c>
      <c r="K16" s="76">
        <v>64.099999999999994</v>
      </c>
      <c r="L16" s="76" t="s">
        <v>42</v>
      </c>
      <c r="M16" s="76">
        <v>3.2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62.1</v>
      </c>
      <c r="G17" s="76">
        <v>58.9</v>
      </c>
      <c r="H17" s="76">
        <v>8160</v>
      </c>
      <c r="I17" s="76">
        <v>-1.7</v>
      </c>
      <c r="J17" s="76">
        <v>55.5</v>
      </c>
      <c r="K17" s="76">
        <v>58.3</v>
      </c>
      <c r="L17" s="76" t="s">
        <v>22</v>
      </c>
      <c r="M17" s="76">
        <v>2.6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82</v>
      </c>
      <c r="F18" s="76">
        <v>62.5</v>
      </c>
      <c r="G18" s="76">
        <v>63</v>
      </c>
      <c r="H18" s="76">
        <v>8630</v>
      </c>
      <c r="I18" s="76">
        <v>-2.9</v>
      </c>
      <c r="J18" s="76">
        <v>60.9</v>
      </c>
      <c r="K18" s="76">
        <v>62.2</v>
      </c>
      <c r="L18" s="76" t="s">
        <v>107</v>
      </c>
      <c r="M18" s="76">
        <v>3.2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83</v>
      </c>
      <c r="F19" s="76">
        <v>62.3</v>
      </c>
      <c r="G19" s="76">
        <v>58.9</v>
      </c>
      <c r="H19" s="76">
        <v>8100</v>
      </c>
      <c r="I19" s="76">
        <v>-2.2999999999999998</v>
      </c>
      <c r="J19" s="76">
        <v>55.3</v>
      </c>
      <c r="K19" s="76">
        <v>58.7</v>
      </c>
      <c r="L19" s="76" t="s">
        <v>70</v>
      </c>
      <c r="M19" s="76">
        <v>3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87</v>
      </c>
      <c r="F20" s="76">
        <v>62.2</v>
      </c>
      <c r="G20" s="76">
        <v>61.6</v>
      </c>
      <c r="H20" s="76">
        <v>8110</v>
      </c>
      <c r="I20" s="76">
        <v>-2.1</v>
      </c>
      <c r="J20" s="76">
        <v>59.5</v>
      </c>
      <c r="K20" s="76">
        <v>62.7</v>
      </c>
      <c r="L20" s="76" t="s">
        <v>61</v>
      </c>
      <c r="M20" s="76">
        <v>2.5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86</v>
      </c>
      <c r="F21" s="76">
        <v>63.7</v>
      </c>
      <c r="G21" s="76">
        <v>62.8</v>
      </c>
      <c r="H21" s="76">
        <v>8930</v>
      </c>
      <c r="I21" s="76">
        <v>-3.1</v>
      </c>
      <c r="J21" s="76">
        <v>60.7</v>
      </c>
      <c r="K21" s="76">
        <v>62</v>
      </c>
      <c r="L21" s="76" t="s">
        <v>32</v>
      </c>
      <c r="M21" s="76">
        <v>2.7</v>
      </c>
      <c r="N21" s="78"/>
      <c r="O21" s="80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27</v>
      </c>
      <c r="F3" s="76">
        <v>58.3</v>
      </c>
      <c r="G3" s="76">
        <v>67</v>
      </c>
      <c r="H3" s="76">
        <v>6460</v>
      </c>
      <c r="I3" s="76">
        <v>-0.7</v>
      </c>
      <c r="J3" s="76">
        <v>68.8</v>
      </c>
      <c r="K3" s="76">
        <v>74.5</v>
      </c>
      <c r="L3" s="76" t="s">
        <v>70</v>
      </c>
      <c r="M3" s="76">
        <v>10.8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87</v>
      </c>
      <c r="F4" s="76">
        <v>54.9</v>
      </c>
      <c r="G4" s="76">
        <v>61.4</v>
      </c>
      <c r="H4" s="76">
        <v>6500</v>
      </c>
      <c r="I4" s="76" t="s">
        <v>19</v>
      </c>
      <c r="J4" s="76">
        <v>60</v>
      </c>
      <c r="K4" s="76">
        <v>65.400000000000006</v>
      </c>
      <c r="L4" s="76" t="s">
        <v>71</v>
      </c>
      <c r="M4" s="76">
        <v>2.5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17</v>
      </c>
      <c r="F5" s="76">
        <v>56.3</v>
      </c>
      <c r="G5" s="76">
        <v>67.3</v>
      </c>
      <c r="H5" s="76">
        <v>5970</v>
      </c>
      <c r="I5" s="76">
        <v>-1.5</v>
      </c>
      <c r="J5" s="76">
        <v>69.3</v>
      </c>
      <c r="K5" s="76">
        <v>77</v>
      </c>
      <c r="L5" s="76" t="s">
        <v>72</v>
      </c>
      <c r="M5" s="76">
        <v>12.2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48</v>
      </c>
      <c r="F6" s="76">
        <v>56.4</v>
      </c>
      <c r="G6" s="76">
        <v>64.8</v>
      </c>
      <c r="H6" s="76">
        <v>6760</v>
      </c>
      <c r="I6" s="76" t="s">
        <v>19</v>
      </c>
      <c r="J6" s="76">
        <v>65</v>
      </c>
      <c r="K6" s="76">
        <v>70.5</v>
      </c>
      <c r="L6" s="76" t="s">
        <v>108</v>
      </c>
      <c r="M6" s="76">
        <v>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75</v>
      </c>
      <c r="F7" s="76">
        <v>55.6</v>
      </c>
      <c r="G7" s="76">
        <v>63.1</v>
      </c>
      <c r="H7" s="76">
        <v>7230</v>
      </c>
      <c r="I7" s="76">
        <v>-3.1</v>
      </c>
      <c r="J7" s="76">
        <v>62.2</v>
      </c>
      <c r="K7" s="76">
        <v>66.5</v>
      </c>
      <c r="L7" s="76" t="s">
        <v>35</v>
      </c>
      <c r="M7" s="76">
        <v>4.2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99</v>
      </c>
      <c r="F8" s="76">
        <v>53.3</v>
      </c>
      <c r="G8" s="76">
        <v>60.1</v>
      </c>
      <c r="H8" s="76">
        <v>6400</v>
      </c>
      <c r="I8" s="76" t="s">
        <v>19</v>
      </c>
      <c r="J8" s="76">
        <v>58</v>
      </c>
      <c r="K8" s="76">
        <v>63.4</v>
      </c>
      <c r="L8" s="76" t="s">
        <v>26</v>
      </c>
      <c r="M8" s="76">
        <v>0.9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66</v>
      </c>
      <c r="F9" s="76">
        <v>56.2</v>
      </c>
      <c r="G9" s="76">
        <v>63.7</v>
      </c>
      <c r="H9" s="76">
        <v>6180</v>
      </c>
      <c r="I9" s="76">
        <v>-0.5</v>
      </c>
      <c r="J9" s="76">
        <v>63.4</v>
      </c>
      <c r="K9" s="76">
        <v>70.400000000000006</v>
      </c>
      <c r="L9" s="76" t="s">
        <v>109</v>
      </c>
      <c r="M9" s="76">
        <v>5.4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35</v>
      </c>
      <c r="F10" s="76">
        <v>58.3</v>
      </c>
      <c r="G10" s="76">
        <v>66.5</v>
      </c>
      <c r="H10" s="76">
        <v>6870</v>
      </c>
      <c r="I10" s="76" t="s">
        <v>19</v>
      </c>
      <c r="J10" s="76">
        <v>67.599999999999994</v>
      </c>
      <c r="K10" s="76">
        <v>72.400000000000006</v>
      </c>
      <c r="L10" s="76" t="s">
        <v>110</v>
      </c>
      <c r="M10" s="76">
        <v>9.6999999999999993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</v>
      </c>
      <c r="F11" s="76">
        <v>54.3</v>
      </c>
      <c r="G11" s="76">
        <v>51</v>
      </c>
      <c r="H11" s="76">
        <v>5670</v>
      </c>
      <c r="I11" s="76" t="s">
        <v>19</v>
      </c>
      <c r="J11" s="76">
        <v>44.5</v>
      </c>
      <c r="K11" s="76">
        <v>50.2</v>
      </c>
      <c r="L11" s="76" t="s">
        <v>28</v>
      </c>
      <c r="M11" s="76">
        <v>13.6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0</v>
      </c>
      <c r="F12" s="76">
        <v>55.9</v>
      </c>
      <c r="G12" s="76">
        <v>49.3</v>
      </c>
      <c r="H12" s="76">
        <v>7750</v>
      </c>
      <c r="I12" s="76">
        <v>-0.9</v>
      </c>
      <c r="J12" s="76">
        <v>41.5</v>
      </c>
      <c r="K12" s="76">
        <v>43.9</v>
      </c>
      <c r="L12" s="76" t="s">
        <v>26</v>
      </c>
      <c r="M12" s="76">
        <v>16.600000000000001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57</v>
      </c>
      <c r="G13" s="76">
        <v>50</v>
      </c>
      <c r="H13" s="76">
        <v>5580</v>
      </c>
      <c r="I13" s="76" t="s">
        <v>19</v>
      </c>
      <c r="J13" s="76">
        <v>43</v>
      </c>
      <c r="K13" s="76">
        <v>48.4</v>
      </c>
      <c r="L13" s="76" t="s">
        <v>27</v>
      </c>
      <c r="M13" s="76">
        <v>15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48</v>
      </c>
      <c r="F14" s="76">
        <v>55.5</v>
      </c>
      <c r="G14" s="76">
        <v>55.5</v>
      </c>
      <c r="H14" s="76">
        <v>7740</v>
      </c>
      <c r="I14" s="76">
        <v>-2.1</v>
      </c>
      <c r="J14" s="76">
        <v>50.4</v>
      </c>
      <c r="K14" s="76">
        <v>52.9</v>
      </c>
      <c r="L14" s="76" t="s">
        <v>58</v>
      </c>
      <c r="M14" s="76">
        <v>7.9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0</v>
      </c>
      <c r="F15" s="76">
        <v>52.5</v>
      </c>
      <c r="G15" s="76">
        <v>48.8</v>
      </c>
      <c r="H15" s="76">
        <v>5480</v>
      </c>
      <c r="I15" s="76" t="s">
        <v>19</v>
      </c>
      <c r="J15" s="76">
        <v>41.2</v>
      </c>
      <c r="K15" s="76">
        <v>47.1</v>
      </c>
      <c r="L15" s="76" t="s">
        <v>111</v>
      </c>
      <c r="M15" s="76">
        <v>16.899999999999999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63.2</v>
      </c>
      <c r="G16" s="76">
        <v>61.1</v>
      </c>
      <c r="H16" s="76">
        <v>8360</v>
      </c>
      <c r="I16" s="76">
        <v>-1.7</v>
      </c>
      <c r="J16" s="76">
        <v>58.7</v>
      </c>
      <c r="K16" s="76">
        <v>61.1</v>
      </c>
      <c r="L16" s="76" t="s">
        <v>29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70</v>
      </c>
      <c r="F17" s="76">
        <v>63.9</v>
      </c>
      <c r="G17" s="76">
        <v>64.099999999999994</v>
      </c>
      <c r="H17" s="76">
        <v>8930</v>
      </c>
      <c r="I17" s="76">
        <v>-1.7</v>
      </c>
      <c r="J17" s="76">
        <v>62.1</v>
      </c>
      <c r="K17" s="76">
        <v>63.1</v>
      </c>
      <c r="L17" s="76" t="s">
        <v>65</v>
      </c>
      <c r="M17" s="76">
        <v>4.9000000000000004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88</v>
      </c>
      <c r="F18" s="76">
        <v>60.8</v>
      </c>
      <c r="G18" s="76">
        <v>60.3</v>
      </c>
      <c r="H18" s="76">
        <v>6390</v>
      </c>
      <c r="I18" s="76" t="s">
        <v>19</v>
      </c>
      <c r="J18" s="76">
        <v>57.8</v>
      </c>
      <c r="K18" s="76">
        <v>61.7</v>
      </c>
      <c r="L18" s="76" t="s">
        <v>36</v>
      </c>
      <c r="M18" s="76">
        <v>2.4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91</v>
      </c>
      <c r="F19" s="76">
        <v>61.5</v>
      </c>
      <c r="G19" s="76">
        <v>59.7</v>
      </c>
      <c r="H19" s="76">
        <v>8610</v>
      </c>
      <c r="I19" s="76">
        <v>-2.1</v>
      </c>
      <c r="J19" s="76">
        <v>56.1</v>
      </c>
      <c r="K19" s="76">
        <v>57.6</v>
      </c>
      <c r="L19" s="76" t="s">
        <v>54</v>
      </c>
      <c r="M19" s="76">
        <v>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78</v>
      </c>
      <c r="F20" s="76">
        <v>64</v>
      </c>
      <c r="G20" s="76">
        <v>63.5</v>
      </c>
      <c r="H20" s="76">
        <v>8910</v>
      </c>
      <c r="I20" s="76">
        <v>-2.5</v>
      </c>
      <c r="J20" s="76">
        <v>61.6</v>
      </c>
      <c r="K20" s="76">
        <v>62.8</v>
      </c>
      <c r="L20" s="76" t="s">
        <v>57</v>
      </c>
      <c r="M20" s="76">
        <v>3.7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93</v>
      </c>
      <c r="F21" s="76">
        <v>63.4</v>
      </c>
      <c r="G21" s="76">
        <v>60.6</v>
      </c>
      <c r="H21" s="76">
        <v>8610</v>
      </c>
      <c r="I21" s="76">
        <v>-2.9</v>
      </c>
      <c r="J21" s="76">
        <v>57.7</v>
      </c>
      <c r="K21" s="76">
        <v>59.9</v>
      </c>
      <c r="L21" s="76" t="s">
        <v>110</v>
      </c>
      <c r="M21" s="76">
        <v>1.7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63.1</v>
      </c>
      <c r="G22" s="76">
        <v>60.9</v>
      </c>
      <c r="H22" s="76">
        <v>8210</v>
      </c>
      <c r="I22" s="76">
        <v>-1.5</v>
      </c>
      <c r="J22" s="76">
        <v>58.5</v>
      </c>
      <c r="K22" s="76">
        <v>61.3</v>
      </c>
      <c r="L22" s="76" t="s">
        <v>112</v>
      </c>
      <c r="M22" s="76">
        <v>1.8</v>
      </c>
      <c r="N22" s="78"/>
      <c r="O22" s="80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35</v>
      </c>
      <c r="F3" s="76">
        <v>55.9</v>
      </c>
      <c r="G3" s="76">
        <v>54.2</v>
      </c>
      <c r="H3" s="76">
        <v>7470</v>
      </c>
      <c r="I3" s="76">
        <v>-1.9</v>
      </c>
      <c r="J3" s="76">
        <v>48.6</v>
      </c>
      <c r="K3" s="76">
        <v>52.3</v>
      </c>
      <c r="L3" s="76" t="s">
        <v>53</v>
      </c>
      <c r="M3" s="76">
        <v>9.6999999999999993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42</v>
      </c>
      <c r="F4" s="76">
        <v>57.3</v>
      </c>
      <c r="G4" s="76">
        <v>54.8</v>
      </c>
      <c r="H4" s="76">
        <v>7730</v>
      </c>
      <c r="I4" s="76">
        <v>-2.1</v>
      </c>
      <c r="J4" s="76">
        <v>49.4</v>
      </c>
      <c r="K4" s="76">
        <v>52.6</v>
      </c>
      <c r="L4" s="76" t="s">
        <v>113</v>
      </c>
      <c r="M4" s="76">
        <v>8.6999999999999993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20</v>
      </c>
      <c r="F5" s="76">
        <v>56.9</v>
      </c>
      <c r="G5" s="76">
        <v>52.3</v>
      </c>
      <c r="H5" s="76">
        <v>5760</v>
      </c>
      <c r="I5" s="76" t="s">
        <v>19</v>
      </c>
      <c r="J5" s="76">
        <v>46.2</v>
      </c>
      <c r="K5" s="76">
        <v>50.8</v>
      </c>
      <c r="L5" s="76" t="s">
        <v>111</v>
      </c>
      <c r="M5" s="76">
        <v>11.8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49</v>
      </c>
      <c r="F6" s="76">
        <v>56.1</v>
      </c>
      <c r="G6" s="76">
        <v>55.5</v>
      </c>
      <c r="H6" s="76">
        <v>7650</v>
      </c>
      <c r="I6" s="76">
        <v>-2.2999999999999998</v>
      </c>
      <c r="J6" s="76">
        <v>50.3</v>
      </c>
      <c r="K6" s="76">
        <v>52.7</v>
      </c>
      <c r="L6" s="76" t="s">
        <v>103</v>
      </c>
      <c r="M6" s="76">
        <v>7.8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53.1</v>
      </c>
      <c r="G7" s="76">
        <v>49.8</v>
      </c>
      <c r="H7" s="76">
        <v>5560</v>
      </c>
      <c r="I7" s="76" t="s">
        <v>19</v>
      </c>
      <c r="J7" s="76">
        <v>42.7</v>
      </c>
      <c r="K7" s="76">
        <v>48</v>
      </c>
      <c r="L7" s="76" t="s">
        <v>27</v>
      </c>
      <c r="M7" s="76">
        <v>15.3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87</v>
      </c>
      <c r="F8" s="76">
        <v>63.1</v>
      </c>
      <c r="G8" s="76">
        <v>62.2</v>
      </c>
      <c r="H8" s="76">
        <v>8530</v>
      </c>
      <c r="I8" s="76">
        <v>-3.3</v>
      </c>
      <c r="J8" s="76">
        <v>60.2</v>
      </c>
      <c r="K8" s="76">
        <v>62.5</v>
      </c>
      <c r="L8" s="76" t="s">
        <v>105</v>
      </c>
      <c r="M8" s="76">
        <v>2.5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84</v>
      </c>
      <c r="F9" s="76">
        <v>60.8</v>
      </c>
      <c r="G9" s="76">
        <v>60.5</v>
      </c>
      <c r="H9" s="76">
        <v>6400</v>
      </c>
      <c r="I9" s="76" t="s">
        <v>19</v>
      </c>
      <c r="J9" s="76">
        <v>58</v>
      </c>
      <c r="K9" s="76">
        <v>61.8</v>
      </c>
      <c r="L9" s="76" t="s">
        <v>114</v>
      </c>
      <c r="M9" s="76">
        <v>2.9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80</v>
      </c>
      <c r="F10" s="76">
        <v>62.7</v>
      </c>
      <c r="G10" s="76">
        <v>63.2</v>
      </c>
      <c r="H10" s="76">
        <v>8440</v>
      </c>
      <c r="I10" s="76">
        <v>-1.5</v>
      </c>
      <c r="J10" s="76">
        <v>61.5</v>
      </c>
      <c r="K10" s="76">
        <v>63.4</v>
      </c>
      <c r="L10" s="76" t="s">
        <v>16</v>
      </c>
      <c r="M10" s="76">
        <v>3.5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63</v>
      </c>
      <c r="F11" s="76">
        <v>59.8</v>
      </c>
      <c r="G11" s="76">
        <v>57.3</v>
      </c>
      <c r="H11" s="76">
        <v>8110</v>
      </c>
      <c r="I11" s="76">
        <v>-1.9</v>
      </c>
      <c r="J11" s="76">
        <v>53</v>
      </c>
      <c r="K11" s="76">
        <v>55.6</v>
      </c>
      <c r="L11" s="76" t="s">
        <v>115</v>
      </c>
      <c r="M11" s="76">
        <v>5.9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80</v>
      </c>
      <c r="F12" s="76">
        <v>61.9</v>
      </c>
      <c r="G12" s="76">
        <v>61.5</v>
      </c>
      <c r="H12" s="76">
        <v>6480</v>
      </c>
      <c r="I12" s="76" t="s">
        <v>19</v>
      </c>
      <c r="J12" s="76">
        <v>59.8</v>
      </c>
      <c r="K12" s="76">
        <v>64.099999999999994</v>
      </c>
      <c r="L12" s="76" t="s">
        <v>116</v>
      </c>
      <c r="M12" s="76">
        <v>3.5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61.2</v>
      </c>
      <c r="G13" s="76">
        <v>62.2</v>
      </c>
      <c r="H13" s="76">
        <v>8350</v>
      </c>
      <c r="I13" s="76">
        <v>-2.9</v>
      </c>
      <c r="J13" s="76">
        <v>59.8</v>
      </c>
      <c r="K13" s="76">
        <v>61.4</v>
      </c>
      <c r="L13" s="76" t="s">
        <v>103</v>
      </c>
      <c r="M13" s="76">
        <v>2.2000000000000002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91</v>
      </c>
      <c r="F14" s="76">
        <v>62.4</v>
      </c>
      <c r="G14" s="76">
        <v>62.5</v>
      </c>
      <c r="H14" s="76">
        <v>8690</v>
      </c>
      <c r="I14" s="76">
        <v>-1.9</v>
      </c>
      <c r="J14" s="76">
        <v>59.9</v>
      </c>
      <c r="K14" s="76">
        <v>61</v>
      </c>
      <c r="L14" s="76" t="s">
        <v>64</v>
      </c>
      <c r="M14" s="76">
        <v>2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93</v>
      </c>
      <c r="F15" s="76">
        <v>60.4</v>
      </c>
      <c r="G15" s="76">
        <v>60</v>
      </c>
      <c r="H15" s="76">
        <v>8400</v>
      </c>
      <c r="I15" s="76">
        <v>-2.9</v>
      </c>
      <c r="J15" s="76">
        <v>56.7</v>
      </c>
      <c r="K15" s="76">
        <v>58.5</v>
      </c>
      <c r="L15" s="76" t="s">
        <v>111</v>
      </c>
      <c r="M15" s="76">
        <v>1.7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74</v>
      </c>
      <c r="F16" s="76">
        <v>61</v>
      </c>
      <c r="G16" s="76">
        <v>62.7</v>
      </c>
      <c r="H16" s="76">
        <v>8520</v>
      </c>
      <c r="I16" s="76">
        <v>-3.1</v>
      </c>
      <c r="J16" s="76">
        <v>60.6</v>
      </c>
      <c r="K16" s="76">
        <v>62.4</v>
      </c>
      <c r="L16" s="76" t="s">
        <v>117</v>
      </c>
      <c r="M16" s="76">
        <v>4.3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89</v>
      </c>
      <c r="F17" s="76">
        <v>62.1</v>
      </c>
      <c r="G17" s="76">
        <v>59.8</v>
      </c>
      <c r="H17" s="76">
        <v>8170</v>
      </c>
      <c r="I17" s="76">
        <v>-2.9</v>
      </c>
      <c r="J17" s="76">
        <v>56</v>
      </c>
      <c r="K17" s="76">
        <v>57.6</v>
      </c>
      <c r="L17" s="76" t="s">
        <v>106</v>
      </c>
      <c r="M17" s="76">
        <v>2.2999999999999998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99</v>
      </c>
      <c r="F18" s="76">
        <v>61.3</v>
      </c>
      <c r="G18" s="76">
        <v>61.3</v>
      </c>
      <c r="H18" s="76">
        <v>8540</v>
      </c>
      <c r="I18" s="76">
        <v>-2.7</v>
      </c>
      <c r="J18" s="76">
        <v>58.6</v>
      </c>
      <c r="K18" s="76">
        <v>60.2</v>
      </c>
      <c r="L18" s="76" t="s">
        <v>14</v>
      </c>
      <c r="M18" s="76">
        <v>0.8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61.9</v>
      </c>
      <c r="G19" s="76">
        <v>61.3</v>
      </c>
      <c r="H19" s="76">
        <v>8620</v>
      </c>
      <c r="I19" s="76">
        <v>-2.9</v>
      </c>
      <c r="J19" s="76">
        <v>58.5</v>
      </c>
      <c r="K19" s="76">
        <v>60</v>
      </c>
      <c r="L19" s="76" t="s">
        <v>111</v>
      </c>
      <c r="M19" s="76">
        <v>1.2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63</v>
      </c>
      <c r="G20" s="76">
        <v>62.5</v>
      </c>
      <c r="H20" s="76">
        <v>8540</v>
      </c>
      <c r="I20" s="76">
        <v>-3.7</v>
      </c>
      <c r="J20" s="76">
        <v>60.2</v>
      </c>
      <c r="K20" s="76">
        <v>61.7</v>
      </c>
      <c r="L20" s="76" t="s">
        <v>63</v>
      </c>
      <c r="M20" s="76">
        <v>2.2999999999999998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83</v>
      </c>
      <c r="F21" s="76">
        <v>63.5</v>
      </c>
      <c r="G21" s="76">
        <v>63.1</v>
      </c>
      <c r="H21" s="76">
        <v>8830</v>
      </c>
      <c r="I21" s="76">
        <v>-2.7</v>
      </c>
      <c r="J21" s="76">
        <v>61</v>
      </c>
      <c r="K21" s="76">
        <v>62.1</v>
      </c>
      <c r="L21" s="76" t="s">
        <v>63</v>
      </c>
      <c r="M21" s="76">
        <v>3.1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94</v>
      </c>
      <c r="F22" s="76">
        <v>64.400000000000006</v>
      </c>
      <c r="G22" s="76">
        <v>59.5</v>
      </c>
      <c r="H22" s="76">
        <v>6360</v>
      </c>
      <c r="I22" s="76" t="s">
        <v>19</v>
      </c>
      <c r="J22" s="76">
        <v>57</v>
      </c>
      <c r="K22" s="76">
        <v>62.8</v>
      </c>
      <c r="L22" s="76" t="s">
        <v>106</v>
      </c>
      <c r="M22" s="76">
        <v>1.5</v>
      </c>
      <c r="N22" s="78"/>
      <c r="O22" s="8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98</v>
      </c>
      <c r="F3" s="76">
        <v>28</v>
      </c>
      <c r="G3" s="76">
        <v>26.5</v>
      </c>
      <c r="H3" s="76">
        <v>3910</v>
      </c>
      <c r="I3" s="76">
        <v>-1.1000000000000001</v>
      </c>
      <c r="J3" s="76">
        <v>13.4</v>
      </c>
      <c r="K3" s="76">
        <v>17.3</v>
      </c>
      <c r="L3" s="76" t="s">
        <v>33</v>
      </c>
      <c r="M3" s="76">
        <v>0.4</v>
      </c>
      <c r="N3" s="76" t="s">
        <v>34</v>
      </c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 t="s">
        <v>19</v>
      </c>
      <c r="G4" s="76">
        <v>18.100000000000001</v>
      </c>
      <c r="H4" s="76">
        <v>2120</v>
      </c>
      <c r="I4" s="76" t="s">
        <v>19</v>
      </c>
      <c r="J4" s="76">
        <v>6</v>
      </c>
      <c r="K4" s="76">
        <v>9.4</v>
      </c>
      <c r="L4" s="76" t="s">
        <v>16</v>
      </c>
      <c r="M4" s="76">
        <v>7</v>
      </c>
      <c r="N4" s="76" t="s">
        <v>16</v>
      </c>
      <c r="O4" s="80">
        <v>2</v>
      </c>
    </row>
    <row r="5" spans="1:15" ht="19">
      <c r="A5" s="80">
        <v>3</v>
      </c>
      <c r="B5" s="78"/>
      <c r="C5" s="78"/>
      <c r="D5" s="78"/>
      <c r="E5" s="81">
        <v>50</v>
      </c>
      <c r="F5" s="76">
        <v>24.8</v>
      </c>
      <c r="G5" s="76">
        <v>22.7</v>
      </c>
      <c r="H5" s="76">
        <v>3190</v>
      </c>
      <c r="I5" s="76">
        <v>-0.9</v>
      </c>
      <c r="J5" s="76">
        <v>9.6</v>
      </c>
      <c r="K5" s="76">
        <v>13.6</v>
      </c>
      <c r="L5" s="76" t="s">
        <v>16</v>
      </c>
      <c r="M5" s="76">
        <v>3.4</v>
      </c>
      <c r="N5" s="76" t="s">
        <v>16</v>
      </c>
      <c r="O5" s="80">
        <v>3</v>
      </c>
    </row>
    <row r="6" spans="1:15" ht="19">
      <c r="A6" s="80">
        <v>4</v>
      </c>
      <c r="B6" s="78"/>
      <c r="C6" s="78"/>
      <c r="D6" s="78"/>
      <c r="E6" s="81">
        <v>27</v>
      </c>
      <c r="F6" s="76">
        <v>23.8</v>
      </c>
      <c r="G6" s="76">
        <v>20.7</v>
      </c>
      <c r="H6" s="76">
        <v>2420</v>
      </c>
      <c r="I6" s="76" t="s">
        <v>19</v>
      </c>
      <c r="J6" s="76">
        <v>8.1999999999999993</v>
      </c>
      <c r="K6" s="76">
        <v>12.1</v>
      </c>
      <c r="L6" s="76" t="s">
        <v>32</v>
      </c>
      <c r="M6" s="76">
        <v>4.8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27</v>
      </c>
      <c r="G7" s="76">
        <v>24.2</v>
      </c>
      <c r="H7" s="76">
        <v>3430</v>
      </c>
      <c r="I7" s="76">
        <v>-0.7</v>
      </c>
      <c r="J7" s="76">
        <v>10.8</v>
      </c>
      <c r="K7" s="76">
        <v>15.1</v>
      </c>
      <c r="L7" s="76" t="s">
        <v>30</v>
      </c>
      <c r="M7" s="76">
        <v>2.2000000000000002</v>
      </c>
      <c r="N7" s="76" t="s">
        <v>30</v>
      </c>
      <c r="O7" s="80">
        <v>5</v>
      </c>
    </row>
    <row r="8" spans="1:15" ht="19">
      <c r="A8" s="80">
        <v>6</v>
      </c>
      <c r="B8" s="78"/>
      <c r="C8" s="78"/>
      <c r="D8" s="78"/>
      <c r="E8" s="81">
        <v>93</v>
      </c>
      <c r="F8" s="76">
        <v>26</v>
      </c>
      <c r="G8" s="76">
        <v>25.6</v>
      </c>
      <c r="H8" s="76">
        <v>3480</v>
      </c>
      <c r="I8" s="76">
        <v>-0.9</v>
      </c>
      <c r="J8" s="76">
        <v>12.3</v>
      </c>
      <c r="K8" s="76">
        <v>16.7</v>
      </c>
      <c r="L8" s="76" t="s">
        <v>16</v>
      </c>
      <c r="M8" s="76">
        <v>0.7</v>
      </c>
      <c r="N8" s="76" t="s">
        <v>16</v>
      </c>
      <c r="O8" s="80">
        <v>6</v>
      </c>
    </row>
    <row r="9" spans="1:15" ht="19">
      <c r="A9" s="80">
        <v>7</v>
      </c>
      <c r="B9" s="78"/>
      <c r="C9" s="78"/>
      <c r="D9" s="78"/>
      <c r="E9" s="81">
        <v>98</v>
      </c>
      <c r="F9" s="76">
        <v>26.5</v>
      </c>
      <c r="G9" s="76">
        <v>25.7</v>
      </c>
      <c r="H9" s="76">
        <v>3640</v>
      </c>
      <c r="I9" s="76">
        <v>-0.7</v>
      </c>
      <c r="J9" s="76">
        <v>12.6</v>
      </c>
      <c r="K9" s="76">
        <v>16.600000000000001</v>
      </c>
      <c r="L9" s="76" t="s">
        <v>109</v>
      </c>
      <c r="M9" s="76">
        <v>0.4</v>
      </c>
      <c r="N9" s="76" t="s">
        <v>109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90</v>
      </c>
      <c r="F10" s="76">
        <v>25.8</v>
      </c>
      <c r="G10" s="76">
        <v>25.2</v>
      </c>
      <c r="H10" s="76">
        <v>2950</v>
      </c>
      <c r="I10" s="76" t="s">
        <v>19</v>
      </c>
      <c r="J10" s="76">
        <v>12.1</v>
      </c>
      <c r="K10" s="76">
        <v>16.899999999999999</v>
      </c>
      <c r="L10" s="76" t="s">
        <v>18</v>
      </c>
      <c r="M10" s="76">
        <v>0.9</v>
      </c>
      <c r="N10" s="76" t="s">
        <v>33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89</v>
      </c>
      <c r="F11" s="76">
        <v>25.4</v>
      </c>
      <c r="G11" s="76">
        <v>25</v>
      </c>
      <c r="H11" s="76">
        <v>2930</v>
      </c>
      <c r="I11" s="76" t="s">
        <v>19</v>
      </c>
      <c r="J11" s="76">
        <v>12</v>
      </c>
      <c r="K11" s="76">
        <v>16.7</v>
      </c>
      <c r="L11" s="76" t="s">
        <v>109</v>
      </c>
      <c r="M11" s="76">
        <v>1</v>
      </c>
      <c r="N11" s="76" t="s">
        <v>109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95</v>
      </c>
      <c r="F12" s="76">
        <v>26.6</v>
      </c>
      <c r="G12" s="76">
        <v>25.7</v>
      </c>
      <c r="H12" s="76">
        <v>3010</v>
      </c>
      <c r="I12" s="76" t="s">
        <v>19</v>
      </c>
      <c r="J12" s="76">
        <v>12.5</v>
      </c>
      <c r="K12" s="76">
        <v>17.5</v>
      </c>
      <c r="L12" s="76" t="s">
        <v>20</v>
      </c>
      <c r="M12" s="76">
        <v>0.6</v>
      </c>
      <c r="N12" s="76" t="s">
        <v>102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92</v>
      </c>
      <c r="F13" s="76">
        <v>28.1</v>
      </c>
      <c r="G13" s="76">
        <v>27.2</v>
      </c>
      <c r="H13" s="76">
        <v>3190</v>
      </c>
      <c r="I13" s="76" t="s">
        <v>19</v>
      </c>
      <c r="J13" s="76">
        <v>13.8</v>
      </c>
      <c r="K13" s="76">
        <v>19.2</v>
      </c>
      <c r="L13" s="76" t="s">
        <v>30</v>
      </c>
      <c r="M13" s="76">
        <v>0.8</v>
      </c>
      <c r="N13" s="76" t="s">
        <v>16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37</v>
      </c>
      <c r="F14" s="76" t="s">
        <v>19</v>
      </c>
      <c r="G14" s="76">
        <v>21.8</v>
      </c>
      <c r="H14" s="76">
        <v>2550</v>
      </c>
      <c r="I14" s="76" t="s">
        <v>19</v>
      </c>
      <c r="J14" s="76">
        <v>8.8000000000000007</v>
      </c>
      <c r="K14" s="76">
        <v>13.2</v>
      </c>
      <c r="L14" s="76" t="s">
        <v>32</v>
      </c>
      <c r="M14" s="76">
        <v>4.2</v>
      </c>
      <c r="N14" s="76" t="s">
        <v>109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67</v>
      </c>
      <c r="F15" s="76">
        <v>25.9</v>
      </c>
      <c r="G15" s="76">
        <v>23.7</v>
      </c>
      <c r="H15" s="76">
        <v>2780</v>
      </c>
      <c r="I15" s="76" t="s">
        <v>19</v>
      </c>
      <c r="J15" s="76">
        <v>10.7</v>
      </c>
      <c r="K15" s="76">
        <v>15.3</v>
      </c>
      <c r="L15" s="76" t="s">
        <v>33</v>
      </c>
      <c r="M15" s="76">
        <v>2.2999999999999998</v>
      </c>
      <c r="N15" s="76" t="s">
        <v>34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40</v>
      </c>
      <c r="F16" s="76">
        <v>22.9</v>
      </c>
      <c r="G16" s="76">
        <v>22.1</v>
      </c>
      <c r="H16" s="76">
        <v>2900</v>
      </c>
      <c r="I16" s="76">
        <v>-1.1000000000000001</v>
      </c>
      <c r="J16" s="76">
        <v>9</v>
      </c>
      <c r="K16" s="76">
        <v>13.2</v>
      </c>
      <c r="L16" s="76" t="s">
        <v>20</v>
      </c>
      <c r="M16" s="76">
        <v>4</v>
      </c>
      <c r="N16" s="76" t="s">
        <v>102</v>
      </c>
      <c r="O16" s="80">
        <v>14</v>
      </c>
    </row>
    <row r="17" spans="1:15" ht="19">
      <c r="A17" s="76" t="s">
        <v>21</v>
      </c>
      <c r="B17" s="78"/>
      <c r="C17" s="78"/>
      <c r="D17" s="78"/>
      <c r="E17" s="81">
        <v>67.599999999999994</v>
      </c>
      <c r="F17" s="76">
        <v>25.9</v>
      </c>
      <c r="G17" s="76">
        <v>23.9</v>
      </c>
      <c r="H17" s="76">
        <v>3036</v>
      </c>
      <c r="I17" s="76">
        <v>-0.9</v>
      </c>
      <c r="J17" s="76">
        <v>10.8</v>
      </c>
      <c r="K17" s="76">
        <v>15.2</v>
      </c>
      <c r="L17" s="76" t="s">
        <v>119</v>
      </c>
      <c r="M17" s="76">
        <v>2.4</v>
      </c>
      <c r="N17" s="76" t="s">
        <v>119</v>
      </c>
      <c r="O17" s="76" t="s">
        <v>21</v>
      </c>
    </row>
    <row r="18" spans="1:15" ht="19">
      <c r="A18" s="76" t="s">
        <v>23</v>
      </c>
      <c r="B18" s="78"/>
      <c r="C18" s="78"/>
      <c r="D18" s="78"/>
      <c r="E18" s="81">
        <v>30.5</v>
      </c>
      <c r="F18" s="76">
        <v>1.5</v>
      </c>
      <c r="G18" s="76">
        <v>2.4</v>
      </c>
      <c r="H18" s="76">
        <v>470</v>
      </c>
      <c r="I18" s="76">
        <v>0.2</v>
      </c>
      <c r="J18" s="76">
        <v>2.2000000000000002</v>
      </c>
      <c r="K18" s="76">
        <v>2.5</v>
      </c>
      <c r="L18" s="76">
        <v>0.3</v>
      </c>
      <c r="M18" s="76">
        <v>2</v>
      </c>
      <c r="N18" s="76">
        <v>0.2</v>
      </c>
      <c r="O18" s="7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From Pin absolute penalty point</vt:lpstr>
      <vt:lpstr>Driver</vt:lpstr>
      <vt:lpstr>01_CombineReport</vt:lpstr>
      <vt:lpstr>02_TestCenterReport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  <vt:lpstr>10_TestCenterReport 43m</vt:lpstr>
      <vt:lpstr>11_TestCenterReport 43m</vt:lpstr>
      <vt:lpstr>12_TestCenterReport 43m</vt:lpstr>
      <vt:lpstr>13_TestCenterReport 43m</vt:lpstr>
      <vt:lpstr>14_TestCenterReport 65m</vt:lpstr>
      <vt:lpstr>15_TestCenterReport 65m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2022-01-09T13:37:25Z</dcterms:modified>
</cp:coreProperties>
</file>