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4E400F34-4477-D849-BE89-C11BF36D0653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</sheets>
  <definedNames>
    <definedName name="_xlchart.v2.0" hidden="1">'From Pin absolute penalty point'!$O$2:$O$6</definedName>
    <definedName name="_xlchart.v2.1" hidden="1">'From Pin absolute penalty point'!$P$2:$P$6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O4" i="5"/>
  <c r="O5" i="5"/>
  <c r="O3" i="5"/>
  <c r="P6" i="5"/>
  <c r="P5" i="5"/>
  <c r="P4" i="5"/>
  <c r="P3" i="5"/>
  <c r="P2" i="5"/>
  <c r="O2" i="5"/>
  <c r="L3" i="5"/>
  <c r="L4" i="5"/>
  <c r="L5" i="5"/>
  <c r="L6" i="5"/>
  <c r="L7" i="5"/>
  <c r="L2" i="5"/>
  <c r="L26" i="5"/>
  <c r="L27" i="5"/>
  <c r="L28" i="5"/>
  <c r="L29" i="5"/>
  <c r="L25" i="5"/>
  <c r="L22" i="5"/>
  <c r="L23" i="5"/>
  <c r="L24" i="5"/>
  <c r="L21" i="5"/>
  <c r="L19" i="5"/>
  <c r="L17" i="5"/>
  <c r="L16" i="5"/>
  <c r="L15" i="5"/>
  <c r="L14" i="5"/>
  <c r="L13" i="5"/>
  <c r="L18" i="5"/>
  <c r="K18" i="5"/>
  <c r="J18" i="5"/>
  <c r="I18" i="5"/>
  <c r="L20" i="5"/>
  <c r="K20" i="5"/>
  <c r="J20" i="5"/>
  <c r="I20" i="5"/>
  <c r="K5" i="5"/>
  <c r="J5" i="5"/>
  <c r="I5" i="5"/>
  <c r="L30" i="5"/>
  <c r="K30" i="5"/>
  <c r="J30" i="5"/>
  <c r="I30" i="5"/>
  <c r="J10" i="5"/>
  <c r="I1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2" i="5"/>
  <c r="P36" i="1"/>
  <c r="P37" i="1"/>
  <c r="P38" i="1"/>
  <c r="P39" i="1"/>
  <c r="P40" i="1"/>
  <c r="P35" i="1"/>
  <c r="R38" i="1"/>
  <c r="R39" i="1"/>
  <c r="R28" i="1"/>
  <c r="R29" i="1"/>
  <c r="R30" i="1"/>
  <c r="R31" i="1"/>
  <c r="R32" i="1"/>
  <c r="R27" i="1"/>
  <c r="R20" i="1"/>
  <c r="R21" i="1"/>
  <c r="R22" i="1"/>
  <c r="R23" i="1"/>
  <c r="R24" i="1"/>
  <c r="R19" i="1"/>
  <c r="R12" i="1"/>
  <c r="R13" i="1"/>
  <c r="R14" i="1"/>
  <c r="R15" i="1"/>
  <c r="R16" i="1"/>
  <c r="R11" i="1"/>
  <c r="R4" i="1"/>
  <c r="R5" i="1"/>
  <c r="R6" i="1"/>
  <c r="R7" i="1"/>
  <c r="R8" i="1"/>
  <c r="R3" i="1"/>
  <c r="Q36" i="1"/>
  <c r="R36" i="1" s="1"/>
  <c r="Q37" i="1"/>
  <c r="R37" i="1" s="1"/>
  <c r="Q38" i="1"/>
  <c r="Q39" i="1"/>
  <c r="Q40" i="1"/>
  <c r="R40" i="1" s="1"/>
  <c r="Q35" i="1"/>
  <c r="R35" i="1" s="1"/>
  <c r="Q28" i="1"/>
  <c r="Q29" i="1"/>
  <c r="Q30" i="1"/>
  <c r="Q31" i="1"/>
  <c r="Q32" i="1"/>
  <c r="Q27" i="1"/>
  <c r="P28" i="1"/>
  <c r="P29" i="1"/>
  <c r="P30" i="1"/>
  <c r="P31" i="1"/>
  <c r="P32" i="1"/>
  <c r="P27" i="1"/>
  <c r="Q20" i="1"/>
  <c r="Q21" i="1"/>
  <c r="Q22" i="1"/>
  <c r="Q23" i="1"/>
  <c r="Q24" i="1"/>
  <c r="Q19" i="1"/>
  <c r="P20" i="1"/>
  <c r="P21" i="1"/>
  <c r="P22" i="1"/>
  <c r="P23" i="1"/>
  <c r="P24" i="1"/>
  <c r="P19" i="1"/>
  <c r="Q12" i="1"/>
  <c r="Q13" i="1"/>
  <c r="Q14" i="1"/>
  <c r="Q15" i="1"/>
  <c r="Q16" i="1"/>
  <c r="Q11" i="1"/>
  <c r="P12" i="1"/>
  <c r="P13" i="1"/>
  <c r="P14" i="1"/>
  <c r="P15" i="1"/>
  <c r="P16" i="1"/>
  <c r="P11" i="1"/>
  <c r="Q8" i="1"/>
  <c r="Q3" i="1"/>
  <c r="P4" i="1"/>
  <c r="Q4" i="1" s="1"/>
  <c r="P5" i="1"/>
  <c r="Q5" i="1" s="1"/>
  <c r="P6" i="1"/>
  <c r="Q6" i="1" s="1"/>
  <c r="P7" i="1"/>
  <c r="Q7" i="1" s="1"/>
  <c r="P8" i="1"/>
  <c r="P3" i="1"/>
  <c r="K10" i="5" l="1"/>
  <c r="L8" i="5"/>
  <c r="L10" i="5"/>
  <c r="L12" i="5"/>
  <c r="L9" i="5"/>
  <c r="L11" i="5"/>
</calcChain>
</file>

<file path=xl/sharedStrings.xml><?xml version="1.0" encoding="utf-8"?>
<sst xmlns="http://schemas.openxmlformats.org/spreadsheetml/2006/main" count="115" uniqueCount="54">
  <si>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</si>
  <si>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</si>
  <si>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</si>
  <si>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</si>
  <si>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</si>
  <si>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</si>
  <si>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</si>
  <si>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</si>
  <si>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</si>
  <si>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</si>
  <si>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</si>
  <si>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</si>
  <si>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</si>
  <si>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</si>
  <si>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</si>
  <si>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</si>
  <si>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</si>
  <si>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</si>
  <si>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</si>
  <si>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</si>
  <si>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</si>
  <si>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</si>
  <si>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</si>
  <si>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</si>
  <si>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</si>
  <si>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</si>
  <si>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</si>
  <si>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</si>
  <si>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</si>
  <si>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</si>
  <si>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</si>
  <si>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</si>
  <si>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</si>
  <si>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</si>
  <si>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</si>
  <si>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</si>
  <si>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</si>
  <si>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</si>
  <si>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</si>
  <si>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</si>
  <si>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</si>
  <si>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</si>
  <si>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</si>
  <si>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</si>
  <si>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</si>
  <si>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</si>
  <si>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</si>
  <si>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</si>
  <si>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</si>
  <si>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Steigung m</t>
  </si>
  <si>
    <t>t</t>
  </si>
  <si>
    <t>Für Berechnung m*x + t</t>
  </si>
  <si>
    <t>From pin absolute sqrt(a^2+b^2)
Y</t>
  </si>
  <si>
    <t>Penalty Points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</si>
</sst>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10" fontId="0" fillId="35" borderId="11" xfId="1" applyNumberFormat="1" applyFont="1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10" fontId="0" fillId="36" borderId="11" xfId="1" applyNumberFormat="1" applyFont="1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10" fontId="0" fillId="37" borderId="11" xfId="1" applyNumberFormat="1" applyFont="1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10" fontId="0" fillId="38" borderId="11" xfId="1" applyNumberFormat="1" applyFont="1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10" fontId="0" fillId="39" borderId="11" xfId="1" applyNumberFormat="1" applyFont="1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point'!$B$2:$B$7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point'!$D$2:$D$7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point'!$B$2:$B$7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point'!$F$2:$F$7</c:f>
              <c:numCache>
                <c:formatCode>General</c:formatCode>
                <c:ptCount val="6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point'!$B$8:$B$12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point'!$D$8:$D$12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point'!$B$8:$B$12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point'!$F$8:$F$12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point'!$B$13:$B$18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point'!$D$13:$D$18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point'!$B$13:$B$18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point'!$F$13:$F$18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point'!$B$19:$B$24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point'!$D$19:$D$24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point'!$B$19:$B$24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point'!$F$19:$F$24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point'!$B$25:$B$30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point'!$D$25:$D$30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point'!$B$25:$B$30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point'!$F$25:$F$30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Steigung zu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point'!$O$2:$O$6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point'!$P$2:$P$6</c:f>
              <c:numCache>
                <c:formatCode>General</c:formatCode>
                <c:ptCount val="5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313266</xdr:colOff>
      <xdr:row>34</xdr:row>
      <xdr:rowOff>99158</xdr:rowOff>
    </xdr:from>
    <xdr:to>
      <xdr:col>33</xdr:col>
      <xdr:colOff>309359</xdr:colOff>
      <xdr:row>97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11</xdr:col>
      <xdr:colOff>276796</xdr:colOff>
      <xdr:row>97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424961</xdr:colOff>
      <xdr:row>34</xdr:row>
      <xdr:rowOff>93784</xdr:rowOff>
    </xdr:from>
    <xdr:to>
      <xdr:col>56</xdr:col>
      <xdr:colOff>211667</xdr:colOff>
      <xdr:row>97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115601</xdr:colOff>
      <xdr:row>34</xdr:row>
      <xdr:rowOff>61221</xdr:rowOff>
    </xdr:from>
    <xdr:to>
      <xdr:col>45</xdr:col>
      <xdr:colOff>146538</xdr:colOff>
      <xdr:row>97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504743</xdr:colOff>
      <xdr:row>34</xdr:row>
      <xdr:rowOff>77503</xdr:rowOff>
    </xdr:from>
    <xdr:to>
      <xdr:col>21</xdr:col>
      <xdr:colOff>796192</xdr:colOff>
      <xdr:row>97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762000</xdr:colOff>
      <xdr:row>1</xdr:row>
      <xdr:rowOff>202431</xdr:rowOff>
    </xdr:from>
    <xdr:to>
      <xdr:col>29</xdr:col>
      <xdr:colOff>454121</xdr:colOff>
      <xdr:row>29</xdr:row>
      <xdr:rowOff>100060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P30"/>
  <sheetViews>
    <sheetView showGridLines="0" tabSelected="1" zoomScale="92" zoomScaleNormal="92" workbookViewId="0">
      <selection activeCell="B2" sqref="B2"/>
    </sheetView>
  </sheetViews>
  <sheetFormatPr baseColWidth="10" defaultRowHeight="16" x14ac:dyDescent="0.2"/>
  <cols>
    <col min="1" max="1" width="4.83203125" bestFit="1" customWidth="1"/>
    <col min="2" max="2" width="4.83203125" customWidth="1"/>
    <col min="4" max="4" width="20.33203125" customWidth="1"/>
    <col min="5" max="5" width="17.83203125" customWidth="1"/>
  </cols>
  <sheetData>
    <row r="1" spans="1:16" ht="76" thickBot="1" x14ac:dyDescent="0.25">
      <c r="A1" s="2" t="s">
        <v>1</v>
      </c>
      <c r="B1" s="2" t="s">
        <v>53</v>
      </c>
      <c r="C1" s="1" t="s">
        <v>24</v>
      </c>
      <c r="D1" s="2" t="s">
        <v>52</v>
      </c>
      <c r="E1" s="2" t="s">
        <v>45</v>
      </c>
      <c r="H1" s="1" t="s">
        <v>51</v>
      </c>
      <c r="I1" t="s">
        <v>47</v>
      </c>
      <c r="J1" t="s">
        <v>48</v>
      </c>
      <c r="K1" t="s">
        <v>49</v>
      </c>
      <c r="L1" t="s">
        <v>50</v>
      </c>
      <c r="O1" t="s">
        <v>24</v>
      </c>
      <c r="P1" t="s">
        <v>13</v>
      </c>
    </row>
    <row r="2" spans="1:16" s="3" customFormat="1" ht="17" thickBot="1" x14ac:dyDescent="0.25">
      <c r="A2" s="22">
        <v>57</v>
      </c>
      <c r="B2" s="22">
        <f>100-A2</f>
        <v>43</v>
      </c>
      <c r="C2" s="23">
        <v>38</v>
      </c>
      <c r="D2" s="24">
        <v>5.5326304774492217</v>
      </c>
      <c r="E2" s="25">
        <v>0.14559553888024268</v>
      </c>
      <c r="F2" s="24">
        <v>0.51</v>
      </c>
      <c r="G2" s="24">
        <f>C2*0.0145</f>
        <v>0.55100000000000005</v>
      </c>
      <c r="L2" s="39">
        <f>D2-($K$5*B2)</f>
        <v>0.52089292033051215</v>
      </c>
      <c r="O2" s="3">
        <f>C5</f>
        <v>38</v>
      </c>
      <c r="P2" s="3">
        <f>K5</f>
        <v>0.11655203621206302</v>
      </c>
    </row>
    <row r="3" spans="1:16" s="3" customFormat="1" ht="17" thickBot="1" x14ac:dyDescent="0.25">
      <c r="A3" s="22">
        <v>74</v>
      </c>
      <c r="B3" s="38">
        <f t="shared" ref="B3:B30" si="0">100-A3</f>
        <v>26</v>
      </c>
      <c r="C3" s="23">
        <v>38</v>
      </c>
      <c r="D3" s="39">
        <v>3.5510561809129397</v>
      </c>
      <c r="E3" s="25">
        <v>9.3448846866129989E-2</v>
      </c>
      <c r="F3" s="24">
        <v>0.51</v>
      </c>
      <c r="G3" s="24">
        <f t="shared" ref="G3:G30" si="1">C3*0.0145</f>
        <v>0.55100000000000005</v>
      </c>
      <c r="H3" s="3" t="s">
        <v>46</v>
      </c>
      <c r="L3" s="39">
        <f t="shared" ref="L3:L7" si="2">D3-($K$5*B3)</f>
        <v>0.52070323939930141</v>
      </c>
      <c r="O3" s="3">
        <f>C10</f>
        <v>29</v>
      </c>
      <c r="P3" s="3">
        <f>K10</f>
        <v>0.10287527062255616</v>
      </c>
    </row>
    <row r="4" spans="1:16" s="3" customFormat="1" ht="17" thickBot="1" x14ac:dyDescent="0.25">
      <c r="A4" s="22">
        <v>75</v>
      </c>
      <c r="B4" s="22">
        <f t="shared" si="0"/>
        <v>25</v>
      </c>
      <c r="C4" s="23">
        <v>38</v>
      </c>
      <c r="D4" s="24">
        <v>3.4014702703389883</v>
      </c>
      <c r="E4" s="25">
        <v>8.9512375535236541E-2</v>
      </c>
      <c r="F4" s="24">
        <v>0.51</v>
      </c>
      <c r="G4" s="24">
        <f t="shared" si="1"/>
        <v>0.55100000000000005</v>
      </c>
      <c r="L4" s="39">
        <f t="shared" si="2"/>
        <v>0.48766936503741265</v>
      </c>
      <c r="O4" s="3">
        <f>C18</f>
        <v>68</v>
      </c>
      <c r="P4" s="3">
        <f>K18</f>
        <v>0.17035736153843978</v>
      </c>
    </row>
    <row r="5" spans="1:16" s="3" customFormat="1" ht="17" thickBot="1" x14ac:dyDescent="0.25">
      <c r="A5" s="22">
        <v>89</v>
      </c>
      <c r="B5" s="38">
        <f t="shared" si="0"/>
        <v>11</v>
      </c>
      <c r="C5" s="23">
        <v>38</v>
      </c>
      <c r="D5" s="39">
        <v>1.8027756377319946</v>
      </c>
      <c r="E5" s="25">
        <v>4.744146415084196E-2</v>
      </c>
      <c r="F5" s="24">
        <v>0.51</v>
      </c>
      <c r="G5" s="24">
        <f t="shared" si="1"/>
        <v>0.55100000000000005</v>
      </c>
      <c r="H5" s="3" t="s">
        <v>46</v>
      </c>
      <c r="I5" s="3">
        <f>B3-B5</f>
        <v>15</v>
      </c>
      <c r="J5" s="3">
        <f>D3-D5</f>
        <v>1.7482805431809452</v>
      </c>
      <c r="K5" s="39">
        <f>J5/I5</f>
        <v>0.11655203621206302</v>
      </c>
      <c r="L5" s="39">
        <f t="shared" si="2"/>
        <v>0.52070323939930141</v>
      </c>
      <c r="O5" s="3">
        <f>C20</f>
        <v>50</v>
      </c>
      <c r="P5" s="3">
        <f>K20</f>
        <v>0.12536091815253469</v>
      </c>
    </row>
    <row r="6" spans="1:16" s="3" customFormat="1" ht="17" thickBot="1" x14ac:dyDescent="0.25">
      <c r="A6" s="22">
        <v>61</v>
      </c>
      <c r="B6" s="22">
        <f t="shared" si="0"/>
        <v>39</v>
      </c>
      <c r="C6" s="23">
        <v>38</v>
      </c>
      <c r="D6" s="24">
        <v>5.0159744815937808</v>
      </c>
      <c r="E6" s="25">
        <v>0.13199932846299423</v>
      </c>
      <c r="F6" s="24">
        <v>0.51</v>
      </c>
      <c r="G6" s="24">
        <f t="shared" si="1"/>
        <v>0.55100000000000005</v>
      </c>
      <c r="L6" s="39">
        <f t="shared" si="2"/>
        <v>0.47044506932332286</v>
      </c>
      <c r="O6" s="3">
        <f>C30</f>
        <v>35</v>
      </c>
      <c r="P6" s="3">
        <f>K30</f>
        <v>0.11026289689568987</v>
      </c>
    </row>
    <row r="7" spans="1:16" s="3" customFormat="1" ht="17" thickBot="1" x14ac:dyDescent="0.25">
      <c r="A7" s="22">
        <v>78</v>
      </c>
      <c r="B7" s="22">
        <f t="shared" si="0"/>
        <v>22</v>
      </c>
      <c r="C7" s="23">
        <v>38</v>
      </c>
      <c r="D7" s="24">
        <v>3.0413812651491097</v>
      </c>
      <c r="E7" s="25">
        <v>8.0036349082871314E-2</v>
      </c>
      <c r="F7" s="24">
        <v>0.51</v>
      </c>
      <c r="G7" s="24">
        <f t="shared" si="1"/>
        <v>0.55100000000000005</v>
      </c>
      <c r="L7" s="39">
        <f t="shared" si="2"/>
        <v>0.47723646848372336</v>
      </c>
    </row>
    <row r="8" spans="1:16" s="3" customFormat="1" ht="17" thickBot="1" x14ac:dyDescent="0.25">
      <c r="A8" s="14">
        <v>89</v>
      </c>
      <c r="B8" s="14">
        <f t="shared" si="0"/>
        <v>11</v>
      </c>
      <c r="C8" s="15">
        <v>29</v>
      </c>
      <c r="D8" s="16">
        <v>1.5620499351813304</v>
      </c>
      <c r="E8" s="17">
        <v>5.3863790868321736E-2</v>
      </c>
      <c r="F8" s="16">
        <v>0.5</v>
      </c>
      <c r="G8" s="16">
        <f t="shared" si="1"/>
        <v>0.42050000000000004</v>
      </c>
      <c r="L8" s="35">
        <f>D8-($K$10*B8)</f>
        <v>0.43042195833321251</v>
      </c>
    </row>
    <row r="9" spans="1:16" s="3" customFormat="1" ht="17" thickBot="1" x14ac:dyDescent="0.25">
      <c r="A9" s="14">
        <v>50</v>
      </c>
      <c r="B9" s="34">
        <f t="shared" si="0"/>
        <v>50</v>
      </c>
      <c r="C9" s="15">
        <v>29</v>
      </c>
      <c r="D9" s="35">
        <v>5.629387178015028</v>
      </c>
      <c r="E9" s="17">
        <v>0.19411679924189751</v>
      </c>
      <c r="F9" s="16">
        <v>0.5</v>
      </c>
      <c r="G9" s="16">
        <f t="shared" si="1"/>
        <v>0.42050000000000004</v>
      </c>
      <c r="H9" s="3" t="s">
        <v>46</v>
      </c>
      <c r="L9" s="35">
        <f t="shared" ref="L9:L12" si="3">D9-($K$10*B9)</f>
        <v>0.48562364688721971</v>
      </c>
    </row>
    <row r="10" spans="1:16" s="3" customFormat="1" ht="17" thickBot="1" x14ac:dyDescent="0.25">
      <c r="A10" s="14">
        <v>95</v>
      </c>
      <c r="B10" s="34">
        <f t="shared" si="0"/>
        <v>5</v>
      </c>
      <c r="C10" s="15">
        <v>29</v>
      </c>
      <c r="D10" s="35">
        <v>1.0000000000000009</v>
      </c>
      <c r="E10" s="17">
        <v>3.4482758620689682E-2</v>
      </c>
      <c r="F10" s="16">
        <v>0.5</v>
      </c>
      <c r="G10" s="16">
        <f t="shared" si="1"/>
        <v>0.42050000000000004</v>
      </c>
      <c r="H10" s="3" t="s">
        <v>46</v>
      </c>
      <c r="I10" s="3">
        <f>B9-B10</f>
        <v>45</v>
      </c>
      <c r="J10" s="3">
        <f>D9-D10</f>
        <v>4.6293871780150271</v>
      </c>
      <c r="K10" s="35">
        <f>J10/I10</f>
        <v>0.10287527062255616</v>
      </c>
      <c r="L10" s="35">
        <f t="shared" si="3"/>
        <v>0.48562364688722004</v>
      </c>
    </row>
    <row r="11" spans="1:16" s="3" customFormat="1" ht="17" thickBot="1" x14ac:dyDescent="0.25">
      <c r="A11" s="14">
        <v>90</v>
      </c>
      <c r="B11" s="14">
        <f t="shared" si="0"/>
        <v>10</v>
      </c>
      <c r="C11" s="15">
        <v>29</v>
      </c>
      <c r="D11" s="16">
        <v>1.5811388300841898</v>
      </c>
      <c r="E11" s="17">
        <v>5.4522028623592747E-2</v>
      </c>
      <c r="F11" s="16">
        <v>0.5</v>
      </c>
      <c r="G11" s="16">
        <f t="shared" si="1"/>
        <v>0.42050000000000004</v>
      </c>
      <c r="L11" s="35">
        <f t="shared" si="3"/>
        <v>0.55238612385862806</v>
      </c>
    </row>
    <row r="12" spans="1:16" s="3" customFormat="1" ht="17" thickBot="1" x14ac:dyDescent="0.25">
      <c r="A12" s="14">
        <v>96</v>
      </c>
      <c r="B12" s="14">
        <f t="shared" si="0"/>
        <v>4</v>
      </c>
      <c r="C12" s="15">
        <v>29</v>
      </c>
      <c r="D12" s="16">
        <v>0.92195444572928731</v>
      </c>
      <c r="E12" s="17">
        <v>3.1791532611354735E-2</v>
      </c>
      <c r="F12" s="16">
        <v>0.5</v>
      </c>
      <c r="G12" s="16">
        <f t="shared" si="1"/>
        <v>0.42050000000000004</v>
      </c>
      <c r="L12" s="35">
        <f t="shared" si="3"/>
        <v>0.51045336323906265</v>
      </c>
    </row>
    <row r="13" spans="1:16" s="3" customFormat="1" ht="17" thickBot="1" x14ac:dyDescent="0.25">
      <c r="A13" s="26">
        <v>89</v>
      </c>
      <c r="B13" s="26">
        <f t="shared" si="0"/>
        <v>11</v>
      </c>
      <c r="C13" s="27">
        <v>68</v>
      </c>
      <c r="D13" s="28">
        <v>2.7018512172212619</v>
      </c>
      <c r="E13" s="29">
        <v>3.9733106135606794E-2</v>
      </c>
      <c r="F13" s="28">
        <v>0.82</v>
      </c>
      <c r="G13" s="28">
        <f t="shared" si="1"/>
        <v>0.9860000000000001</v>
      </c>
      <c r="L13" s="43">
        <f>D13-($K$18*B13)</f>
        <v>0.82792024029842426</v>
      </c>
    </row>
    <row r="14" spans="1:16" s="3" customFormat="1" ht="17" thickBot="1" x14ac:dyDescent="0.25">
      <c r="A14" s="26">
        <v>97</v>
      </c>
      <c r="B14" s="26">
        <f t="shared" si="0"/>
        <v>3</v>
      </c>
      <c r="C14" s="27">
        <v>68</v>
      </c>
      <c r="D14" s="28">
        <v>1.2806248474865698</v>
      </c>
      <c r="E14" s="29">
        <v>1.8832718345390732E-2</v>
      </c>
      <c r="F14" s="28">
        <v>0.82</v>
      </c>
      <c r="G14" s="28">
        <f t="shared" si="1"/>
        <v>0.9860000000000001</v>
      </c>
      <c r="L14" s="43">
        <f>D14-($K$18*B14)</f>
        <v>0.76955276287125041</v>
      </c>
    </row>
    <row r="15" spans="1:16" s="3" customFormat="1" ht="17" thickBot="1" x14ac:dyDescent="0.25">
      <c r="A15" s="26">
        <v>80</v>
      </c>
      <c r="B15" s="42">
        <f t="shared" si="0"/>
        <v>20</v>
      </c>
      <c r="C15" s="27">
        <v>68</v>
      </c>
      <c r="D15" s="43">
        <v>4.1773197148410786</v>
      </c>
      <c r="E15" s="29">
        <v>6.1431172277074682E-2</v>
      </c>
      <c r="F15" s="28">
        <v>0.82</v>
      </c>
      <c r="G15" s="28">
        <f t="shared" si="1"/>
        <v>0.9860000000000001</v>
      </c>
      <c r="H15" s="3" t="s">
        <v>46</v>
      </c>
      <c r="L15" s="43">
        <f>D15-($K$18*B15)</f>
        <v>0.77017248407228323</v>
      </c>
    </row>
    <row r="16" spans="1:16" s="3" customFormat="1" ht="17" thickBot="1" x14ac:dyDescent="0.25">
      <c r="A16" s="26">
        <v>97</v>
      </c>
      <c r="B16" s="26">
        <f t="shared" si="0"/>
        <v>3</v>
      </c>
      <c r="C16" s="27">
        <v>68</v>
      </c>
      <c r="D16" s="28">
        <v>1.4035668847618257</v>
      </c>
      <c r="E16" s="29">
        <v>2.0640689481791555E-2</v>
      </c>
      <c r="F16" s="28">
        <v>0.82</v>
      </c>
      <c r="G16" s="28">
        <f t="shared" si="1"/>
        <v>0.9860000000000001</v>
      </c>
      <c r="L16" s="43">
        <f>D16-($K$18*B16)</f>
        <v>0.89249480014650628</v>
      </c>
    </row>
    <row r="17" spans="1:12" s="3" customFormat="1" ht="17" thickBot="1" x14ac:dyDescent="0.25">
      <c r="A17" s="26">
        <v>94</v>
      </c>
      <c r="B17" s="26">
        <f t="shared" si="0"/>
        <v>6</v>
      </c>
      <c r="C17" s="27">
        <v>68</v>
      </c>
      <c r="D17" s="28">
        <v>1.7262676501632095</v>
      </c>
      <c r="E17" s="29">
        <v>2.5386288972988374E-2</v>
      </c>
      <c r="F17" s="28">
        <v>0.82</v>
      </c>
      <c r="G17" s="28">
        <f t="shared" si="1"/>
        <v>0.9860000000000001</v>
      </c>
      <c r="L17" s="43">
        <f>D17-($K$18*B17)</f>
        <v>0.70412348093257071</v>
      </c>
    </row>
    <row r="18" spans="1:12" s="3" customFormat="1" ht="17" thickBot="1" x14ac:dyDescent="0.25">
      <c r="A18" s="26">
        <v>73</v>
      </c>
      <c r="B18" s="42">
        <f t="shared" si="0"/>
        <v>27</v>
      </c>
      <c r="C18" s="27">
        <v>68</v>
      </c>
      <c r="D18" s="43">
        <v>5.303772242470445</v>
      </c>
      <c r="E18" s="29">
        <v>7.7996650624565372E-2</v>
      </c>
      <c r="F18" s="28">
        <v>0.82</v>
      </c>
      <c r="G18" s="28">
        <f t="shared" si="1"/>
        <v>0.9860000000000001</v>
      </c>
      <c r="H18" s="3" t="s">
        <v>46</v>
      </c>
      <c r="I18" s="3">
        <f>B18-B17</f>
        <v>21</v>
      </c>
      <c r="J18" s="3">
        <f>D18-D17</f>
        <v>3.5775045923072355</v>
      </c>
      <c r="K18" s="43">
        <f>J18/I18</f>
        <v>0.17035736153843978</v>
      </c>
      <c r="L18" s="43">
        <f>D18-($K$18*B18)</f>
        <v>0.70412348093257116</v>
      </c>
    </row>
    <row r="19" spans="1:12" s="3" customFormat="1" ht="17" thickBot="1" x14ac:dyDescent="0.25">
      <c r="A19" s="30">
        <v>24</v>
      </c>
      <c r="B19" s="40">
        <f t="shared" si="0"/>
        <v>76</v>
      </c>
      <c r="C19" s="31">
        <v>50</v>
      </c>
      <c r="D19" s="41">
        <v>10.117806086301517</v>
      </c>
      <c r="E19" s="33">
        <v>0.20235612172603035</v>
      </c>
      <c r="F19" s="32">
        <v>0.63</v>
      </c>
      <c r="G19" s="32">
        <f t="shared" si="1"/>
        <v>0.72500000000000009</v>
      </c>
      <c r="H19" s="3" t="s">
        <v>46</v>
      </c>
      <c r="L19" s="41">
        <f>D19-($K$20*B19)</f>
        <v>0.59037630670887964</v>
      </c>
    </row>
    <row r="20" spans="1:12" s="3" customFormat="1" ht="17" thickBot="1" x14ac:dyDescent="0.25">
      <c r="A20" s="30">
        <v>84</v>
      </c>
      <c r="B20" s="40">
        <f t="shared" si="0"/>
        <v>16</v>
      </c>
      <c r="C20" s="31">
        <v>50</v>
      </c>
      <c r="D20" s="41">
        <v>2.5961509971494348</v>
      </c>
      <c r="E20" s="33">
        <v>5.1923019942988695E-2</v>
      </c>
      <c r="F20" s="32">
        <v>0.63</v>
      </c>
      <c r="G20" s="32">
        <f t="shared" si="1"/>
        <v>0.72500000000000009</v>
      </c>
      <c r="H20" s="3" t="s">
        <v>46</v>
      </c>
      <c r="I20" s="3">
        <f>B19-B20</f>
        <v>60</v>
      </c>
      <c r="J20" s="3">
        <f>D19-D20</f>
        <v>7.5216550891520821</v>
      </c>
      <c r="K20" s="41">
        <f>J20/I20</f>
        <v>0.12536091815253469</v>
      </c>
      <c r="L20" s="41">
        <f>D20-($K$20*B20)</f>
        <v>0.59037630670887964</v>
      </c>
    </row>
    <row r="21" spans="1:12" s="3" customFormat="1" ht="17" thickBot="1" x14ac:dyDescent="0.25">
      <c r="A21" s="30">
        <v>86</v>
      </c>
      <c r="B21" s="30">
        <f t="shared" si="0"/>
        <v>14</v>
      </c>
      <c r="C21" s="31">
        <v>50</v>
      </c>
      <c r="D21" s="32">
        <v>2.4186773244895661</v>
      </c>
      <c r="E21" s="33">
        <v>4.8373546489791322E-2</v>
      </c>
      <c r="F21" s="32">
        <v>0.63</v>
      </c>
      <c r="G21" s="32">
        <f t="shared" si="1"/>
        <v>0.72500000000000009</v>
      </c>
      <c r="L21" s="41">
        <f>D21-($K$20*B21)</f>
        <v>0.66362447035408034</v>
      </c>
    </row>
    <row r="22" spans="1:12" s="3" customFormat="1" ht="17" thickBot="1" x14ac:dyDescent="0.25">
      <c r="A22" s="30">
        <v>68</v>
      </c>
      <c r="B22" s="30">
        <f t="shared" si="0"/>
        <v>32</v>
      </c>
      <c r="C22" s="31">
        <v>50</v>
      </c>
      <c r="D22" s="32">
        <v>4.6518813398452057</v>
      </c>
      <c r="E22" s="33">
        <v>9.303762679690411E-2</v>
      </c>
      <c r="F22" s="32">
        <v>0.63</v>
      </c>
      <c r="G22" s="32">
        <f t="shared" si="1"/>
        <v>0.72500000000000009</v>
      </c>
      <c r="L22" s="41">
        <f t="shared" ref="L22:L24" si="4">D22-($K$20*B22)</f>
        <v>0.64033195896409545</v>
      </c>
    </row>
    <row r="23" spans="1:12" s="3" customFormat="1" ht="17" thickBot="1" x14ac:dyDescent="0.25">
      <c r="A23" s="30">
        <v>74</v>
      </c>
      <c r="B23" s="30">
        <f t="shared" si="0"/>
        <v>26</v>
      </c>
      <c r="C23" s="31">
        <v>50</v>
      </c>
      <c r="D23" s="32">
        <v>3.8418745424597094</v>
      </c>
      <c r="E23" s="33">
        <v>7.6837490849194182E-2</v>
      </c>
      <c r="F23" s="32">
        <v>0.63</v>
      </c>
      <c r="G23" s="32">
        <f t="shared" si="1"/>
        <v>0.72500000000000009</v>
      </c>
      <c r="L23" s="41">
        <f t="shared" si="4"/>
        <v>0.58249067049380754</v>
      </c>
    </row>
    <row r="24" spans="1:12" s="3" customFormat="1" ht="17" thickBot="1" x14ac:dyDescent="0.25">
      <c r="A24" s="30">
        <v>74</v>
      </c>
      <c r="B24" s="30">
        <f t="shared" si="0"/>
        <v>26</v>
      </c>
      <c r="C24" s="31">
        <v>50</v>
      </c>
      <c r="D24" s="32">
        <v>3.8600518131237571</v>
      </c>
      <c r="E24" s="33">
        <v>7.720103626247514E-2</v>
      </c>
      <c r="F24" s="32">
        <v>0.63</v>
      </c>
      <c r="G24" s="32">
        <f t="shared" si="1"/>
        <v>0.72500000000000009</v>
      </c>
      <c r="L24" s="41">
        <f t="shared" si="4"/>
        <v>0.60066794115785527</v>
      </c>
    </row>
    <row r="25" spans="1:12" s="3" customFormat="1" ht="17" thickBot="1" x14ac:dyDescent="0.25">
      <c r="A25" s="18">
        <v>84</v>
      </c>
      <c r="B25" s="18">
        <f t="shared" si="0"/>
        <v>16</v>
      </c>
      <c r="C25" s="19">
        <v>35</v>
      </c>
      <c r="D25" s="20">
        <v>2.3600847442411883</v>
      </c>
      <c r="E25" s="21">
        <v>6.7430992692605385E-2</v>
      </c>
      <c r="F25" s="20">
        <v>0.57999999999999996</v>
      </c>
      <c r="G25" s="20">
        <f t="shared" si="1"/>
        <v>0.50750000000000006</v>
      </c>
      <c r="L25" s="37">
        <f>D25-($K$30*B25)</f>
        <v>0.59587839391015041</v>
      </c>
    </row>
    <row r="26" spans="1:12" s="3" customFormat="1" ht="17" thickBot="1" x14ac:dyDescent="0.25">
      <c r="A26" s="18">
        <v>89</v>
      </c>
      <c r="B26" s="18">
        <f t="shared" si="0"/>
        <v>11</v>
      </c>
      <c r="C26" s="19">
        <v>35</v>
      </c>
      <c r="D26" s="20">
        <v>1.8027756377319917</v>
      </c>
      <c r="E26" s="21">
        <v>5.1507875363771188E-2</v>
      </c>
      <c r="F26" s="20">
        <v>0.57999999999999996</v>
      </c>
      <c r="G26" s="20">
        <f t="shared" si="1"/>
        <v>0.50750000000000006</v>
      </c>
      <c r="L26" s="37">
        <f t="shared" ref="L26:L29" si="5">D26-($K$30*B26)</f>
        <v>0.58988377187940322</v>
      </c>
    </row>
    <row r="27" spans="1:12" s="3" customFormat="1" ht="17" thickBot="1" x14ac:dyDescent="0.25">
      <c r="A27" s="18">
        <v>93</v>
      </c>
      <c r="B27" s="18">
        <f t="shared" si="0"/>
        <v>7</v>
      </c>
      <c r="C27" s="19">
        <v>35</v>
      </c>
      <c r="D27" s="20">
        <v>1.3416407864998765</v>
      </c>
      <c r="E27" s="21">
        <v>3.8332593899996471E-2</v>
      </c>
      <c r="F27" s="20">
        <v>0.57999999999999996</v>
      </c>
      <c r="G27" s="20">
        <f t="shared" si="1"/>
        <v>0.50750000000000006</v>
      </c>
      <c r="L27" s="37">
        <f t="shared" si="5"/>
        <v>0.56980050823004746</v>
      </c>
    </row>
    <row r="28" spans="1:12" s="3" customFormat="1" ht="17" thickBot="1" x14ac:dyDescent="0.25">
      <c r="A28" s="18">
        <v>98</v>
      </c>
      <c r="B28" s="36">
        <f t="shared" si="0"/>
        <v>2</v>
      </c>
      <c r="C28" s="19">
        <v>35</v>
      </c>
      <c r="D28" s="37">
        <v>0.80622577482985514</v>
      </c>
      <c r="E28" s="21">
        <v>2.303502213799586E-2</v>
      </c>
      <c r="F28" s="20">
        <v>0.57999999999999996</v>
      </c>
      <c r="G28" s="20">
        <f t="shared" si="1"/>
        <v>0.50750000000000006</v>
      </c>
      <c r="H28" s="3" t="s">
        <v>46</v>
      </c>
      <c r="L28" s="37">
        <f t="shared" si="5"/>
        <v>0.58569998103847543</v>
      </c>
    </row>
    <row r="29" spans="1:12" s="3" customFormat="1" ht="17" thickBot="1" x14ac:dyDescent="0.25">
      <c r="A29" s="18">
        <v>75</v>
      </c>
      <c r="B29" s="18">
        <f t="shared" si="0"/>
        <v>25</v>
      </c>
      <c r="C29" s="19">
        <v>35</v>
      </c>
      <c r="D29" s="20">
        <v>3.3541019662496852</v>
      </c>
      <c r="E29" s="21">
        <v>9.5831484749991008E-2</v>
      </c>
      <c r="F29" s="20">
        <v>0.57999999999999996</v>
      </c>
      <c r="G29" s="20">
        <f t="shared" si="1"/>
        <v>0.50750000000000006</v>
      </c>
      <c r="L29" s="37">
        <f t="shared" si="5"/>
        <v>0.59752954385743839</v>
      </c>
    </row>
    <row r="30" spans="1:12" s="3" customFormat="1" ht="17" thickBot="1" x14ac:dyDescent="0.25">
      <c r="A30" s="18">
        <v>74</v>
      </c>
      <c r="B30" s="36">
        <f t="shared" si="0"/>
        <v>26</v>
      </c>
      <c r="C30" s="19">
        <v>35</v>
      </c>
      <c r="D30" s="37">
        <v>3.4525353003264123</v>
      </c>
      <c r="E30" s="21">
        <v>9.8643865723611779E-2</v>
      </c>
      <c r="F30" s="20">
        <v>0.57999999999999996</v>
      </c>
      <c r="G30" s="20">
        <f t="shared" si="1"/>
        <v>0.50750000000000006</v>
      </c>
      <c r="H30" s="3" t="s">
        <v>46</v>
      </c>
      <c r="I30" s="3">
        <f>B30-B28</f>
        <v>24</v>
      </c>
      <c r="J30" s="3">
        <f>D30-D28</f>
        <v>2.646309525496557</v>
      </c>
      <c r="K30" s="37">
        <f>J30/I30</f>
        <v>0.11026289689568987</v>
      </c>
      <c r="L30" s="37">
        <f>D30-($K$30*B30)</f>
        <v>0.58569998103847576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topLeftCell="A18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workbookViewId="0">
      <selection activeCell="H49" sqref="H49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12" customWidth="1"/>
    <col min="14" max="14" width="7" bestFit="1" customWidth="1"/>
    <col min="17" max="17" width="20.33203125" customWidth="1"/>
    <col min="18" max="18" width="17.83203125" customWidth="1"/>
  </cols>
  <sheetData>
    <row r="1" spans="1:18" ht="30" x14ac:dyDescent="0.2">
      <c r="A1" s="10" t="s">
        <v>0</v>
      </c>
      <c r="B1" s="10"/>
      <c r="C1" s="10"/>
      <c r="D1" s="10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25</v>
      </c>
      <c r="N1" s="2" t="s">
        <v>9</v>
      </c>
      <c r="O1" s="1" t="s">
        <v>24</v>
      </c>
      <c r="P1" s="2" t="s">
        <v>32</v>
      </c>
      <c r="Q1" s="2" t="s">
        <v>44</v>
      </c>
      <c r="R1" s="2" t="s">
        <v>45</v>
      </c>
    </row>
    <row r="2" spans="1:18" ht="18" thickBot="1" x14ac:dyDescent="0.25">
      <c r="A2" s="11"/>
      <c r="B2" s="11"/>
      <c r="C2" s="11"/>
      <c r="D2" s="11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1" t="s">
        <v>13</v>
      </c>
      <c r="P2" s="2" t="s">
        <v>13</v>
      </c>
      <c r="Q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-0.6</v>
      </c>
      <c r="N3" s="5">
        <v>5.5</v>
      </c>
      <c r="O3" s="4">
        <v>38</v>
      </c>
      <c r="P3" s="3">
        <f>O3-J3</f>
        <v>5.5</v>
      </c>
      <c r="Q3" s="3">
        <f>SQRT(P3*P3+M3*M3)</f>
        <v>5.5326304774492217</v>
      </c>
      <c r="R3" s="9">
        <f>Q3/O3</f>
        <v>0.14559553888024268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-3</v>
      </c>
      <c r="N4" s="5">
        <v>3.5</v>
      </c>
      <c r="O4" s="4">
        <v>38</v>
      </c>
      <c r="P4" s="3">
        <f t="shared" ref="P4:P8" si="0">O4-J4</f>
        <v>-1.8999999999999986</v>
      </c>
      <c r="Q4" s="3">
        <f t="shared" ref="Q4:Q8" si="1">SQRT(P4*P4+M4*M4)</f>
        <v>3.5510561809129397</v>
      </c>
      <c r="R4" s="9">
        <f t="shared" ref="R4:R8" si="2">Q4/O4</f>
        <v>9.3448846866129989E-2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-0.1</v>
      </c>
      <c r="N5" s="5">
        <v>3.4</v>
      </c>
      <c r="O5" s="4">
        <v>38</v>
      </c>
      <c r="P5" s="3">
        <f t="shared" si="0"/>
        <v>3.3999999999999986</v>
      </c>
      <c r="Q5" s="3">
        <f t="shared" si="1"/>
        <v>3.4014702703389883</v>
      </c>
      <c r="R5" s="9">
        <f t="shared" si="2"/>
        <v>8.9512375535236541E-2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-1</v>
      </c>
      <c r="N6" s="5">
        <v>1.8</v>
      </c>
      <c r="O6" s="4">
        <v>38</v>
      </c>
      <c r="P6" s="3">
        <f t="shared" si="0"/>
        <v>1.5</v>
      </c>
      <c r="Q6" s="3">
        <f t="shared" si="1"/>
        <v>1.8027756377319946</v>
      </c>
      <c r="R6" s="9">
        <f t="shared" si="2"/>
        <v>4.744146415084196E-2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0.4</v>
      </c>
      <c r="N7" s="5">
        <v>5</v>
      </c>
      <c r="O7" s="4">
        <v>38</v>
      </c>
      <c r="P7" s="3">
        <f t="shared" si="0"/>
        <v>5</v>
      </c>
      <c r="Q7" s="3">
        <f t="shared" si="1"/>
        <v>5.0159744815937808</v>
      </c>
      <c r="R7" s="9">
        <f t="shared" si="2"/>
        <v>0.13199932846299423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-0.5</v>
      </c>
      <c r="N8" s="5">
        <v>3</v>
      </c>
      <c r="O8" s="4">
        <v>38</v>
      </c>
      <c r="P8" s="3">
        <f t="shared" si="0"/>
        <v>3</v>
      </c>
      <c r="Q8" s="3">
        <f t="shared" si="1"/>
        <v>3.0413812651491097</v>
      </c>
      <c r="R8" s="9">
        <f t="shared" si="2"/>
        <v>8.0036349082871314E-2</v>
      </c>
    </row>
    <row r="9" spans="1:18" s="6" customFormat="1" x14ac:dyDescent="0.2">
      <c r="A9" s="12" t="s">
        <v>21</v>
      </c>
      <c r="B9" s="12"/>
      <c r="C9" s="12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/>
      <c r="N9" s="8">
        <v>3.7</v>
      </c>
      <c r="O9" s="7"/>
    </row>
    <row r="10" spans="1:18" s="6" customFormat="1" ht="17" thickBot="1" x14ac:dyDescent="0.25">
      <c r="A10" s="13" t="s">
        <v>23</v>
      </c>
      <c r="B10" s="13"/>
      <c r="C10" s="13"/>
      <c r="D10" s="13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/>
      <c r="N10" s="8">
        <v>1.2</v>
      </c>
      <c r="O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1.3</v>
      </c>
      <c r="N11" s="5">
        <v>13.7</v>
      </c>
      <c r="O11" s="4">
        <v>29</v>
      </c>
      <c r="P11" s="3">
        <f>O11-J11</f>
        <v>-13.700000000000003</v>
      </c>
      <c r="Q11" s="3">
        <f>SQRT(P11*P11+M11*M11)</f>
        <v>13.761540611428652</v>
      </c>
      <c r="R11" s="9">
        <f>Q11/O11</f>
        <v>0.47453588315271211</v>
      </c>
    </row>
    <row r="12" spans="1:18" s="3" customFormat="1" ht="17" thickBot="1" x14ac:dyDescent="0.25">
      <c r="A12" s="5">
        <v>2</v>
      </c>
      <c r="B12" s="4"/>
      <c r="C12" s="4"/>
      <c r="D12" s="4"/>
      <c r="E12" s="5">
        <v>89</v>
      </c>
      <c r="F12" s="5">
        <v>37.1</v>
      </c>
      <c r="G12" s="5">
        <v>39.5</v>
      </c>
      <c r="H12" s="5">
        <v>4620</v>
      </c>
      <c r="I12" s="5" t="s">
        <v>19</v>
      </c>
      <c r="J12" s="5">
        <v>27.8</v>
      </c>
      <c r="K12" s="5">
        <v>34.799999999999997</v>
      </c>
      <c r="L12" s="5" t="s">
        <v>27</v>
      </c>
      <c r="M12" s="5">
        <v>1</v>
      </c>
      <c r="N12" s="5">
        <v>1.6</v>
      </c>
      <c r="O12" s="4">
        <v>29</v>
      </c>
      <c r="P12" s="3">
        <f t="shared" ref="P12:P16" si="3">O12-J12</f>
        <v>1.1999999999999993</v>
      </c>
      <c r="Q12" s="3">
        <f t="shared" ref="Q12:Q16" si="4">SQRT(P12*P12+M12*M12)</f>
        <v>1.5620499351813304</v>
      </c>
      <c r="R12" s="9">
        <f t="shared" ref="R12:R16" si="5">Q12/O12</f>
        <v>5.3863790868321736E-2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1.2</v>
      </c>
      <c r="N13" s="5">
        <v>5.7</v>
      </c>
      <c r="O13" s="4">
        <v>29</v>
      </c>
      <c r="P13" s="3">
        <f t="shared" si="3"/>
        <v>5.5</v>
      </c>
      <c r="Q13" s="3">
        <f t="shared" si="4"/>
        <v>5.629387178015028</v>
      </c>
      <c r="R13" s="9">
        <f t="shared" si="5"/>
        <v>0.19411679924189751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0.8</v>
      </c>
      <c r="N14" s="5">
        <v>1</v>
      </c>
      <c r="O14" s="4">
        <v>29</v>
      </c>
      <c r="P14" s="3">
        <f t="shared" si="3"/>
        <v>0.60000000000000142</v>
      </c>
      <c r="Q14" s="3">
        <f t="shared" si="4"/>
        <v>1.0000000000000009</v>
      </c>
      <c r="R14" s="9">
        <f t="shared" si="5"/>
        <v>3.4482758620689682E-2</v>
      </c>
    </row>
    <row r="15" spans="1:18" s="3" customFormat="1" ht="17" thickBot="1" x14ac:dyDescent="0.25">
      <c r="A15" s="5">
        <v>5</v>
      </c>
      <c r="B15" s="4"/>
      <c r="C15" s="4"/>
      <c r="D15" s="4"/>
      <c r="E15" s="5">
        <v>90</v>
      </c>
      <c r="F15" s="5">
        <v>38.4</v>
      </c>
      <c r="G15" s="5">
        <v>39.4</v>
      </c>
      <c r="H15" s="5">
        <v>4610</v>
      </c>
      <c r="I15" s="5" t="s">
        <v>19</v>
      </c>
      <c r="J15" s="5">
        <v>27.5</v>
      </c>
      <c r="K15" s="5">
        <v>34.700000000000003</v>
      </c>
      <c r="L15" s="5" t="s">
        <v>30</v>
      </c>
      <c r="M15" s="5">
        <v>0.5</v>
      </c>
      <c r="N15" s="5">
        <v>1.6</v>
      </c>
      <c r="O15" s="4">
        <v>29</v>
      </c>
      <c r="P15" s="3">
        <f t="shared" si="3"/>
        <v>1.5</v>
      </c>
      <c r="Q15" s="3">
        <f t="shared" si="4"/>
        <v>1.5811388300841898</v>
      </c>
      <c r="R15" s="9">
        <f t="shared" si="5"/>
        <v>5.4522028623592747E-2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-0.2</v>
      </c>
      <c r="N16" s="5">
        <v>1</v>
      </c>
      <c r="O16" s="4">
        <v>29</v>
      </c>
      <c r="P16" s="3">
        <f t="shared" si="3"/>
        <v>-0.89999999999999858</v>
      </c>
      <c r="Q16" s="3">
        <f t="shared" si="4"/>
        <v>0.92195444572928731</v>
      </c>
      <c r="R16" s="9">
        <f t="shared" si="5"/>
        <v>3.1791532611354735E-2</v>
      </c>
    </row>
    <row r="17" spans="1:18" s="6" customFormat="1" x14ac:dyDescent="0.2">
      <c r="A17" s="12" t="s">
        <v>21</v>
      </c>
      <c r="B17" s="12"/>
      <c r="C17" s="12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/>
      <c r="N17" s="8">
        <v>4.0999999999999996</v>
      </c>
      <c r="O17" s="7"/>
    </row>
    <row r="18" spans="1:18" s="6" customFormat="1" ht="17" thickBot="1" x14ac:dyDescent="0.25">
      <c r="A18" s="13" t="s">
        <v>23</v>
      </c>
      <c r="B18" s="13"/>
      <c r="C18" s="13"/>
      <c r="D18" s="13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/>
      <c r="N18" s="8">
        <v>4.5999999999999996</v>
      </c>
      <c r="O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-0.1</v>
      </c>
      <c r="N19" s="5">
        <v>2.7</v>
      </c>
      <c r="O19" s="4">
        <v>68</v>
      </c>
      <c r="P19" s="3">
        <f>O19-J19</f>
        <v>-2.7000000000000028</v>
      </c>
      <c r="Q19" s="3">
        <f>SQRT(P19*P19+M19*M19)</f>
        <v>2.7018512172212619</v>
      </c>
      <c r="R19" s="9">
        <f>Q19/O19</f>
        <v>3.9733106135606794E-2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-0.8</v>
      </c>
      <c r="N20" s="5">
        <v>1.3</v>
      </c>
      <c r="O20" s="4">
        <v>68</v>
      </c>
      <c r="P20" s="3">
        <f t="shared" ref="P20:P24" si="6">O20-J20</f>
        <v>1</v>
      </c>
      <c r="Q20" s="3">
        <f t="shared" ref="Q20:Q24" si="7">SQRT(P20*P20+M20*M20)</f>
        <v>1.2806248474865698</v>
      </c>
      <c r="R20" s="9">
        <f t="shared" ref="R20:R24" si="8">Q20/O20</f>
        <v>1.8832718345390732E-2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0.8</v>
      </c>
      <c r="N21" s="5">
        <v>4.0999999999999996</v>
      </c>
      <c r="O21" s="4">
        <v>68</v>
      </c>
      <c r="P21" s="3">
        <f t="shared" si="6"/>
        <v>-4.0999999999999943</v>
      </c>
      <c r="Q21" s="3">
        <f t="shared" si="7"/>
        <v>4.1773197148410786</v>
      </c>
      <c r="R21" s="9">
        <f t="shared" si="8"/>
        <v>6.1431172277074682E-2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0.1</v>
      </c>
      <c r="N22" s="5">
        <v>1.4</v>
      </c>
      <c r="O22" s="4">
        <v>68</v>
      </c>
      <c r="P22" s="3">
        <f t="shared" si="6"/>
        <v>1.4000000000000057</v>
      </c>
      <c r="Q22" s="3">
        <f t="shared" si="7"/>
        <v>1.4035668847618257</v>
      </c>
      <c r="R22" s="9">
        <f t="shared" si="8"/>
        <v>2.0640689481791555E-2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0.3</v>
      </c>
      <c r="N23" s="5">
        <v>1.8</v>
      </c>
      <c r="O23" s="4">
        <v>68</v>
      </c>
      <c r="P23" s="3">
        <f t="shared" si="6"/>
        <v>-1.7000000000000028</v>
      </c>
      <c r="Q23" s="3">
        <f t="shared" si="7"/>
        <v>1.7262676501632095</v>
      </c>
      <c r="R23" s="9">
        <f t="shared" si="8"/>
        <v>2.5386288972988374E-2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0.2</v>
      </c>
      <c r="N24" s="5">
        <v>5.3</v>
      </c>
      <c r="O24" s="4">
        <v>68</v>
      </c>
      <c r="P24" s="3">
        <f t="shared" si="6"/>
        <v>5.2999999999999972</v>
      </c>
      <c r="Q24" s="3">
        <f t="shared" si="7"/>
        <v>5.303772242470445</v>
      </c>
      <c r="R24" s="9">
        <f t="shared" si="8"/>
        <v>7.7996650624565372E-2</v>
      </c>
    </row>
    <row r="25" spans="1:18" s="6" customFormat="1" x14ac:dyDescent="0.2">
      <c r="A25" s="12" t="s">
        <v>21</v>
      </c>
      <c r="B25" s="12"/>
      <c r="C25" s="12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/>
      <c r="N25" s="8">
        <v>2.7</v>
      </c>
      <c r="O25" s="7"/>
    </row>
    <row r="26" spans="1:18" s="6" customFormat="1" ht="17" thickBot="1" x14ac:dyDescent="0.25">
      <c r="A26" s="13" t="s">
        <v>23</v>
      </c>
      <c r="B26" s="13"/>
      <c r="C26" s="13"/>
      <c r="D26" s="13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/>
      <c r="N26" s="8">
        <v>1.5</v>
      </c>
      <c r="O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0.6</v>
      </c>
      <c r="N27" s="5">
        <v>10.1</v>
      </c>
      <c r="O27" s="4">
        <v>50</v>
      </c>
      <c r="P27" s="3">
        <f>O27-J27</f>
        <v>-10.100000000000001</v>
      </c>
      <c r="Q27" s="3">
        <f>SQRT(P27*P27+M27*M27)</f>
        <v>10.117806086301517</v>
      </c>
      <c r="R27" s="9">
        <f t="shared" ref="R27:R32" si="9">Q27/O27</f>
        <v>0.20235612172603035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2.5</v>
      </c>
      <c r="N28" s="5">
        <v>2.6</v>
      </c>
      <c r="O28" s="4">
        <v>50</v>
      </c>
      <c r="P28" s="3">
        <f t="shared" ref="P28:P32" si="10">O28-J28</f>
        <v>0.70000000000000284</v>
      </c>
      <c r="Q28" s="3">
        <f t="shared" ref="Q28:Q32" si="11">SQRT(P28*P28+M28*M28)</f>
        <v>2.5961509971494348</v>
      </c>
      <c r="R28" s="9">
        <f t="shared" si="9"/>
        <v>5.1923019942988695E-2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2.1</v>
      </c>
      <c r="N29" s="5">
        <v>2.4</v>
      </c>
      <c r="O29" s="4">
        <v>50</v>
      </c>
      <c r="P29" s="3">
        <f t="shared" si="10"/>
        <v>-1.2000000000000028</v>
      </c>
      <c r="Q29" s="3">
        <f t="shared" si="11"/>
        <v>2.4186773244895661</v>
      </c>
      <c r="R29" s="9">
        <f t="shared" si="9"/>
        <v>4.8373546489791322E-2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2</v>
      </c>
      <c r="N30" s="5">
        <v>4.5999999999999996</v>
      </c>
      <c r="O30" s="4">
        <v>50</v>
      </c>
      <c r="P30" s="3">
        <f t="shared" si="10"/>
        <v>-4.2000000000000028</v>
      </c>
      <c r="Q30" s="3">
        <f t="shared" si="11"/>
        <v>4.6518813398452057</v>
      </c>
      <c r="R30" s="9">
        <f t="shared" si="9"/>
        <v>9.303762679690411E-2</v>
      </c>
    </row>
    <row r="31" spans="1:18" s="3" customFormat="1" ht="17" thickBot="1" x14ac:dyDescent="0.25">
      <c r="A31" s="5">
        <v>5</v>
      </c>
      <c r="B31" s="4"/>
      <c r="C31" s="4"/>
      <c r="D31" s="4"/>
      <c r="E31" s="5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5">
        <v>2.4</v>
      </c>
      <c r="N31" s="5">
        <v>3.9</v>
      </c>
      <c r="O31" s="4">
        <v>50</v>
      </c>
      <c r="P31" s="3">
        <f t="shared" si="10"/>
        <v>3</v>
      </c>
      <c r="Q31" s="3">
        <f t="shared" si="11"/>
        <v>3.8418745424597094</v>
      </c>
      <c r="R31" s="9">
        <f t="shared" si="9"/>
        <v>7.6837490849194182E-2</v>
      </c>
    </row>
    <row r="32" spans="1:18" s="3" customFormat="1" ht="17" thickBot="1" x14ac:dyDescent="0.25">
      <c r="A32" s="5">
        <v>6</v>
      </c>
      <c r="B32" s="4"/>
      <c r="C32" s="4"/>
      <c r="D32" s="4"/>
      <c r="E32" s="5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5">
        <v>3.7</v>
      </c>
      <c r="N32" s="5">
        <v>3.9</v>
      </c>
      <c r="O32" s="4">
        <v>50</v>
      </c>
      <c r="P32" s="3">
        <f t="shared" si="10"/>
        <v>1.1000000000000014</v>
      </c>
      <c r="Q32" s="3">
        <f t="shared" si="11"/>
        <v>3.8600518131237571</v>
      </c>
      <c r="R32" s="9">
        <f t="shared" si="9"/>
        <v>7.720103626247514E-2</v>
      </c>
    </row>
    <row r="33" spans="1:18" s="6" customFormat="1" x14ac:dyDescent="0.2">
      <c r="A33" s="12" t="s">
        <v>21</v>
      </c>
      <c r="B33" s="12"/>
      <c r="C33" s="12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/>
      <c r="N33" s="8">
        <v>4.5999999999999996</v>
      </c>
      <c r="O33" s="7"/>
    </row>
    <row r="34" spans="1:18" s="6" customFormat="1" ht="17" thickBot="1" x14ac:dyDescent="0.25">
      <c r="A34" s="13" t="s">
        <v>23</v>
      </c>
      <c r="B34" s="13"/>
      <c r="C34" s="13"/>
      <c r="D34" s="13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/>
      <c r="N34" s="8">
        <v>2.6</v>
      </c>
      <c r="O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1.9</v>
      </c>
      <c r="N35" s="5">
        <v>2.2999999999999998</v>
      </c>
      <c r="O35" s="4">
        <v>35</v>
      </c>
      <c r="P35" s="3">
        <f t="shared" ref="P35:P40" si="12">O35-J35</f>
        <v>-1.3999999999999986</v>
      </c>
      <c r="Q35" s="3">
        <f>SQRT(P35*P35+M35*M35)</f>
        <v>2.3600847442411883</v>
      </c>
      <c r="R35" s="9">
        <f t="shared" ref="R35:R40" si="13">Q35/O35</f>
        <v>6.7430992692605385E-2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0.1</v>
      </c>
      <c r="N36" s="5">
        <v>1.8</v>
      </c>
      <c r="O36" s="4">
        <v>35</v>
      </c>
      <c r="P36" s="3">
        <f t="shared" si="12"/>
        <v>-1.7999999999999972</v>
      </c>
      <c r="Q36" s="3">
        <f t="shared" ref="Q36:Q40" si="14">SQRT(P36*P36+M36*M36)</f>
        <v>1.8027756377319917</v>
      </c>
      <c r="R36" s="9">
        <f t="shared" si="13"/>
        <v>5.1507875363771188E-2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-0.6</v>
      </c>
      <c r="N37" s="5">
        <v>1.3</v>
      </c>
      <c r="O37" s="4">
        <v>35</v>
      </c>
      <c r="P37" s="3">
        <f t="shared" si="12"/>
        <v>-1.2000000000000028</v>
      </c>
      <c r="Q37" s="3">
        <f t="shared" si="14"/>
        <v>1.3416407864998765</v>
      </c>
      <c r="R37" s="9">
        <f t="shared" si="13"/>
        <v>3.8332593899996471E-2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-0.8</v>
      </c>
      <c r="N38" s="5">
        <v>0.8</v>
      </c>
      <c r="O38" s="4">
        <v>35</v>
      </c>
      <c r="P38" s="3">
        <f t="shared" si="12"/>
        <v>0.10000000000000142</v>
      </c>
      <c r="Q38" s="3">
        <f t="shared" si="14"/>
        <v>0.80622577482985514</v>
      </c>
      <c r="R38" s="9">
        <f t="shared" si="13"/>
        <v>2.303502213799586E-2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-0.6</v>
      </c>
      <c r="N39" s="5">
        <v>3.3</v>
      </c>
      <c r="O39" s="4">
        <v>35</v>
      </c>
      <c r="P39" s="3">
        <f t="shared" si="12"/>
        <v>3.3000000000000007</v>
      </c>
      <c r="Q39" s="3">
        <f t="shared" si="14"/>
        <v>3.3541019662496852</v>
      </c>
      <c r="R39" s="9">
        <f t="shared" si="13"/>
        <v>9.5831484749991008E-2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-0.6</v>
      </c>
      <c r="N40" s="5">
        <v>3.4</v>
      </c>
      <c r="O40" s="4">
        <v>35</v>
      </c>
      <c r="P40" s="3">
        <f t="shared" si="12"/>
        <v>3.3999999999999986</v>
      </c>
      <c r="Q40" s="3">
        <f t="shared" si="14"/>
        <v>3.4525353003264123</v>
      </c>
      <c r="R40" s="9">
        <f t="shared" si="13"/>
        <v>9.8643865723611779E-2</v>
      </c>
    </row>
    <row r="41" spans="1:18" s="6" customFormat="1" x14ac:dyDescent="0.2">
      <c r="A41" s="12" t="s">
        <v>21</v>
      </c>
      <c r="B41" s="12"/>
      <c r="C41" s="12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/>
      <c r="N41" s="8">
        <v>2.2000000000000002</v>
      </c>
      <c r="O41" s="7"/>
    </row>
    <row r="42" spans="1:18" s="6" customFormat="1" x14ac:dyDescent="0.2">
      <c r="A42" s="13" t="s">
        <v>23</v>
      </c>
      <c r="B42" s="13"/>
      <c r="C42" s="13"/>
      <c r="D42" s="13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/>
      <c r="N42" s="8">
        <v>1</v>
      </c>
      <c r="O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Pin absolute penalty point</vt:lpstr>
      <vt:lpstr>From Pin absolute</vt:lpstr>
      <vt:lpstr>From Pin Percent</vt:lpstr>
      <vt:lpstr>TestCenterReport01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2021-12-19T10:30:37Z</dcterms:modified>
</cp:coreProperties>
</file>