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9CB3EEE1-A5C4-6E4E-B4AE-E238261D769A}" xr6:coauthVersionLast="47" xr6:coauthVersionMax="47" xr10:uidLastSave="{00000000-0000-0000-0000-000000000000}"/>
  <bookViews>
    <workbookView xWindow="0" yWindow="500" windowWidth="64000" windowHeight="25080" xr2:uid="{00000000-000D-0000-FFFF-FFFF00000000}"/>
  </bookViews>
  <sheets>
    <sheet name="From Pin absolute penalty point" sheetId="5" r:id="rId1"/>
    <sheet name="Driver" sheetId="21" r:id="rId2"/>
    <sheet name="01_CombineReport" sheetId="6" r:id="rId3"/>
    <sheet name="02_TestCenterReport" sheetId="1" r:id="rId4"/>
    <sheet name="03_TestCenterReport 58m" sheetId="7" r:id="rId5"/>
    <sheet name="04_TestCenterReport 58m" sheetId="8" r:id="rId6"/>
    <sheet name="05_TestCenterReport 58m" sheetId="9" r:id="rId7"/>
    <sheet name="06_TestCenterReport 58m" sheetId="10" r:id="rId8"/>
    <sheet name="07_TestCenterReport 13m" sheetId="11" r:id="rId9"/>
    <sheet name="08_TestCenterReport 25m" sheetId="13" r:id="rId10"/>
    <sheet name="09_TestCenterReport 25m" sheetId="14" r:id="rId11"/>
    <sheet name="10_TestCenterReport 43m" sheetId="15" r:id="rId12"/>
    <sheet name="11_TestCenterReport 43m" sheetId="16" r:id="rId13"/>
    <sheet name="12_TestCenterReport 43m" sheetId="17" r:id="rId14"/>
    <sheet name="13_TestCenterReport 43m" sheetId="18" r:id="rId15"/>
    <sheet name="14_TestCenterReport 65m" sheetId="19" r:id="rId16"/>
    <sheet name="15_TestCenterReport 65m" sheetId="2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2" i="5" l="1"/>
  <c r="X202" i="5"/>
  <c r="W203" i="5"/>
  <c r="X203" i="5"/>
  <c r="W204" i="5"/>
  <c r="X204" i="5"/>
  <c r="W205" i="5"/>
  <c r="X205" i="5"/>
  <c r="W206" i="5"/>
  <c r="X206" i="5"/>
  <c r="AA206" i="5" s="1"/>
  <c r="W207" i="5"/>
  <c r="X207" i="5"/>
  <c r="W208" i="5"/>
  <c r="X208" i="5"/>
  <c r="W209" i="5"/>
  <c r="X209" i="5"/>
  <c r="W210" i="5"/>
  <c r="X210" i="5"/>
  <c r="W211" i="5"/>
  <c r="X211" i="5"/>
  <c r="AA211" i="5" s="1"/>
  <c r="W212" i="5"/>
  <c r="X212" i="5"/>
  <c r="W213" i="5"/>
  <c r="X213" i="5"/>
  <c r="W214" i="5"/>
  <c r="X214" i="5"/>
  <c r="W215" i="5"/>
  <c r="X215" i="5"/>
  <c r="W216" i="5"/>
  <c r="X216" i="5"/>
  <c r="AA216" i="5" s="1"/>
  <c r="W217" i="5"/>
  <c r="X217" i="5"/>
  <c r="W218" i="5"/>
  <c r="X218" i="5"/>
  <c r="W219" i="5"/>
  <c r="X219" i="5"/>
  <c r="W220" i="5"/>
  <c r="X220" i="5"/>
  <c r="W221" i="5"/>
  <c r="X221" i="5"/>
  <c r="AA221" i="5" s="1"/>
  <c r="W222" i="5"/>
  <c r="X222" i="5"/>
  <c r="W223" i="5"/>
  <c r="X223" i="5"/>
  <c r="W224" i="5"/>
  <c r="X224" i="5"/>
  <c r="AA224" i="5" s="1"/>
  <c r="W225" i="5"/>
  <c r="AA225" i="5" s="1"/>
  <c r="X225" i="5"/>
  <c r="W226" i="5"/>
  <c r="X226" i="5"/>
  <c r="AA226" i="5" s="1"/>
  <c r="W227" i="5"/>
  <c r="X227" i="5"/>
  <c r="W228" i="5"/>
  <c r="X228" i="5"/>
  <c r="W229" i="5"/>
  <c r="X229" i="5"/>
  <c r="W230" i="5"/>
  <c r="X230" i="5"/>
  <c r="W231" i="5"/>
  <c r="X231" i="5"/>
  <c r="AA231" i="5" s="1"/>
  <c r="W232" i="5"/>
  <c r="X232" i="5"/>
  <c r="W233" i="5"/>
  <c r="X233" i="5"/>
  <c r="W234" i="5"/>
  <c r="X234" i="5"/>
  <c r="AA234" i="5" s="1"/>
  <c r="W235" i="5"/>
  <c r="AA235" i="5" s="1"/>
  <c r="X235" i="5"/>
  <c r="W236" i="5"/>
  <c r="X236" i="5"/>
  <c r="AA236" i="5" s="1"/>
  <c r="W237" i="5"/>
  <c r="X237" i="5"/>
  <c r="W238" i="5"/>
  <c r="X238" i="5"/>
  <c r="W239" i="5"/>
  <c r="X239" i="5"/>
  <c r="W240" i="5"/>
  <c r="X240" i="5"/>
  <c r="W241" i="5"/>
  <c r="X241" i="5"/>
  <c r="AA241" i="5" s="1"/>
  <c r="W242" i="5"/>
  <c r="X242" i="5"/>
  <c r="W243" i="5"/>
  <c r="X243" i="5"/>
  <c r="W244" i="5"/>
  <c r="X244" i="5"/>
  <c r="AA244" i="5" s="1"/>
  <c r="W245" i="5"/>
  <c r="AA245" i="5" s="1"/>
  <c r="X245" i="5"/>
  <c r="W246" i="5"/>
  <c r="X246" i="5"/>
  <c r="AA246" i="5" s="1"/>
  <c r="W247" i="5"/>
  <c r="X247" i="5"/>
  <c r="W248" i="5"/>
  <c r="X248" i="5"/>
  <c r="W249" i="5"/>
  <c r="X249" i="5"/>
  <c r="W250" i="5"/>
  <c r="X250" i="5"/>
  <c r="W251" i="5"/>
  <c r="X251" i="5"/>
  <c r="AA251" i="5" s="1"/>
  <c r="W252" i="5"/>
  <c r="X252" i="5"/>
  <c r="W253" i="5"/>
  <c r="X253" i="5"/>
  <c r="W254" i="5"/>
  <c r="X254" i="5"/>
  <c r="AA254" i="5" s="1"/>
  <c r="W255" i="5"/>
  <c r="AA255" i="5" s="1"/>
  <c r="X255" i="5"/>
  <c r="W256" i="5"/>
  <c r="X256" i="5"/>
  <c r="AA256" i="5" s="1"/>
  <c r="W257" i="5"/>
  <c r="X257" i="5"/>
  <c r="W258" i="5"/>
  <c r="X258" i="5"/>
  <c r="W259" i="5"/>
  <c r="X259" i="5"/>
  <c r="AA259" i="5" s="1"/>
  <c r="W260" i="5"/>
  <c r="X260" i="5"/>
  <c r="W261" i="5"/>
  <c r="X261" i="5"/>
  <c r="AA261" i="5" s="1"/>
  <c r="W262" i="5"/>
  <c r="X262" i="5"/>
  <c r="W263" i="5"/>
  <c r="X263" i="5"/>
  <c r="W264" i="5"/>
  <c r="X264" i="5"/>
  <c r="AA264" i="5" s="1"/>
  <c r="W265" i="5"/>
  <c r="AA265" i="5" s="1"/>
  <c r="X265" i="5"/>
  <c r="W266" i="5"/>
  <c r="X266" i="5"/>
  <c r="AA266" i="5" s="1"/>
  <c r="W267" i="5"/>
  <c r="X267" i="5"/>
  <c r="W268" i="5"/>
  <c r="X268" i="5"/>
  <c r="W269" i="5"/>
  <c r="X269" i="5"/>
  <c r="AA269" i="5" s="1"/>
  <c r="W270" i="5"/>
  <c r="X270" i="5"/>
  <c r="W271" i="5"/>
  <c r="X271" i="5"/>
  <c r="AA271" i="5" s="1"/>
  <c r="W272" i="5"/>
  <c r="X272" i="5"/>
  <c r="W273" i="5"/>
  <c r="X273" i="5"/>
  <c r="W274" i="5"/>
  <c r="X274" i="5"/>
  <c r="AA274" i="5" s="1"/>
  <c r="W275" i="5"/>
  <c r="AA275" i="5" s="1"/>
  <c r="X275" i="5"/>
  <c r="W276" i="5"/>
  <c r="X276" i="5"/>
  <c r="AA276" i="5" s="1"/>
  <c r="W277" i="5"/>
  <c r="X277" i="5"/>
  <c r="X201" i="5"/>
  <c r="W201" i="5"/>
  <c r="W166" i="5"/>
  <c r="X166" i="5"/>
  <c r="W167" i="5"/>
  <c r="X167" i="5"/>
  <c r="AA167" i="5" s="1"/>
  <c r="W168" i="5"/>
  <c r="X168" i="5"/>
  <c r="W169" i="5"/>
  <c r="X169" i="5"/>
  <c r="W170" i="5"/>
  <c r="X170" i="5"/>
  <c r="AA170" i="5" s="1"/>
  <c r="W171" i="5"/>
  <c r="X171" i="5"/>
  <c r="AA171" i="5" s="1"/>
  <c r="W172" i="5"/>
  <c r="X172" i="5"/>
  <c r="W173" i="5"/>
  <c r="X173" i="5"/>
  <c r="W174" i="5"/>
  <c r="X174" i="5"/>
  <c r="W175" i="5"/>
  <c r="X175" i="5"/>
  <c r="AA175" i="5" s="1"/>
  <c r="W176" i="5"/>
  <c r="X176" i="5"/>
  <c r="AA176" i="5" s="1"/>
  <c r="W177" i="5"/>
  <c r="X177" i="5"/>
  <c r="AA177" i="5" s="1"/>
  <c r="W178" i="5"/>
  <c r="X178" i="5"/>
  <c r="W179" i="5"/>
  <c r="X179" i="5"/>
  <c r="W180" i="5"/>
  <c r="X180" i="5"/>
  <c r="AA180" i="5" s="1"/>
  <c r="W181" i="5"/>
  <c r="X181" i="5"/>
  <c r="W182" i="5"/>
  <c r="X182" i="5"/>
  <c r="W183" i="5"/>
  <c r="X183" i="5"/>
  <c r="W184" i="5"/>
  <c r="X184" i="5"/>
  <c r="W185" i="5"/>
  <c r="X185" i="5"/>
  <c r="AA185" i="5" s="1"/>
  <c r="W186" i="5"/>
  <c r="X186" i="5"/>
  <c r="AA186" i="5" s="1"/>
  <c r="W187" i="5"/>
  <c r="X187" i="5"/>
  <c r="W188" i="5"/>
  <c r="X188" i="5"/>
  <c r="W189" i="5"/>
  <c r="X189" i="5"/>
  <c r="W190" i="5"/>
  <c r="X190" i="5"/>
  <c r="AA190" i="5" s="1"/>
  <c r="W191" i="5"/>
  <c r="X191" i="5"/>
  <c r="W192" i="5"/>
  <c r="X192" i="5"/>
  <c r="W193" i="5"/>
  <c r="X193" i="5"/>
  <c r="W194" i="5"/>
  <c r="X194" i="5"/>
  <c r="W195" i="5"/>
  <c r="X195" i="5"/>
  <c r="AA195" i="5" s="1"/>
  <c r="W196" i="5"/>
  <c r="X196" i="5"/>
  <c r="AA196" i="5" s="1"/>
  <c r="W197" i="5"/>
  <c r="X197" i="5"/>
  <c r="W198" i="5"/>
  <c r="X198" i="5"/>
  <c r="AA198" i="5" s="1"/>
  <c r="W199" i="5"/>
  <c r="X199" i="5"/>
  <c r="W200" i="5"/>
  <c r="X200" i="5"/>
  <c r="AA200" i="5" s="1"/>
  <c r="X165" i="5"/>
  <c r="W165" i="5"/>
  <c r="W164" i="5"/>
  <c r="W153" i="5"/>
  <c r="X153" i="5"/>
  <c r="W154" i="5"/>
  <c r="X154" i="5"/>
  <c r="AA154" i="5" s="1"/>
  <c r="W155" i="5"/>
  <c r="X155" i="5"/>
  <c r="W156" i="5"/>
  <c r="X156" i="5"/>
  <c r="AA156" i="5" s="1"/>
  <c r="W157" i="5"/>
  <c r="X157" i="5"/>
  <c r="W158" i="5"/>
  <c r="X158" i="5"/>
  <c r="W159" i="5"/>
  <c r="X159" i="5"/>
  <c r="W160" i="5"/>
  <c r="X160" i="5"/>
  <c r="W161" i="5"/>
  <c r="X161" i="5"/>
  <c r="AA161" i="5" s="1"/>
  <c r="W162" i="5"/>
  <c r="X162" i="5"/>
  <c r="W163" i="5"/>
  <c r="X163" i="5"/>
  <c r="X164" i="5"/>
  <c r="AA164" i="5" s="1"/>
  <c r="X152" i="5"/>
  <c r="W152" i="5"/>
  <c r="W151" i="5"/>
  <c r="W85" i="5"/>
  <c r="X85" i="5"/>
  <c r="W86" i="5"/>
  <c r="X86" i="5"/>
  <c r="W87" i="5"/>
  <c r="X87" i="5"/>
  <c r="W88" i="5"/>
  <c r="AA88" i="5" s="1"/>
  <c r="X88" i="5"/>
  <c r="W89" i="5"/>
  <c r="X89" i="5"/>
  <c r="AA89" i="5" s="1"/>
  <c r="W90" i="5"/>
  <c r="X90" i="5"/>
  <c r="W91" i="5"/>
  <c r="X91" i="5"/>
  <c r="W92" i="5"/>
  <c r="X92" i="5"/>
  <c r="W93" i="5"/>
  <c r="X93" i="5"/>
  <c r="W94" i="5"/>
  <c r="X94" i="5"/>
  <c r="W95" i="5"/>
  <c r="X95" i="5"/>
  <c r="W96" i="5"/>
  <c r="X96" i="5"/>
  <c r="W97" i="5"/>
  <c r="X97" i="5"/>
  <c r="W98" i="5"/>
  <c r="AA98" i="5" s="1"/>
  <c r="X98" i="5"/>
  <c r="W99" i="5"/>
  <c r="X99" i="5"/>
  <c r="AA99" i="5" s="1"/>
  <c r="W100" i="5"/>
  <c r="X100" i="5"/>
  <c r="W101" i="5"/>
  <c r="X101" i="5"/>
  <c r="AA101" i="5" s="1"/>
  <c r="W102" i="5"/>
  <c r="X102" i="5"/>
  <c r="W103" i="5"/>
  <c r="X103" i="5"/>
  <c r="W104" i="5"/>
  <c r="X104" i="5"/>
  <c r="W105" i="5"/>
  <c r="X105" i="5"/>
  <c r="W106" i="5"/>
  <c r="X106" i="5"/>
  <c r="W107" i="5"/>
  <c r="X107" i="5"/>
  <c r="W108" i="5"/>
  <c r="AA108" i="5" s="1"/>
  <c r="X108" i="5"/>
  <c r="W109" i="5"/>
  <c r="X109" i="5"/>
  <c r="AA109" i="5" s="1"/>
  <c r="W110" i="5"/>
  <c r="X110" i="5"/>
  <c r="AA110" i="5" s="1"/>
  <c r="W111" i="5"/>
  <c r="X111" i="5"/>
  <c r="W112" i="5"/>
  <c r="X112" i="5"/>
  <c r="W113" i="5"/>
  <c r="X113" i="5"/>
  <c r="W114" i="5"/>
  <c r="X114" i="5"/>
  <c r="AA114" i="5" s="1"/>
  <c r="W115" i="5"/>
  <c r="X115" i="5"/>
  <c r="AA115" i="5" s="1"/>
  <c r="W116" i="5"/>
  <c r="X116" i="5"/>
  <c r="W117" i="5"/>
  <c r="X117" i="5"/>
  <c r="W118" i="5"/>
  <c r="AA118" i="5" s="1"/>
  <c r="X118" i="5"/>
  <c r="W119" i="5"/>
  <c r="X119" i="5"/>
  <c r="AA119" i="5" s="1"/>
  <c r="W120" i="5"/>
  <c r="X120" i="5"/>
  <c r="AA120" i="5" s="1"/>
  <c r="W121" i="5"/>
  <c r="X121" i="5"/>
  <c r="W122" i="5"/>
  <c r="X122" i="5"/>
  <c r="W123" i="5"/>
  <c r="X123" i="5"/>
  <c r="W124" i="5"/>
  <c r="X124" i="5"/>
  <c r="AA124" i="5" s="1"/>
  <c r="W125" i="5"/>
  <c r="X125" i="5"/>
  <c r="AA125" i="5" s="1"/>
  <c r="W126" i="5"/>
  <c r="X126" i="5"/>
  <c r="W127" i="5"/>
  <c r="X127" i="5"/>
  <c r="W128" i="5"/>
  <c r="X128" i="5"/>
  <c r="W129" i="5"/>
  <c r="X129" i="5"/>
  <c r="AA129" i="5" s="1"/>
  <c r="W130" i="5"/>
  <c r="X130" i="5"/>
  <c r="AA130" i="5" s="1"/>
  <c r="W131" i="5"/>
  <c r="X131" i="5"/>
  <c r="W132" i="5"/>
  <c r="X132" i="5"/>
  <c r="W133" i="5"/>
  <c r="X133" i="5"/>
  <c r="W134" i="5"/>
  <c r="X134" i="5"/>
  <c r="AA134" i="5" s="1"/>
  <c r="W135" i="5"/>
  <c r="X135" i="5"/>
  <c r="AA135" i="5" s="1"/>
  <c r="W136" i="5"/>
  <c r="X136" i="5"/>
  <c r="W137" i="5"/>
  <c r="X137" i="5"/>
  <c r="W138" i="5"/>
  <c r="X138" i="5"/>
  <c r="W139" i="5"/>
  <c r="X139" i="5"/>
  <c r="AA139" i="5" s="1"/>
  <c r="W140" i="5"/>
  <c r="X140" i="5"/>
  <c r="W141" i="5"/>
  <c r="X141" i="5"/>
  <c r="W142" i="5"/>
  <c r="X142" i="5"/>
  <c r="W143" i="5"/>
  <c r="X143" i="5"/>
  <c r="W144" i="5"/>
  <c r="X144" i="5"/>
  <c r="AA144" i="5" s="1"/>
  <c r="W145" i="5"/>
  <c r="X145" i="5"/>
  <c r="AA145" i="5" s="1"/>
  <c r="W146" i="5"/>
  <c r="X146" i="5"/>
  <c r="W147" i="5"/>
  <c r="X147" i="5"/>
  <c r="W148" i="5"/>
  <c r="X148" i="5"/>
  <c r="W149" i="5"/>
  <c r="X149" i="5"/>
  <c r="AA149" i="5" s="1"/>
  <c r="W150" i="5"/>
  <c r="X150" i="5"/>
  <c r="AA150" i="5" s="1"/>
  <c r="X151" i="5"/>
  <c r="X84" i="5"/>
  <c r="W84" i="5"/>
  <c r="W83" i="5"/>
  <c r="W79" i="5"/>
  <c r="X79" i="5"/>
  <c r="W80" i="5"/>
  <c r="X80" i="5"/>
  <c r="W81" i="5"/>
  <c r="X81" i="5"/>
  <c r="AA81" i="5" s="1"/>
  <c r="W82" i="5"/>
  <c r="X82" i="5"/>
  <c r="X83" i="5"/>
  <c r="AA83" i="5" s="1"/>
  <c r="X78" i="5"/>
  <c r="W78" i="5"/>
  <c r="W77" i="5"/>
  <c r="W74" i="5"/>
  <c r="X74" i="5"/>
  <c r="W75" i="5"/>
  <c r="X75" i="5"/>
  <c r="W76" i="5"/>
  <c r="X76" i="5"/>
  <c r="X77" i="5"/>
  <c r="X73" i="5"/>
  <c r="W73" i="5"/>
  <c r="W72" i="5"/>
  <c r="W68" i="5"/>
  <c r="X68" i="5"/>
  <c r="AA68" i="5" s="1"/>
  <c r="W69" i="5"/>
  <c r="X69" i="5"/>
  <c r="W70" i="5"/>
  <c r="X70" i="5"/>
  <c r="W71" i="5"/>
  <c r="X71" i="5"/>
  <c r="X72" i="5"/>
  <c r="AA72" i="5" s="1"/>
  <c r="X67" i="5"/>
  <c r="AA67" i="5" s="1"/>
  <c r="W67" i="5"/>
  <c r="W62" i="5"/>
  <c r="X62" i="5"/>
  <c r="AA62" i="5" s="1"/>
  <c r="W63" i="5"/>
  <c r="X63" i="5"/>
  <c r="W64" i="5"/>
  <c r="X64" i="5"/>
  <c r="AA64" i="5" s="1"/>
  <c r="W65" i="5"/>
  <c r="X65" i="5"/>
  <c r="W66" i="5"/>
  <c r="X66" i="5"/>
  <c r="AA66" i="5" s="1"/>
  <c r="X61" i="5"/>
  <c r="W61" i="5"/>
  <c r="W56" i="5"/>
  <c r="X56" i="5"/>
  <c r="W57" i="5"/>
  <c r="X57" i="5"/>
  <c r="W58" i="5"/>
  <c r="X58" i="5"/>
  <c r="AA58" i="5" s="1"/>
  <c r="W59" i="5"/>
  <c r="X59" i="5"/>
  <c r="W60" i="5"/>
  <c r="X60" i="5"/>
  <c r="AA60" i="5" s="1"/>
  <c r="X55" i="5"/>
  <c r="W55" i="5"/>
  <c r="W50" i="5"/>
  <c r="X50" i="5"/>
  <c r="AA50" i="5" s="1"/>
  <c r="W51" i="5"/>
  <c r="X51" i="5"/>
  <c r="W52" i="5"/>
  <c r="X52" i="5"/>
  <c r="W53" i="5"/>
  <c r="X53" i="5"/>
  <c r="AA53" i="5" s="1"/>
  <c r="W54" i="5"/>
  <c r="X54" i="5"/>
  <c r="AA54" i="5" s="1"/>
  <c r="X49" i="5"/>
  <c r="AA49" i="5" s="1"/>
  <c r="W49" i="5"/>
  <c r="W44" i="5"/>
  <c r="X44" i="5"/>
  <c r="W45" i="5"/>
  <c r="X45" i="5"/>
  <c r="AA45" i="5" s="1"/>
  <c r="W46" i="5"/>
  <c r="X46" i="5"/>
  <c r="AA46" i="5" s="1"/>
  <c r="W47" i="5"/>
  <c r="X47" i="5"/>
  <c r="AA47" i="5" s="1"/>
  <c r="W48" i="5"/>
  <c r="AA48" i="5" s="1"/>
  <c r="X48" i="5"/>
  <c r="X43" i="5"/>
  <c r="W43" i="5"/>
  <c r="W39" i="5"/>
  <c r="X39" i="5"/>
  <c r="W40" i="5"/>
  <c r="X40" i="5"/>
  <c r="AA40" i="5" s="1"/>
  <c r="W41" i="5"/>
  <c r="X41" i="5"/>
  <c r="W42" i="5"/>
  <c r="X42" i="5"/>
  <c r="AA42" i="5" s="1"/>
  <c r="X38" i="5"/>
  <c r="W38" i="5"/>
  <c r="W33" i="5"/>
  <c r="X33" i="5"/>
  <c r="W34" i="5"/>
  <c r="X34" i="5"/>
  <c r="W35" i="5"/>
  <c r="X35" i="5"/>
  <c r="W36" i="5"/>
  <c r="X36" i="5"/>
  <c r="AA36" i="5" s="1"/>
  <c r="W37" i="5"/>
  <c r="X37" i="5"/>
  <c r="AA37" i="5" s="1"/>
  <c r="X32" i="5"/>
  <c r="W32" i="5"/>
  <c r="X27" i="5"/>
  <c r="X28" i="5"/>
  <c r="AA28" i="5" s="1"/>
  <c r="X29" i="5"/>
  <c r="X30" i="5"/>
  <c r="X31" i="5"/>
  <c r="X26" i="5"/>
  <c r="W27" i="5"/>
  <c r="W28" i="5"/>
  <c r="W29" i="5"/>
  <c r="AA29" i="5" s="1"/>
  <c r="W30" i="5"/>
  <c r="AA30" i="5" s="1"/>
  <c r="W31" i="5"/>
  <c r="W26" i="5"/>
  <c r="W21" i="5"/>
  <c r="X21" i="5"/>
  <c r="W22" i="5"/>
  <c r="X22" i="5"/>
  <c r="W23" i="5"/>
  <c r="X23" i="5"/>
  <c r="W24" i="5"/>
  <c r="X24" i="5"/>
  <c r="AA24" i="5" s="1"/>
  <c r="W25" i="5"/>
  <c r="X25" i="5"/>
  <c r="X20" i="5"/>
  <c r="W20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5" i="5"/>
  <c r="AA26" i="5"/>
  <c r="AA27" i="5"/>
  <c r="AA31" i="5"/>
  <c r="AA32" i="5"/>
  <c r="AA33" i="5"/>
  <c r="AA34" i="5"/>
  <c r="AA35" i="5"/>
  <c r="AA39" i="5"/>
  <c r="AA41" i="5"/>
  <c r="AA43" i="5"/>
  <c r="AA44" i="5"/>
  <c r="AA51" i="5"/>
  <c r="AA52" i="5"/>
  <c r="AA55" i="5"/>
  <c r="AA56" i="5"/>
  <c r="AA57" i="5"/>
  <c r="AA59" i="5"/>
  <c r="AA63" i="5"/>
  <c r="AA65" i="5"/>
  <c r="AA69" i="5"/>
  <c r="AA70" i="5"/>
  <c r="AA71" i="5"/>
  <c r="AA73" i="5"/>
  <c r="AA74" i="5"/>
  <c r="AA75" i="5"/>
  <c r="AA76" i="5"/>
  <c r="AA77" i="5"/>
  <c r="AA78" i="5"/>
  <c r="AA79" i="5"/>
  <c r="AA80" i="5"/>
  <c r="AA82" i="5"/>
  <c r="AA85" i="5"/>
  <c r="AA86" i="5"/>
  <c r="AA90" i="5"/>
  <c r="AA91" i="5"/>
  <c r="AA94" i="5"/>
  <c r="AA95" i="5"/>
  <c r="AA100" i="5"/>
  <c r="AA104" i="5"/>
  <c r="AA152" i="5"/>
  <c r="AA153" i="5"/>
  <c r="AA155" i="5"/>
  <c r="AA157" i="5"/>
  <c r="AA158" i="5"/>
  <c r="AA159" i="5"/>
  <c r="AA160" i="5"/>
  <c r="AA162" i="5"/>
  <c r="AA163" i="5"/>
  <c r="AA166" i="5"/>
  <c r="AA169" i="5"/>
  <c r="AA174" i="5"/>
  <c r="AA184" i="5"/>
  <c r="AA191" i="5"/>
  <c r="AA194" i="5"/>
  <c r="AA202" i="5"/>
  <c r="AA203" i="5"/>
  <c r="AA204" i="5"/>
  <c r="AA205" i="5"/>
  <c r="AA207" i="5"/>
  <c r="AA208" i="5"/>
  <c r="AA209" i="5"/>
  <c r="AA210" i="5"/>
  <c r="AA212" i="5"/>
  <c r="AA213" i="5"/>
  <c r="AA214" i="5"/>
  <c r="AA215" i="5"/>
  <c r="AA217" i="5"/>
  <c r="AA218" i="5"/>
  <c r="AA219" i="5"/>
  <c r="AA220" i="5"/>
  <c r="AA222" i="5"/>
  <c r="AA223" i="5"/>
  <c r="AA227" i="5"/>
  <c r="AA228" i="5"/>
  <c r="AA229" i="5"/>
  <c r="AA230" i="5"/>
  <c r="AA232" i="5"/>
  <c r="AA233" i="5"/>
  <c r="AA237" i="5"/>
  <c r="AA238" i="5"/>
  <c r="AA239" i="5"/>
  <c r="AA240" i="5"/>
  <c r="AA242" i="5"/>
  <c r="AA243" i="5"/>
  <c r="AA247" i="5"/>
  <c r="AA248" i="5"/>
  <c r="AA249" i="5"/>
  <c r="AA250" i="5"/>
  <c r="AA252" i="5"/>
  <c r="AA253" i="5"/>
  <c r="AA257" i="5"/>
  <c r="AA258" i="5"/>
  <c r="AA260" i="5"/>
  <c r="AA262" i="5"/>
  <c r="AA263" i="5"/>
  <c r="AA267" i="5"/>
  <c r="AA268" i="5"/>
  <c r="AA270" i="5"/>
  <c r="AA272" i="5"/>
  <c r="AA273" i="5"/>
  <c r="AA277" i="5"/>
  <c r="AA3" i="5"/>
  <c r="T3" i="5"/>
  <c r="X18" i="5"/>
  <c r="J4" i="21"/>
  <c r="J5" i="21"/>
  <c r="J6" i="21"/>
  <c r="J7" i="21"/>
  <c r="J8" i="21"/>
  <c r="J3" i="21"/>
  <c r="P108" i="6"/>
  <c r="P107" i="6"/>
  <c r="P106" i="6"/>
  <c r="O110" i="6"/>
  <c r="P110" i="6" s="1"/>
  <c r="O109" i="6"/>
  <c r="P109" i="6" s="1"/>
  <c r="O108" i="6"/>
  <c r="O107" i="6"/>
  <c r="O106" i="6"/>
  <c r="O105" i="6"/>
  <c r="P105" i="6" s="1"/>
  <c r="O98" i="6"/>
  <c r="P98" i="6" s="1"/>
  <c r="O97" i="6"/>
  <c r="P97" i="6" s="1"/>
  <c r="O96" i="6"/>
  <c r="P96" i="6" s="1"/>
  <c r="O95" i="6"/>
  <c r="P95" i="6" s="1"/>
  <c r="O94" i="6"/>
  <c r="P94" i="6" s="1"/>
  <c r="O93" i="6"/>
  <c r="P93" i="6" s="1"/>
  <c r="O87" i="6"/>
  <c r="P87" i="6" s="1"/>
  <c r="O86" i="6"/>
  <c r="P86" i="6" s="1"/>
  <c r="O85" i="6"/>
  <c r="P85" i="6" s="1"/>
  <c r="O84" i="6"/>
  <c r="P84" i="6" s="1"/>
  <c r="O83" i="6"/>
  <c r="P83" i="6" s="1"/>
  <c r="O82" i="6"/>
  <c r="P82" i="6" s="1"/>
  <c r="O76" i="6"/>
  <c r="P76" i="6" s="1"/>
  <c r="O75" i="6"/>
  <c r="P75" i="6" s="1"/>
  <c r="O74" i="6"/>
  <c r="P74" i="6" s="1"/>
  <c r="O73" i="6"/>
  <c r="P73" i="6" s="1"/>
  <c r="O72" i="6"/>
  <c r="P72" i="6" s="1"/>
  <c r="O71" i="6"/>
  <c r="P71" i="6" s="1"/>
  <c r="O65" i="6"/>
  <c r="P65" i="6" s="1"/>
  <c r="O64" i="6"/>
  <c r="P64" i="6" s="1"/>
  <c r="O63" i="6"/>
  <c r="P63" i="6" s="1"/>
  <c r="O62" i="6"/>
  <c r="P62" i="6" s="1"/>
  <c r="O61" i="6"/>
  <c r="P61" i="6" s="1"/>
  <c r="O60" i="6"/>
  <c r="P60" i="6" s="1"/>
  <c r="O54" i="6"/>
  <c r="P54" i="6" s="1"/>
  <c r="O53" i="6"/>
  <c r="P53" i="6" s="1"/>
  <c r="O52" i="6"/>
  <c r="P52" i="6" s="1"/>
  <c r="O51" i="6"/>
  <c r="P51" i="6" s="1"/>
  <c r="O50" i="6"/>
  <c r="P50" i="6" s="1"/>
  <c r="O49" i="6"/>
  <c r="P49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O10" i="6"/>
  <c r="P10" i="6" s="1"/>
  <c r="O9" i="6"/>
  <c r="P9" i="6" s="1"/>
  <c r="O8" i="6"/>
  <c r="P8" i="6" s="1"/>
  <c r="O7" i="6"/>
  <c r="P7" i="6" s="1"/>
  <c r="O6" i="6"/>
  <c r="P6" i="6" s="1"/>
  <c r="O5" i="6"/>
  <c r="P5" i="6" s="1"/>
  <c r="A4" i="21"/>
  <c r="A5" i="21"/>
  <c r="A6" i="21"/>
  <c r="A7" i="21"/>
  <c r="A8" i="21"/>
  <c r="A3" i="21"/>
  <c r="O244" i="5"/>
  <c r="T277" i="5"/>
  <c r="U277" i="5" s="1"/>
  <c r="T276" i="5"/>
  <c r="U276" i="5" s="1"/>
  <c r="T275" i="5"/>
  <c r="U275" i="5" s="1"/>
  <c r="T274" i="5"/>
  <c r="U274" i="5" s="1"/>
  <c r="T273" i="5"/>
  <c r="U273" i="5" s="1"/>
  <c r="T272" i="5"/>
  <c r="U272" i="5" s="1"/>
  <c r="T271" i="5"/>
  <c r="U271" i="5" s="1"/>
  <c r="T270" i="5"/>
  <c r="U270" i="5" s="1"/>
  <c r="T269" i="5"/>
  <c r="U269" i="5" s="1"/>
  <c r="T268" i="5"/>
  <c r="U268" i="5" s="1"/>
  <c r="T267" i="5"/>
  <c r="U267" i="5" s="1"/>
  <c r="T266" i="5"/>
  <c r="U266" i="5" s="1"/>
  <c r="T265" i="5"/>
  <c r="U265" i="5" s="1"/>
  <c r="T264" i="5"/>
  <c r="U264" i="5" s="1"/>
  <c r="T263" i="5"/>
  <c r="U263" i="5" s="1"/>
  <c r="T233" i="5"/>
  <c r="U233" i="5" s="1"/>
  <c r="T234" i="5"/>
  <c r="U234" i="5" s="1"/>
  <c r="T235" i="5"/>
  <c r="U235" i="5" s="1"/>
  <c r="T236" i="5"/>
  <c r="U236" i="5" s="1"/>
  <c r="T237" i="5"/>
  <c r="U237" i="5" s="1"/>
  <c r="T238" i="5"/>
  <c r="U238" i="5" s="1"/>
  <c r="T239" i="5"/>
  <c r="U239" i="5" s="1"/>
  <c r="T240" i="5"/>
  <c r="U240" i="5" s="1"/>
  <c r="T241" i="5"/>
  <c r="U241" i="5" s="1"/>
  <c r="T242" i="5"/>
  <c r="U242" i="5" s="1"/>
  <c r="T243" i="5"/>
  <c r="U243" i="5" s="1"/>
  <c r="T244" i="5"/>
  <c r="U244" i="5" s="1"/>
  <c r="T245" i="5"/>
  <c r="U245" i="5" s="1"/>
  <c r="T246" i="5"/>
  <c r="U246" i="5" s="1"/>
  <c r="T247" i="5"/>
  <c r="U247" i="5" s="1"/>
  <c r="T248" i="5"/>
  <c r="U248" i="5" s="1"/>
  <c r="T249" i="5"/>
  <c r="U249" i="5" s="1"/>
  <c r="T250" i="5"/>
  <c r="U250" i="5" s="1"/>
  <c r="T251" i="5"/>
  <c r="U251" i="5" s="1"/>
  <c r="T252" i="5"/>
  <c r="U252" i="5" s="1"/>
  <c r="T253" i="5"/>
  <c r="U253" i="5" s="1"/>
  <c r="T254" i="5"/>
  <c r="U254" i="5" s="1"/>
  <c r="T255" i="5"/>
  <c r="U255" i="5" s="1"/>
  <c r="T256" i="5"/>
  <c r="U256" i="5" s="1"/>
  <c r="T257" i="5"/>
  <c r="U257" i="5" s="1"/>
  <c r="T258" i="5"/>
  <c r="U258" i="5" s="1"/>
  <c r="T259" i="5"/>
  <c r="U259" i="5" s="1"/>
  <c r="T260" i="5"/>
  <c r="U260" i="5" s="1"/>
  <c r="T261" i="5"/>
  <c r="U261" i="5" s="1"/>
  <c r="T262" i="5"/>
  <c r="U262" i="5" s="1"/>
  <c r="T201" i="5"/>
  <c r="U201" i="5" s="1"/>
  <c r="T202" i="5"/>
  <c r="U202" i="5" s="1"/>
  <c r="T203" i="5"/>
  <c r="U203" i="5" s="1"/>
  <c r="T204" i="5"/>
  <c r="U204" i="5" s="1"/>
  <c r="T205" i="5"/>
  <c r="U205" i="5" s="1"/>
  <c r="T206" i="5"/>
  <c r="U206" i="5" s="1"/>
  <c r="T207" i="5"/>
  <c r="U207" i="5" s="1"/>
  <c r="T208" i="5"/>
  <c r="U208" i="5" s="1"/>
  <c r="T209" i="5"/>
  <c r="U209" i="5" s="1"/>
  <c r="T210" i="5"/>
  <c r="U210" i="5" s="1"/>
  <c r="T211" i="5"/>
  <c r="U211" i="5" s="1"/>
  <c r="T212" i="5"/>
  <c r="U212" i="5" s="1"/>
  <c r="T213" i="5"/>
  <c r="U213" i="5" s="1"/>
  <c r="T214" i="5"/>
  <c r="U214" i="5" s="1"/>
  <c r="T215" i="5"/>
  <c r="U215" i="5" s="1"/>
  <c r="T216" i="5"/>
  <c r="U216" i="5" s="1"/>
  <c r="T217" i="5"/>
  <c r="U217" i="5" s="1"/>
  <c r="T218" i="5"/>
  <c r="U218" i="5" s="1"/>
  <c r="T219" i="5"/>
  <c r="U219" i="5" s="1"/>
  <c r="T220" i="5"/>
  <c r="U220" i="5" s="1"/>
  <c r="T221" i="5"/>
  <c r="U221" i="5" s="1"/>
  <c r="T222" i="5"/>
  <c r="U222" i="5" s="1"/>
  <c r="T223" i="5"/>
  <c r="U223" i="5" s="1"/>
  <c r="T224" i="5"/>
  <c r="U224" i="5" s="1"/>
  <c r="T225" i="5"/>
  <c r="U225" i="5" s="1"/>
  <c r="T226" i="5"/>
  <c r="U226" i="5" s="1"/>
  <c r="T227" i="5"/>
  <c r="U227" i="5" s="1"/>
  <c r="T228" i="5"/>
  <c r="U228" i="5" s="1"/>
  <c r="T229" i="5"/>
  <c r="U229" i="5" s="1"/>
  <c r="T230" i="5"/>
  <c r="U230" i="5" s="1"/>
  <c r="T231" i="5"/>
  <c r="U231" i="5" s="1"/>
  <c r="T232" i="5"/>
  <c r="U232" i="5" s="1"/>
  <c r="A201" i="5"/>
  <c r="R201" i="5" s="1"/>
  <c r="A202" i="5"/>
  <c r="R202" i="5" s="1"/>
  <c r="A203" i="5"/>
  <c r="R203" i="5" s="1"/>
  <c r="A204" i="5"/>
  <c r="R204" i="5" s="1"/>
  <c r="A205" i="5"/>
  <c r="R205" i="5" s="1"/>
  <c r="A206" i="5"/>
  <c r="R206" i="5" s="1"/>
  <c r="A207" i="5"/>
  <c r="R207" i="5" s="1"/>
  <c r="A208" i="5"/>
  <c r="R208" i="5" s="1"/>
  <c r="A209" i="5"/>
  <c r="R209" i="5" s="1"/>
  <c r="A210" i="5"/>
  <c r="R210" i="5" s="1"/>
  <c r="A211" i="5"/>
  <c r="R211" i="5" s="1"/>
  <c r="A212" i="5"/>
  <c r="R212" i="5" s="1"/>
  <c r="A213" i="5"/>
  <c r="R213" i="5" s="1"/>
  <c r="A214" i="5"/>
  <c r="R214" i="5" s="1"/>
  <c r="A215" i="5"/>
  <c r="R215" i="5" s="1"/>
  <c r="A216" i="5"/>
  <c r="R216" i="5" s="1"/>
  <c r="A217" i="5"/>
  <c r="R217" i="5" s="1"/>
  <c r="A218" i="5"/>
  <c r="R218" i="5" s="1"/>
  <c r="A219" i="5"/>
  <c r="R219" i="5" s="1"/>
  <c r="A220" i="5"/>
  <c r="R220" i="5" s="1"/>
  <c r="A221" i="5"/>
  <c r="R221" i="5" s="1"/>
  <c r="A222" i="5"/>
  <c r="R222" i="5" s="1"/>
  <c r="A223" i="5"/>
  <c r="R223" i="5" s="1"/>
  <c r="A224" i="5"/>
  <c r="R224" i="5" s="1"/>
  <c r="A225" i="5"/>
  <c r="R225" i="5" s="1"/>
  <c r="A226" i="5"/>
  <c r="R226" i="5" s="1"/>
  <c r="A227" i="5"/>
  <c r="R227" i="5" s="1"/>
  <c r="A228" i="5"/>
  <c r="R228" i="5" s="1"/>
  <c r="A229" i="5"/>
  <c r="R229" i="5" s="1"/>
  <c r="A230" i="5"/>
  <c r="R230" i="5" s="1"/>
  <c r="A231" i="5"/>
  <c r="R231" i="5" s="1"/>
  <c r="A232" i="5"/>
  <c r="R232" i="5" s="1"/>
  <c r="A233" i="5"/>
  <c r="R233" i="5" s="1"/>
  <c r="A234" i="5"/>
  <c r="R234" i="5" s="1"/>
  <c r="A235" i="5"/>
  <c r="R235" i="5" s="1"/>
  <c r="A236" i="5"/>
  <c r="R236" i="5" s="1"/>
  <c r="A237" i="5"/>
  <c r="R237" i="5" s="1"/>
  <c r="A238" i="5"/>
  <c r="R238" i="5" s="1"/>
  <c r="A239" i="5"/>
  <c r="R239" i="5" s="1"/>
  <c r="A240" i="5"/>
  <c r="R240" i="5" s="1"/>
  <c r="A241" i="5"/>
  <c r="R241" i="5" s="1"/>
  <c r="A242" i="5"/>
  <c r="R242" i="5" s="1"/>
  <c r="A243" i="5"/>
  <c r="R243" i="5" s="1"/>
  <c r="A244" i="5"/>
  <c r="R244" i="5" s="1"/>
  <c r="A245" i="5"/>
  <c r="R245" i="5" s="1"/>
  <c r="A246" i="5"/>
  <c r="R246" i="5" s="1"/>
  <c r="A247" i="5"/>
  <c r="R247" i="5" s="1"/>
  <c r="A248" i="5"/>
  <c r="R248" i="5" s="1"/>
  <c r="A249" i="5"/>
  <c r="R249" i="5" s="1"/>
  <c r="A250" i="5"/>
  <c r="R250" i="5" s="1"/>
  <c r="A251" i="5"/>
  <c r="R251" i="5" s="1"/>
  <c r="A252" i="5"/>
  <c r="R252" i="5" s="1"/>
  <c r="A253" i="5"/>
  <c r="R253" i="5" s="1"/>
  <c r="A254" i="5"/>
  <c r="R254" i="5" s="1"/>
  <c r="A255" i="5"/>
  <c r="R255" i="5" s="1"/>
  <c r="A256" i="5"/>
  <c r="R256" i="5" s="1"/>
  <c r="A257" i="5"/>
  <c r="R257" i="5" s="1"/>
  <c r="A258" i="5"/>
  <c r="R258" i="5" s="1"/>
  <c r="A259" i="5"/>
  <c r="R259" i="5" s="1"/>
  <c r="A260" i="5"/>
  <c r="R260" i="5" s="1"/>
  <c r="A261" i="5"/>
  <c r="R261" i="5" s="1"/>
  <c r="A262" i="5"/>
  <c r="R262" i="5" s="1"/>
  <c r="A263" i="5"/>
  <c r="R263" i="5" s="1"/>
  <c r="A264" i="5"/>
  <c r="R264" i="5" s="1"/>
  <c r="A265" i="5"/>
  <c r="R265" i="5" s="1"/>
  <c r="A266" i="5"/>
  <c r="R266" i="5" s="1"/>
  <c r="A267" i="5"/>
  <c r="R267" i="5" s="1"/>
  <c r="A268" i="5"/>
  <c r="R268" i="5" s="1"/>
  <c r="A269" i="5"/>
  <c r="R269" i="5" s="1"/>
  <c r="A270" i="5"/>
  <c r="R270" i="5" s="1"/>
  <c r="A271" i="5"/>
  <c r="R271" i="5" s="1"/>
  <c r="A272" i="5"/>
  <c r="R272" i="5" s="1"/>
  <c r="A273" i="5"/>
  <c r="R273" i="5" s="1"/>
  <c r="A274" i="5"/>
  <c r="R274" i="5" s="1"/>
  <c r="A275" i="5"/>
  <c r="R275" i="5" s="1"/>
  <c r="A276" i="5"/>
  <c r="R276" i="5" s="1"/>
  <c r="A277" i="5"/>
  <c r="R277" i="5" s="1"/>
  <c r="T184" i="5"/>
  <c r="U184" i="5" s="1"/>
  <c r="T185" i="5"/>
  <c r="U185" i="5" s="1"/>
  <c r="T186" i="5"/>
  <c r="U186" i="5" s="1"/>
  <c r="T187" i="5"/>
  <c r="U187" i="5" s="1"/>
  <c r="T188" i="5"/>
  <c r="U188" i="5" s="1"/>
  <c r="T189" i="5"/>
  <c r="U189" i="5" s="1"/>
  <c r="T190" i="5"/>
  <c r="U190" i="5" s="1"/>
  <c r="T191" i="5"/>
  <c r="U191" i="5" s="1"/>
  <c r="T192" i="5"/>
  <c r="U192" i="5" s="1"/>
  <c r="T193" i="5"/>
  <c r="U193" i="5" s="1"/>
  <c r="T194" i="5"/>
  <c r="U194" i="5" s="1"/>
  <c r="T195" i="5"/>
  <c r="U195" i="5" s="1"/>
  <c r="T196" i="5"/>
  <c r="U196" i="5" s="1"/>
  <c r="T197" i="5"/>
  <c r="U197" i="5" s="1"/>
  <c r="T198" i="5"/>
  <c r="U198" i="5" s="1"/>
  <c r="T199" i="5"/>
  <c r="U199" i="5" s="1"/>
  <c r="T200" i="5"/>
  <c r="U200" i="5" s="1"/>
  <c r="A184" i="5"/>
  <c r="R184" i="5" s="1"/>
  <c r="A185" i="5"/>
  <c r="R185" i="5" s="1"/>
  <c r="A186" i="5"/>
  <c r="R186" i="5" s="1"/>
  <c r="A187" i="5"/>
  <c r="R187" i="5" s="1"/>
  <c r="A188" i="5"/>
  <c r="R188" i="5" s="1"/>
  <c r="A189" i="5"/>
  <c r="R189" i="5" s="1"/>
  <c r="A190" i="5"/>
  <c r="R190" i="5" s="1"/>
  <c r="A191" i="5"/>
  <c r="R191" i="5" s="1"/>
  <c r="A192" i="5"/>
  <c r="R192" i="5" s="1"/>
  <c r="A193" i="5"/>
  <c r="R193" i="5" s="1"/>
  <c r="A194" i="5"/>
  <c r="R194" i="5" s="1"/>
  <c r="A195" i="5"/>
  <c r="R195" i="5" s="1"/>
  <c r="A196" i="5"/>
  <c r="R196" i="5" s="1"/>
  <c r="A197" i="5"/>
  <c r="R197" i="5" s="1"/>
  <c r="A198" i="5"/>
  <c r="R198" i="5" s="1"/>
  <c r="A199" i="5"/>
  <c r="R199" i="5" s="1"/>
  <c r="A200" i="5"/>
  <c r="R200" i="5" s="1"/>
  <c r="T165" i="5"/>
  <c r="U165" i="5" s="1"/>
  <c r="T166" i="5"/>
  <c r="U166" i="5" s="1"/>
  <c r="T167" i="5"/>
  <c r="U167" i="5" s="1"/>
  <c r="T168" i="5"/>
  <c r="U168" i="5" s="1"/>
  <c r="T169" i="5"/>
  <c r="U169" i="5" s="1"/>
  <c r="T170" i="5"/>
  <c r="U170" i="5" s="1"/>
  <c r="T171" i="5"/>
  <c r="U171" i="5" s="1"/>
  <c r="T172" i="5"/>
  <c r="U172" i="5" s="1"/>
  <c r="T173" i="5"/>
  <c r="U173" i="5" s="1"/>
  <c r="T174" i="5"/>
  <c r="U174" i="5" s="1"/>
  <c r="T175" i="5"/>
  <c r="U175" i="5" s="1"/>
  <c r="T176" i="5"/>
  <c r="U176" i="5" s="1"/>
  <c r="T177" i="5"/>
  <c r="U177" i="5" s="1"/>
  <c r="T178" i="5"/>
  <c r="U178" i="5" s="1"/>
  <c r="T179" i="5"/>
  <c r="U179" i="5" s="1"/>
  <c r="T180" i="5"/>
  <c r="U180" i="5" s="1"/>
  <c r="T181" i="5"/>
  <c r="U181" i="5" s="1"/>
  <c r="T182" i="5"/>
  <c r="U182" i="5" s="1"/>
  <c r="T183" i="5"/>
  <c r="U183" i="5" s="1"/>
  <c r="O179" i="5"/>
  <c r="A165" i="5"/>
  <c r="R165" i="5" s="1"/>
  <c r="A166" i="5"/>
  <c r="R166" i="5" s="1"/>
  <c r="A167" i="5"/>
  <c r="R167" i="5" s="1"/>
  <c r="A168" i="5"/>
  <c r="R168" i="5" s="1"/>
  <c r="A169" i="5"/>
  <c r="R169" i="5" s="1"/>
  <c r="A170" i="5"/>
  <c r="R170" i="5" s="1"/>
  <c r="A171" i="5"/>
  <c r="R171" i="5" s="1"/>
  <c r="A172" i="5"/>
  <c r="R172" i="5" s="1"/>
  <c r="A173" i="5"/>
  <c r="R173" i="5" s="1"/>
  <c r="A174" i="5"/>
  <c r="R174" i="5" s="1"/>
  <c r="A175" i="5"/>
  <c r="R175" i="5" s="1"/>
  <c r="A176" i="5"/>
  <c r="R176" i="5" s="1"/>
  <c r="A177" i="5"/>
  <c r="R177" i="5" s="1"/>
  <c r="A178" i="5"/>
  <c r="R178" i="5" s="1"/>
  <c r="A179" i="5"/>
  <c r="R179" i="5" s="1"/>
  <c r="A180" i="5"/>
  <c r="R180" i="5" s="1"/>
  <c r="A181" i="5"/>
  <c r="R181" i="5" s="1"/>
  <c r="A182" i="5"/>
  <c r="R182" i="5" s="1"/>
  <c r="A183" i="5"/>
  <c r="R183" i="5" s="1"/>
  <c r="AX18" i="5"/>
  <c r="AF18" i="5"/>
  <c r="T153" i="5"/>
  <c r="U153" i="5" s="1"/>
  <c r="T154" i="5"/>
  <c r="U154" i="5" s="1"/>
  <c r="T155" i="5"/>
  <c r="U155" i="5" s="1"/>
  <c r="T156" i="5"/>
  <c r="U156" i="5" s="1"/>
  <c r="T157" i="5"/>
  <c r="U157" i="5" s="1"/>
  <c r="T158" i="5"/>
  <c r="U158" i="5" s="1"/>
  <c r="T159" i="5"/>
  <c r="U159" i="5" s="1"/>
  <c r="T160" i="5"/>
  <c r="U160" i="5" s="1"/>
  <c r="T161" i="5"/>
  <c r="U161" i="5" s="1"/>
  <c r="T162" i="5"/>
  <c r="U162" i="5" s="1"/>
  <c r="T163" i="5"/>
  <c r="U163" i="5" s="1"/>
  <c r="T164" i="5"/>
  <c r="U164" i="5" s="1"/>
  <c r="T152" i="5"/>
  <c r="U152" i="5" s="1"/>
  <c r="O162" i="5"/>
  <c r="A152" i="5"/>
  <c r="R152" i="5" s="1"/>
  <c r="A153" i="5"/>
  <c r="R153" i="5" s="1"/>
  <c r="A154" i="5"/>
  <c r="R154" i="5" s="1"/>
  <c r="A155" i="5"/>
  <c r="R155" i="5" s="1"/>
  <c r="A156" i="5"/>
  <c r="R156" i="5" s="1"/>
  <c r="A157" i="5"/>
  <c r="R157" i="5" s="1"/>
  <c r="A158" i="5"/>
  <c r="R158" i="5" s="1"/>
  <c r="A159" i="5"/>
  <c r="R159" i="5" s="1"/>
  <c r="A160" i="5"/>
  <c r="R160" i="5" s="1"/>
  <c r="A161" i="5"/>
  <c r="R161" i="5" s="1"/>
  <c r="A162" i="5"/>
  <c r="A163" i="5"/>
  <c r="R163" i="5" s="1"/>
  <c r="A164" i="5"/>
  <c r="R164" i="5" s="1"/>
  <c r="BB24" i="5"/>
  <c r="AX6" i="5"/>
  <c r="AX17" i="5"/>
  <c r="AX16" i="5"/>
  <c r="AX15" i="5"/>
  <c r="AX14" i="5"/>
  <c r="AX13" i="5"/>
  <c r="AX12" i="5"/>
  <c r="AX11" i="5"/>
  <c r="AX10" i="5"/>
  <c r="AX9" i="5"/>
  <c r="AX8" i="5"/>
  <c r="AX7" i="5"/>
  <c r="AX5" i="5"/>
  <c r="AX4" i="5"/>
  <c r="AX3" i="5"/>
  <c r="AF16" i="5"/>
  <c r="AF15" i="5"/>
  <c r="AF14" i="5"/>
  <c r="AF13" i="5"/>
  <c r="AF12" i="5"/>
  <c r="AF11" i="5"/>
  <c r="AF10" i="5"/>
  <c r="AF9" i="5"/>
  <c r="AF17" i="5"/>
  <c r="AF8" i="5"/>
  <c r="AF7" i="5"/>
  <c r="AF6" i="5"/>
  <c r="AF5" i="5"/>
  <c r="AF4" i="5"/>
  <c r="AF3" i="5"/>
  <c r="T85" i="5"/>
  <c r="U85" i="5" s="1"/>
  <c r="T86" i="5"/>
  <c r="U86" i="5" s="1"/>
  <c r="T87" i="5"/>
  <c r="U87" i="5" s="1"/>
  <c r="T88" i="5"/>
  <c r="U88" i="5" s="1"/>
  <c r="T89" i="5"/>
  <c r="U89" i="5" s="1"/>
  <c r="T90" i="5"/>
  <c r="U90" i="5" s="1"/>
  <c r="T91" i="5"/>
  <c r="U91" i="5" s="1"/>
  <c r="T92" i="5"/>
  <c r="U92" i="5" s="1"/>
  <c r="T93" i="5"/>
  <c r="U93" i="5" s="1"/>
  <c r="T94" i="5"/>
  <c r="U94" i="5" s="1"/>
  <c r="T95" i="5"/>
  <c r="U95" i="5" s="1"/>
  <c r="T96" i="5"/>
  <c r="U96" i="5" s="1"/>
  <c r="T97" i="5"/>
  <c r="U97" i="5" s="1"/>
  <c r="T98" i="5"/>
  <c r="U98" i="5" s="1"/>
  <c r="T99" i="5"/>
  <c r="U99" i="5" s="1"/>
  <c r="T100" i="5"/>
  <c r="U100" i="5" s="1"/>
  <c r="T101" i="5"/>
  <c r="U101" i="5" s="1"/>
  <c r="T102" i="5"/>
  <c r="U102" i="5" s="1"/>
  <c r="T103" i="5"/>
  <c r="U103" i="5" s="1"/>
  <c r="T104" i="5"/>
  <c r="U104" i="5" s="1"/>
  <c r="T105" i="5"/>
  <c r="U105" i="5" s="1"/>
  <c r="T106" i="5"/>
  <c r="U106" i="5" s="1"/>
  <c r="T107" i="5"/>
  <c r="U107" i="5" s="1"/>
  <c r="T108" i="5"/>
  <c r="U108" i="5" s="1"/>
  <c r="T109" i="5"/>
  <c r="U109" i="5" s="1"/>
  <c r="T110" i="5"/>
  <c r="U110" i="5" s="1"/>
  <c r="T111" i="5"/>
  <c r="U111" i="5" s="1"/>
  <c r="T112" i="5"/>
  <c r="U112" i="5" s="1"/>
  <c r="T113" i="5"/>
  <c r="U113" i="5" s="1"/>
  <c r="T114" i="5"/>
  <c r="U114" i="5" s="1"/>
  <c r="T115" i="5"/>
  <c r="U115" i="5" s="1"/>
  <c r="T116" i="5"/>
  <c r="U116" i="5" s="1"/>
  <c r="T117" i="5"/>
  <c r="U117" i="5" s="1"/>
  <c r="T118" i="5"/>
  <c r="U118" i="5" s="1"/>
  <c r="T119" i="5"/>
  <c r="U119" i="5" s="1"/>
  <c r="T120" i="5"/>
  <c r="U120" i="5" s="1"/>
  <c r="T121" i="5"/>
  <c r="U121" i="5" s="1"/>
  <c r="T122" i="5"/>
  <c r="U122" i="5" s="1"/>
  <c r="T123" i="5"/>
  <c r="U123" i="5" s="1"/>
  <c r="T124" i="5"/>
  <c r="U124" i="5" s="1"/>
  <c r="T125" i="5"/>
  <c r="U125" i="5" s="1"/>
  <c r="T126" i="5"/>
  <c r="U126" i="5" s="1"/>
  <c r="T127" i="5"/>
  <c r="U127" i="5" s="1"/>
  <c r="T128" i="5"/>
  <c r="U128" i="5" s="1"/>
  <c r="T129" i="5"/>
  <c r="U129" i="5" s="1"/>
  <c r="T130" i="5"/>
  <c r="U130" i="5" s="1"/>
  <c r="T131" i="5"/>
  <c r="U131" i="5" s="1"/>
  <c r="T132" i="5"/>
  <c r="U132" i="5" s="1"/>
  <c r="T133" i="5"/>
  <c r="U133" i="5" s="1"/>
  <c r="T134" i="5"/>
  <c r="U134" i="5" s="1"/>
  <c r="T135" i="5"/>
  <c r="U135" i="5" s="1"/>
  <c r="T136" i="5"/>
  <c r="U136" i="5" s="1"/>
  <c r="T137" i="5"/>
  <c r="U137" i="5" s="1"/>
  <c r="T138" i="5"/>
  <c r="U138" i="5" s="1"/>
  <c r="T139" i="5"/>
  <c r="U139" i="5" s="1"/>
  <c r="T140" i="5"/>
  <c r="U140" i="5" s="1"/>
  <c r="T141" i="5"/>
  <c r="U141" i="5" s="1"/>
  <c r="T142" i="5"/>
  <c r="U142" i="5" s="1"/>
  <c r="T143" i="5"/>
  <c r="U143" i="5" s="1"/>
  <c r="T144" i="5"/>
  <c r="U144" i="5" s="1"/>
  <c r="T145" i="5"/>
  <c r="U145" i="5" s="1"/>
  <c r="T146" i="5"/>
  <c r="U146" i="5" s="1"/>
  <c r="T147" i="5"/>
  <c r="U147" i="5" s="1"/>
  <c r="T148" i="5"/>
  <c r="U148" i="5" s="1"/>
  <c r="T149" i="5"/>
  <c r="U149" i="5" s="1"/>
  <c r="T150" i="5"/>
  <c r="U150" i="5" s="1"/>
  <c r="T151" i="5"/>
  <c r="U151" i="5" s="1"/>
  <c r="T84" i="5"/>
  <c r="U84" i="5" s="1"/>
  <c r="T79" i="5"/>
  <c r="U79" i="5" s="1"/>
  <c r="T80" i="5"/>
  <c r="U80" i="5" s="1"/>
  <c r="T81" i="5"/>
  <c r="U81" i="5" s="1"/>
  <c r="T82" i="5"/>
  <c r="U82" i="5" s="1"/>
  <c r="T83" i="5"/>
  <c r="U83" i="5" s="1"/>
  <c r="T78" i="5"/>
  <c r="U78" i="5" s="1"/>
  <c r="O81" i="5"/>
  <c r="T74" i="5"/>
  <c r="U74" i="5" s="1"/>
  <c r="T75" i="5"/>
  <c r="U75" i="5" s="1"/>
  <c r="T76" i="5"/>
  <c r="U76" i="5" s="1"/>
  <c r="T77" i="5"/>
  <c r="U77" i="5" s="1"/>
  <c r="T73" i="5"/>
  <c r="U73" i="5" s="1"/>
  <c r="T68" i="5"/>
  <c r="U68" i="5" s="1"/>
  <c r="T69" i="5"/>
  <c r="U69" i="5" s="1"/>
  <c r="T70" i="5"/>
  <c r="U70" i="5" s="1"/>
  <c r="T71" i="5"/>
  <c r="U71" i="5" s="1"/>
  <c r="T72" i="5"/>
  <c r="U72" i="5" s="1"/>
  <c r="T67" i="5"/>
  <c r="U67" i="5" s="1"/>
  <c r="T62" i="5"/>
  <c r="U62" i="5" s="1"/>
  <c r="T63" i="5"/>
  <c r="U63" i="5" s="1"/>
  <c r="T64" i="5"/>
  <c r="U64" i="5" s="1"/>
  <c r="T65" i="5"/>
  <c r="U65" i="5" s="1"/>
  <c r="T66" i="5"/>
  <c r="U66" i="5" s="1"/>
  <c r="T61" i="5"/>
  <c r="U61" i="5" s="1"/>
  <c r="T56" i="5"/>
  <c r="U56" i="5" s="1"/>
  <c r="T57" i="5"/>
  <c r="U57" i="5" s="1"/>
  <c r="T58" i="5"/>
  <c r="U58" i="5" s="1"/>
  <c r="T59" i="5"/>
  <c r="U59" i="5" s="1"/>
  <c r="T60" i="5"/>
  <c r="U60" i="5" s="1"/>
  <c r="T55" i="5"/>
  <c r="U55" i="5" s="1"/>
  <c r="O58" i="5"/>
  <c r="T50" i="5"/>
  <c r="U50" i="5" s="1"/>
  <c r="T51" i="5"/>
  <c r="U51" i="5" s="1"/>
  <c r="T52" i="5"/>
  <c r="U52" i="5" s="1"/>
  <c r="T53" i="5"/>
  <c r="U53" i="5" s="1"/>
  <c r="T54" i="5"/>
  <c r="U54" i="5" s="1"/>
  <c r="T49" i="5"/>
  <c r="U49" i="5" s="1"/>
  <c r="O52" i="5"/>
  <c r="T44" i="5"/>
  <c r="U44" i="5" s="1"/>
  <c r="T45" i="5"/>
  <c r="U45" i="5" s="1"/>
  <c r="T46" i="5"/>
  <c r="U46" i="5" s="1"/>
  <c r="T47" i="5"/>
  <c r="U47" i="5" s="1"/>
  <c r="T48" i="5"/>
  <c r="U48" i="5" s="1"/>
  <c r="T43" i="5"/>
  <c r="U43" i="5" s="1"/>
  <c r="T39" i="5"/>
  <c r="U39" i="5" s="1"/>
  <c r="T40" i="5"/>
  <c r="U40" i="5" s="1"/>
  <c r="T41" i="5"/>
  <c r="U41" i="5" s="1"/>
  <c r="T42" i="5"/>
  <c r="U42" i="5" s="1"/>
  <c r="T38" i="5"/>
  <c r="U38" i="5" s="1"/>
  <c r="O39" i="5"/>
  <c r="O37" i="5"/>
  <c r="O11" i="5"/>
  <c r="O13" i="5"/>
  <c r="O5" i="5"/>
  <c r="T4" i="5"/>
  <c r="T5" i="5"/>
  <c r="T6" i="5"/>
  <c r="T7" i="5"/>
  <c r="T8" i="5"/>
  <c r="BR4" i="5"/>
  <c r="BR5" i="5"/>
  <c r="BR6" i="5"/>
  <c r="BR7" i="5"/>
  <c r="BR8" i="5"/>
  <c r="BR9" i="5"/>
  <c r="BR10" i="5"/>
  <c r="BR11" i="5"/>
  <c r="BR12" i="5"/>
  <c r="BR13" i="5"/>
  <c r="BR14" i="5"/>
  <c r="BR15" i="5"/>
  <c r="BR16" i="5"/>
  <c r="BR17" i="5"/>
  <c r="BR18" i="5"/>
  <c r="BR19" i="5"/>
  <c r="BR20" i="5"/>
  <c r="BR21" i="5"/>
  <c r="BR22" i="5"/>
  <c r="BR23" i="5"/>
  <c r="BR24" i="5"/>
  <c r="BR25" i="5"/>
  <c r="BR26" i="5"/>
  <c r="BR27" i="5"/>
  <c r="BR28" i="5"/>
  <c r="BR29" i="5"/>
  <c r="BR30" i="5"/>
  <c r="BR31" i="5"/>
  <c r="BR32" i="5"/>
  <c r="BR33" i="5"/>
  <c r="BR34" i="5"/>
  <c r="BR35" i="5"/>
  <c r="BR36" i="5"/>
  <c r="BR37" i="5"/>
  <c r="BR38" i="5"/>
  <c r="BR39" i="5"/>
  <c r="BR40" i="5"/>
  <c r="BR41" i="5"/>
  <c r="BR42" i="5"/>
  <c r="BR43" i="5"/>
  <c r="BR44" i="5"/>
  <c r="BR45" i="5"/>
  <c r="BR46" i="5"/>
  <c r="BR47" i="5"/>
  <c r="BR48" i="5"/>
  <c r="BR49" i="5"/>
  <c r="BR50" i="5"/>
  <c r="BR51" i="5"/>
  <c r="BR52" i="5"/>
  <c r="BR53" i="5"/>
  <c r="BR54" i="5"/>
  <c r="BR55" i="5"/>
  <c r="BR56" i="5"/>
  <c r="BR57" i="5"/>
  <c r="BR58" i="5"/>
  <c r="BR59" i="5"/>
  <c r="BR60" i="5"/>
  <c r="BR61" i="5"/>
  <c r="BR62" i="5"/>
  <c r="BR63" i="5"/>
  <c r="BR64" i="5"/>
  <c r="BR65" i="5"/>
  <c r="BR66" i="5"/>
  <c r="BR67" i="5"/>
  <c r="BR68" i="5"/>
  <c r="BR69" i="5"/>
  <c r="BR70" i="5"/>
  <c r="BR71" i="5"/>
  <c r="BR72" i="5"/>
  <c r="BR73" i="5"/>
  <c r="BR74" i="5"/>
  <c r="BR75" i="5"/>
  <c r="BR76" i="5"/>
  <c r="BR77" i="5"/>
  <c r="BR78" i="5"/>
  <c r="BR79" i="5"/>
  <c r="BR80" i="5"/>
  <c r="BR81" i="5"/>
  <c r="BR82" i="5"/>
  <c r="BR83" i="5"/>
  <c r="BR3" i="5"/>
  <c r="O132" i="5"/>
  <c r="O83" i="5"/>
  <c r="O77" i="5"/>
  <c r="O70" i="5"/>
  <c r="O65" i="5"/>
  <c r="O60" i="5"/>
  <c r="O51" i="5"/>
  <c r="O46" i="5"/>
  <c r="O31" i="5"/>
  <c r="O21" i="5"/>
  <c r="O19" i="5"/>
  <c r="O6" i="5"/>
  <c r="A99" i="5"/>
  <c r="R99" i="5" s="1"/>
  <c r="A100" i="5"/>
  <c r="R100" i="5" s="1"/>
  <c r="A101" i="5"/>
  <c r="R101" i="5" s="1"/>
  <c r="A102" i="5"/>
  <c r="A103" i="5"/>
  <c r="R103" i="5" s="1"/>
  <c r="A104" i="5"/>
  <c r="R104" i="5" s="1"/>
  <c r="A105" i="5"/>
  <c r="R105" i="5" s="1"/>
  <c r="A106" i="5"/>
  <c r="R106" i="5" s="1"/>
  <c r="A107" i="5"/>
  <c r="R107" i="5" s="1"/>
  <c r="A108" i="5"/>
  <c r="R108" i="5" s="1"/>
  <c r="A109" i="5"/>
  <c r="R109" i="5" s="1"/>
  <c r="A110" i="5"/>
  <c r="R110" i="5" s="1"/>
  <c r="A111" i="5"/>
  <c r="R111" i="5" s="1"/>
  <c r="A112" i="5"/>
  <c r="A113" i="5"/>
  <c r="R113" i="5" s="1"/>
  <c r="A114" i="5"/>
  <c r="R114" i="5" s="1"/>
  <c r="A115" i="5"/>
  <c r="R115" i="5" s="1"/>
  <c r="A116" i="5"/>
  <c r="R116" i="5" s="1"/>
  <c r="A117" i="5"/>
  <c r="R117" i="5" s="1"/>
  <c r="A118" i="5"/>
  <c r="R118" i="5" s="1"/>
  <c r="A119" i="5"/>
  <c r="R119" i="5" s="1"/>
  <c r="A120" i="5"/>
  <c r="R120" i="5" s="1"/>
  <c r="A121" i="5"/>
  <c r="R121" i="5" s="1"/>
  <c r="A122" i="5"/>
  <c r="A123" i="5"/>
  <c r="R123" i="5" s="1"/>
  <c r="A124" i="5"/>
  <c r="A125" i="5"/>
  <c r="R125" i="5" s="1"/>
  <c r="A126" i="5"/>
  <c r="R126" i="5" s="1"/>
  <c r="A127" i="5"/>
  <c r="R127" i="5" s="1"/>
  <c r="A128" i="5"/>
  <c r="R128" i="5" s="1"/>
  <c r="A129" i="5"/>
  <c r="R129" i="5" s="1"/>
  <c r="A130" i="5"/>
  <c r="R130" i="5" s="1"/>
  <c r="A131" i="5"/>
  <c r="R131" i="5" s="1"/>
  <c r="A132" i="5"/>
  <c r="A133" i="5"/>
  <c r="R133" i="5" s="1"/>
  <c r="A134" i="5"/>
  <c r="A135" i="5"/>
  <c r="R135" i="5" s="1"/>
  <c r="A136" i="5"/>
  <c r="R136" i="5" s="1"/>
  <c r="A137" i="5"/>
  <c r="R137" i="5" s="1"/>
  <c r="A138" i="5"/>
  <c r="R138" i="5" s="1"/>
  <c r="A139" i="5"/>
  <c r="R139" i="5" s="1"/>
  <c r="A140" i="5"/>
  <c r="R140" i="5" s="1"/>
  <c r="A141" i="5"/>
  <c r="R141" i="5" s="1"/>
  <c r="A142" i="5"/>
  <c r="A143" i="5"/>
  <c r="R143" i="5" s="1"/>
  <c r="A144" i="5"/>
  <c r="R144" i="5" s="1"/>
  <c r="A145" i="5"/>
  <c r="A146" i="5"/>
  <c r="R146" i="5" s="1"/>
  <c r="A147" i="5"/>
  <c r="R147" i="5" s="1"/>
  <c r="A148" i="5"/>
  <c r="R148" i="5" s="1"/>
  <c r="A149" i="5"/>
  <c r="R149" i="5" s="1"/>
  <c r="A150" i="5"/>
  <c r="R150" i="5" s="1"/>
  <c r="A151" i="5"/>
  <c r="R151" i="5" s="1"/>
  <c r="AR84" i="5"/>
  <c r="AS84" i="5" s="1"/>
  <c r="BJ84" i="5"/>
  <c r="BO84" i="5"/>
  <c r="BP84" i="5" s="1"/>
  <c r="A84" i="5"/>
  <c r="R84" i="5" s="1"/>
  <c r="A85" i="5"/>
  <c r="R85" i="5" s="1"/>
  <c r="A86" i="5"/>
  <c r="R86" i="5" s="1"/>
  <c r="A87" i="5"/>
  <c r="R87" i="5" s="1"/>
  <c r="A88" i="5"/>
  <c r="R88" i="5" s="1"/>
  <c r="A89" i="5"/>
  <c r="R89" i="5" s="1"/>
  <c r="A90" i="5"/>
  <c r="R90" i="5" s="1"/>
  <c r="A91" i="5"/>
  <c r="R91" i="5" s="1"/>
  <c r="A92" i="5"/>
  <c r="A93" i="5"/>
  <c r="R93" i="5" s="1"/>
  <c r="A94" i="5"/>
  <c r="R94" i="5" s="1"/>
  <c r="A95" i="5"/>
  <c r="R95" i="5" s="1"/>
  <c r="A96" i="5"/>
  <c r="R96" i="5" s="1"/>
  <c r="A97" i="5"/>
  <c r="R97" i="5" s="1"/>
  <c r="A98" i="5"/>
  <c r="R98" i="5" s="1"/>
  <c r="AK26" i="5"/>
  <c r="AK25" i="5"/>
  <c r="BJ60" i="5"/>
  <c r="BO60" i="5"/>
  <c r="BP60" i="5" s="1"/>
  <c r="BJ61" i="5"/>
  <c r="BO61" i="5"/>
  <c r="BP61" i="5" s="1"/>
  <c r="BJ62" i="5"/>
  <c r="BO62" i="5"/>
  <c r="BP62" i="5" s="1"/>
  <c r="BJ63" i="5"/>
  <c r="BO63" i="5"/>
  <c r="BP63" i="5" s="1"/>
  <c r="BJ64" i="5"/>
  <c r="BO64" i="5"/>
  <c r="BP64" i="5" s="1"/>
  <c r="BJ65" i="5"/>
  <c r="BO65" i="5"/>
  <c r="BP65" i="5" s="1"/>
  <c r="BJ66" i="5"/>
  <c r="BO66" i="5"/>
  <c r="BP66" i="5" s="1"/>
  <c r="BJ67" i="5"/>
  <c r="BO67" i="5"/>
  <c r="BP67" i="5" s="1"/>
  <c r="BJ68" i="5"/>
  <c r="BO68" i="5"/>
  <c r="BP68" i="5" s="1"/>
  <c r="BJ69" i="5"/>
  <c r="BO69" i="5"/>
  <c r="BP69" i="5" s="1"/>
  <c r="BJ70" i="5"/>
  <c r="BO70" i="5"/>
  <c r="BP70" i="5" s="1"/>
  <c r="BJ71" i="5"/>
  <c r="BO71" i="5"/>
  <c r="BP71" i="5" s="1"/>
  <c r="BJ72" i="5"/>
  <c r="BO72" i="5"/>
  <c r="BP72" i="5" s="1"/>
  <c r="BJ73" i="5"/>
  <c r="BO73" i="5"/>
  <c r="BP73" i="5" s="1"/>
  <c r="BJ74" i="5"/>
  <c r="BO74" i="5"/>
  <c r="BP74" i="5" s="1"/>
  <c r="BJ75" i="5"/>
  <c r="BO75" i="5"/>
  <c r="BP75" i="5" s="1"/>
  <c r="BJ76" i="5"/>
  <c r="BO76" i="5"/>
  <c r="BP76" i="5" s="1"/>
  <c r="BJ77" i="5"/>
  <c r="BO77" i="5"/>
  <c r="BP77" i="5" s="1"/>
  <c r="BJ78" i="5"/>
  <c r="BO78" i="5"/>
  <c r="BP78" i="5" s="1"/>
  <c r="BJ79" i="5"/>
  <c r="BO79" i="5"/>
  <c r="BP79" i="5" s="1"/>
  <c r="BJ80" i="5"/>
  <c r="BO80" i="5"/>
  <c r="BP80" i="5" s="1"/>
  <c r="BJ81" i="5"/>
  <c r="BO81" i="5"/>
  <c r="BP81" i="5" s="1"/>
  <c r="BJ82" i="5"/>
  <c r="BO82" i="5"/>
  <c r="BP82" i="5" s="1"/>
  <c r="BJ83" i="5"/>
  <c r="BO83" i="5"/>
  <c r="BP83" i="5" s="1"/>
  <c r="AR61" i="5"/>
  <c r="AS61" i="5" s="1"/>
  <c r="AR62" i="5"/>
  <c r="AS62" i="5" s="1"/>
  <c r="AR63" i="5"/>
  <c r="AS63" i="5" s="1"/>
  <c r="AR64" i="5"/>
  <c r="AS64" i="5" s="1"/>
  <c r="AR65" i="5"/>
  <c r="AS65" i="5" s="1"/>
  <c r="AR66" i="5"/>
  <c r="AS66" i="5" s="1"/>
  <c r="AR67" i="5"/>
  <c r="AS67" i="5" s="1"/>
  <c r="AR68" i="5"/>
  <c r="AS68" i="5" s="1"/>
  <c r="AR69" i="5"/>
  <c r="AS69" i="5" s="1"/>
  <c r="AR70" i="5"/>
  <c r="AS70" i="5" s="1"/>
  <c r="AR71" i="5"/>
  <c r="AS71" i="5" s="1"/>
  <c r="AR72" i="5"/>
  <c r="AS72" i="5" s="1"/>
  <c r="AR73" i="5"/>
  <c r="AS73" i="5" s="1"/>
  <c r="AR74" i="5"/>
  <c r="AS74" i="5" s="1"/>
  <c r="AR75" i="5"/>
  <c r="AS75" i="5" s="1"/>
  <c r="AR76" i="5"/>
  <c r="AS76" i="5" s="1"/>
  <c r="AR77" i="5"/>
  <c r="AS77" i="5" s="1"/>
  <c r="AR78" i="5"/>
  <c r="AS78" i="5" s="1"/>
  <c r="AR79" i="5"/>
  <c r="AS79" i="5" s="1"/>
  <c r="AR80" i="5"/>
  <c r="AS80" i="5" s="1"/>
  <c r="AR81" i="5"/>
  <c r="AS81" i="5" s="1"/>
  <c r="AR82" i="5"/>
  <c r="AS82" i="5" s="1"/>
  <c r="AR83" i="5"/>
  <c r="AS83" i="5" s="1"/>
  <c r="AR32" i="5"/>
  <c r="AS32" i="5" s="1"/>
  <c r="AR33" i="5"/>
  <c r="AS33" i="5" s="1"/>
  <c r="AR34" i="5"/>
  <c r="AS34" i="5" s="1"/>
  <c r="AR35" i="5"/>
  <c r="AS35" i="5" s="1"/>
  <c r="AR36" i="5"/>
  <c r="AS36" i="5" s="1"/>
  <c r="AR37" i="5"/>
  <c r="AS37" i="5" s="1"/>
  <c r="AR38" i="5"/>
  <c r="AS38" i="5" s="1"/>
  <c r="AR39" i="5"/>
  <c r="AS39" i="5" s="1"/>
  <c r="AR40" i="5"/>
  <c r="AS40" i="5" s="1"/>
  <c r="AR41" i="5"/>
  <c r="AS41" i="5" s="1"/>
  <c r="AR42" i="5"/>
  <c r="AS42" i="5" s="1"/>
  <c r="AR43" i="5"/>
  <c r="AS43" i="5" s="1"/>
  <c r="AR44" i="5"/>
  <c r="AS44" i="5" s="1"/>
  <c r="AR45" i="5"/>
  <c r="AS45" i="5" s="1"/>
  <c r="AR46" i="5"/>
  <c r="AS46" i="5" s="1"/>
  <c r="AR47" i="5"/>
  <c r="AS47" i="5" s="1"/>
  <c r="AR48" i="5"/>
  <c r="AS48" i="5" s="1"/>
  <c r="AR49" i="5"/>
  <c r="AS49" i="5" s="1"/>
  <c r="AR50" i="5"/>
  <c r="AS50" i="5" s="1"/>
  <c r="AR51" i="5"/>
  <c r="AS51" i="5" s="1"/>
  <c r="AR52" i="5"/>
  <c r="AS52" i="5" s="1"/>
  <c r="AR53" i="5"/>
  <c r="AS53" i="5" s="1"/>
  <c r="AR54" i="5"/>
  <c r="AS54" i="5" s="1"/>
  <c r="AR55" i="5"/>
  <c r="AS55" i="5" s="1"/>
  <c r="AR56" i="5"/>
  <c r="AS56" i="5" s="1"/>
  <c r="AR57" i="5"/>
  <c r="AS57" i="5" s="1"/>
  <c r="AR58" i="5"/>
  <c r="AS58" i="5" s="1"/>
  <c r="AR59" i="5"/>
  <c r="AS59" i="5" s="1"/>
  <c r="AR60" i="5"/>
  <c r="AS60" i="5" s="1"/>
  <c r="BO32" i="5"/>
  <c r="BP32" i="5" s="1"/>
  <c r="BO33" i="5"/>
  <c r="BP33" i="5" s="1"/>
  <c r="BO34" i="5"/>
  <c r="BP34" i="5" s="1"/>
  <c r="BO35" i="5"/>
  <c r="BP35" i="5" s="1"/>
  <c r="BO36" i="5"/>
  <c r="BP36" i="5" s="1"/>
  <c r="BO37" i="5"/>
  <c r="BP37" i="5" s="1"/>
  <c r="BO38" i="5"/>
  <c r="BP38" i="5" s="1"/>
  <c r="BO39" i="5"/>
  <c r="BP39" i="5" s="1"/>
  <c r="BO40" i="5"/>
  <c r="BP40" i="5" s="1"/>
  <c r="BO41" i="5"/>
  <c r="BP41" i="5" s="1"/>
  <c r="BO42" i="5"/>
  <c r="BP42" i="5" s="1"/>
  <c r="BO43" i="5"/>
  <c r="BP43" i="5" s="1"/>
  <c r="BO44" i="5"/>
  <c r="BP44" i="5" s="1"/>
  <c r="BO45" i="5"/>
  <c r="BP45" i="5" s="1"/>
  <c r="BO46" i="5"/>
  <c r="BP46" i="5" s="1"/>
  <c r="BO47" i="5"/>
  <c r="BP47" i="5" s="1"/>
  <c r="BO48" i="5"/>
  <c r="BP48" i="5" s="1"/>
  <c r="BO49" i="5"/>
  <c r="BP49" i="5" s="1"/>
  <c r="BO50" i="5"/>
  <c r="BP50" i="5" s="1"/>
  <c r="BO51" i="5"/>
  <c r="BP51" i="5" s="1"/>
  <c r="BO52" i="5"/>
  <c r="BP52" i="5" s="1"/>
  <c r="BO53" i="5"/>
  <c r="BP53" i="5" s="1"/>
  <c r="BO54" i="5"/>
  <c r="BP54" i="5" s="1"/>
  <c r="BO55" i="5"/>
  <c r="BP55" i="5" s="1"/>
  <c r="BO56" i="5"/>
  <c r="BP56" i="5" s="1"/>
  <c r="BO57" i="5"/>
  <c r="BP57" i="5" s="1"/>
  <c r="BO58" i="5"/>
  <c r="BP58" i="5" s="1"/>
  <c r="BO59" i="5"/>
  <c r="BP59" i="5" s="1"/>
  <c r="BJ32" i="5"/>
  <c r="BJ33" i="5"/>
  <c r="BJ34" i="5"/>
  <c r="BJ35" i="5"/>
  <c r="BJ36" i="5"/>
  <c r="BJ37" i="5"/>
  <c r="BJ38" i="5"/>
  <c r="BJ39" i="5"/>
  <c r="BJ40" i="5"/>
  <c r="BJ41" i="5"/>
  <c r="BJ42" i="5"/>
  <c r="BJ43" i="5"/>
  <c r="BJ44" i="5"/>
  <c r="BJ45" i="5"/>
  <c r="BJ46" i="5"/>
  <c r="BJ47" i="5"/>
  <c r="BJ48" i="5"/>
  <c r="BJ49" i="5"/>
  <c r="BJ50" i="5"/>
  <c r="BJ51" i="5"/>
  <c r="BJ52" i="5"/>
  <c r="BJ53" i="5"/>
  <c r="BJ54" i="5"/>
  <c r="BJ55" i="5"/>
  <c r="BJ56" i="5"/>
  <c r="BJ57" i="5"/>
  <c r="BJ58" i="5"/>
  <c r="BJ59" i="5"/>
  <c r="BO31" i="5"/>
  <c r="BP31" i="5" s="1"/>
  <c r="BO30" i="5"/>
  <c r="BP30" i="5" s="1"/>
  <c r="BO29" i="5"/>
  <c r="BP29" i="5" s="1"/>
  <c r="BO28" i="5"/>
  <c r="BP28" i="5" s="1"/>
  <c r="BO27" i="5"/>
  <c r="BP27" i="5" s="1"/>
  <c r="BO26" i="5"/>
  <c r="BP26" i="5" s="1"/>
  <c r="BO25" i="5"/>
  <c r="BP25" i="5" s="1"/>
  <c r="BO24" i="5"/>
  <c r="BP24" i="5" s="1"/>
  <c r="BO23" i="5"/>
  <c r="BP23" i="5" s="1"/>
  <c r="BO22" i="5"/>
  <c r="BP22" i="5" s="1"/>
  <c r="BO21" i="5"/>
  <c r="BP21" i="5" s="1"/>
  <c r="BO20" i="5"/>
  <c r="BP20" i="5" s="1"/>
  <c r="BO19" i="5"/>
  <c r="BP19" i="5" s="1"/>
  <c r="BO18" i="5"/>
  <c r="BP18" i="5" s="1"/>
  <c r="BO17" i="5"/>
  <c r="BP17" i="5" s="1"/>
  <c r="BO16" i="5"/>
  <c r="BP16" i="5" s="1"/>
  <c r="BO15" i="5"/>
  <c r="BP15" i="5" s="1"/>
  <c r="BO14" i="5"/>
  <c r="BP14" i="5" s="1"/>
  <c r="BO13" i="5"/>
  <c r="BP13" i="5" s="1"/>
  <c r="BO12" i="5"/>
  <c r="BP12" i="5" s="1"/>
  <c r="BO11" i="5"/>
  <c r="BP11" i="5" s="1"/>
  <c r="BO10" i="5"/>
  <c r="BP10" i="5" s="1"/>
  <c r="BO9" i="5"/>
  <c r="BP9" i="5" s="1"/>
  <c r="BO8" i="5"/>
  <c r="BP8" i="5" s="1"/>
  <c r="BO7" i="5"/>
  <c r="BP7" i="5" s="1"/>
  <c r="BO6" i="5"/>
  <c r="BP6" i="5" s="1"/>
  <c r="BO5" i="5"/>
  <c r="BP5" i="5" s="1"/>
  <c r="BO4" i="5"/>
  <c r="BP4" i="5" s="1"/>
  <c r="BO3" i="5"/>
  <c r="BP3" i="5" s="1"/>
  <c r="BJ31" i="5"/>
  <c r="BJ30" i="5"/>
  <c r="BJ29" i="5"/>
  <c r="BJ28" i="5"/>
  <c r="BJ27" i="5"/>
  <c r="BJ26" i="5"/>
  <c r="BJ25" i="5"/>
  <c r="BJ24" i="5"/>
  <c r="BJ23" i="5"/>
  <c r="BJ22" i="5"/>
  <c r="BJ21" i="5"/>
  <c r="BJ20" i="5"/>
  <c r="BJ19" i="5"/>
  <c r="BJ18" i="5"/>
  <c r="BJ17" i="5"/>
  <c r="BJ16" i="5"/>
  <c r="BJ15" i="5"/>
  <c r="BJ14" i="5"/>
  <c r="BJ13" i="5"/>
  <c r="BJ12" i="5"/>
  <c r="BJ11" i="5"/>
  <c r="BJ10" i="5"/>
  <c r="BJ9" i="5"/>
  <c r="BJ8" i="5"/>
  <c r="BJ7" i="5"/>
  <c r="BJ6" i="5"/>
  <c r="BJ5" i="5"/>
  <c r="BJ4" i="5"/>
  <c r="BJ3" i="5"/>
  <c r="AR10" i="5"/>
  <c r="AS10" i="5" s="1"/>
  <c r="AR11" i="5"/>
  <c r="AS11" i="5" s="1"/>
  <c r="AR12" i="5"/>
  <c r="AS12" i="5" s="1"/>
  <c r="AR13" i="5"/>
  <c r="AS13" i="5" s="1"/>
  <c r="AR27" i="5"/>
  <c r="AS27" i="5" s="1"/>
  <c r="AR28" i="5"/>
  <c r="AS28" i="5" s="1"/>
  <c r="AR29" i="5"/>
  <c r="AS29" i="5" s="1"/>
  <c r="AR30" i="5"/>
  <c r="AS30" i="5" s="1"/>
  <c r="AR31" i="5"/>
  <c r="AS31" i="5" s="1"/>
  <c r="AR26" i="5"/>
  <c r="AS26" i="5" s="1"/>
  <c r="AR21" i="5"/>
  <c r="AS21" i="5" s="1"/>
  <c r="AR22" i="5"/>
  <c r="AS22" i="5" s="1"/>
  <c r="AR23" i="5"/>
  <c r="AS23" i="5" s="1"/>
  <c r="AR24" i="5"/>
  <c r="AS24" i="5" s="1"/>
  <c r="AR25" i="5"/>
  <c r="AS25" i="5" s="1"/>
  <c r="AR20" i="5"/>
  <c r="AS20" i="5" s="1"/>
  <c r="AR15" i="5"/>
  <c r="AS15" i="5" s="1"/>
  <c r="AR16" i="5"/>
  <c r="AS16" i="5" s="1"/>
  <c r="AR17" i="5"/>
  <c r="AS17" i="5" s="1"/>
  <c r="AR18" i="5"/>
  <c r="AS18" i="5" s="1"/>
  <c r="AR19" i="5"/>
  <c r="AS19" i="5" s="1"/>
  <c r="AR14" i="5"/>
  <c r="AS14" i="5" s="1"/>
  <c r="AR9" i="5"/>
  <c r="AS9" i="5" s="1"/>
  <c r="AR4" i="5"/>
  <c r="AS4" i="5" s="1"/>
  <c r="AR5" i="5"/>
  <c r="AS5" i="5" s="1"/>
  <c r="AR6" i="5"/>
  <c r="AS6" i="5" s="1"/>
  <c r="AR7" i="5"/>
  <c r="AS7" i="5" s="1"/>
  <c r="AR8" i="5"/>
  <c r="AS8" i="5" s="1"/>
  <c r="AR3" i="5"/>
  <c r="AS3" i="5" s="1"/>
  <c r="A32" i="5"/>
  <c r="BU32" i="5" s="1"/>
  <c r="A33" i="5"/>
  <c r="BU33" i="5" s="1"/>
  <c r="A34" i="5"/>
  <c r="BU34" i="5" s="1"/>
  <c r="A35" i="5"/>
  <c r="BU35" i="5" s="1"/>
  <c r="A36" i="5"/>
  <c r="BU36" i="5" s="1"/>
  <c r="A37" i="5"/>
  <c r="BU37" i="5" s="1"/>
  <c r="A38" i="5"/>
  <c r="BU38" i="5" s="1"/>
  <c r="A39" i="5"/>
  <c r="BU39" i="5" s="1"/>
  <c r="A40" i="5"/>
  <c r="BU40" i="5" s="1"/>
  <c r="A41" i="5"/>
  <c r="BU41" i="5" s="1"/>
  <c r="A42" i="5"/>
  <c r="BU42" i="5" s="1"/>
  <c r="A43" i="5"/>
  <c r="BU43" i="5" s="1"/>
  <c r="A44" i="5"/>
  <c r="BU44" i="5" s="1"/>
  <c r="A45" i="5"/>
  <c r="R45" i="5" s="1"/>
  <c r="A46" i="5"/>
  <c r="BU46" i="5" s="1"/>
  <c r="A47" i="5"/>
  <c r="BU47" i="5" s="1"/>
  <c r="A48" i="5"/>
  <c r="BU48" i="5" s="1"/>
  <c r="A49" i="5"/>
  <c r="BU49" i="5" s="1"/>
  <c r="A50" i="5"/>
  <c r="BU50" i="5" s="1"/>
  <c r="A51" i="5"/>
  <c r="R51" i="5" s="1"/>
  <c r="A52" i="5"/>
  <c r="BU52" i="5" s="1"/>
  <c r="A53" i="5"/>
  <c r="BU53" i="5" s="1"/>
  <c r="A54" i="5"/>
  <c r="BU54" i="5" s="1"/>
  <c r="A55" i="5"/>
  <c r="BU55" i="5" s="1"/>
  <c r="A56" i="5"/>
  <c r="BU56" i="5" s="1"/>
  <c r="A57" i="5"/>
  <c r="BU57" i="5" s="1"/>
  <c r="A58" i="5"/>
  <c r="BU58" i="5" s="1"/>
  <c r="A59" i="5"/>
  <c r="BU59" i="5" s="1"/>
  <c r="A60" i="5"/>
  <c r="BU60" i="5" s="1"/>
  <c r="A61" i="5"/>
  <c r="BU61" i="5" s="1"/>
  <c r="A62" i="5"/>
  <c r="BU62" i="5" s="1"/>
  <c r="A63" i="5"/>
  <c r="BU63" i="5" s="1"/>
  <c r="A64" i="5"/>
  <c r="BU64" i="5" s="1"/>
  <c r="A65" i="5"/>
  <c r="BU65" i="5" s="1"/>
  <c r="A66" i="5"/>
  <c r="BU66" i="5" s="1"/>
  <c r="A67" i="5"/>
  <c r="BU67" i="5" s="1"/>
  <c r="A68" i="5"/>
  <c r="BU68" i="5" s="1"/>
  <c r="A69" i="5"/>
  <c r="BU69" i="5" s="1"/>
  <c r="A70" i="5"/>
  <c r="BU70" i="5" s="1"/>
  <c r="A71" i="5"/>
  <c r="BU71" i="5" s="1"/>
  <c r="A72" i="5"/>
  <c r="BU72" i="5" s="1"/>
  <c r="A73" i="5"/>
  <c r="BU73" i="5" s="1"/>
  <c r="A74" i="5"/>
  <c r="BU74" i="5" s="1"/>
  <c r="A75" i="5"/>
  <c r="BU75" i="5" s="1"/>
  <c r="A76" i="5"/>
  <c r="BU76" i="5" s="1"/>
  <c r="A77" i="5"/>
  <c r="BU77" i="5" s="1"/>
  <c r="A78" i="5"/>
  <c r="BU78" i="5" s="1"/>
  <c r="A79" i="5"/>
  <c r="BU79" i="5" s="1"/>
  <c r="A80" i="5"/>
  <c r="BU80" i="5" s="1"/>
  <c r="A81" i="5"/>
  <c r="BU81" i="5" s="1"/>
  <c r="A82" i="5"/>
  <c r="BU82" i="5" s="1"/>
  <c r="A83" i="5"/>
  <c r="BU83" i="5" s="1"/>
  <c r="AW7" i="5"/>
  <c r="AZ15" i="5" s="1"/>
  <c r="AW6" i="5"/>
  <c r="AW5" i="5"/>
  <c r="AW4" i="5"/>
  <c r="AW3" i="5"/>
  <c r="AE7" i="5"/>
  <c r="AH15" i="5" s="1"/>
  <c r="AE6" i="5"/>
  <c r="AE5" i="5"/>
  <c r="AE3" i="5"/>
  <c r="AE4" i="5"/>
  <c r="A4" i="5"/>
  <c r="BU4" i="5" s="1"/>
  <c r="A5" i="5"/>
  <c r="BU5" i="5" s="1"/>
  <c r="A6" i="5"/>
  <c r="BU6" i="5" s="1"/>
  <c r="A7" i="5"/>
  <c r="BU7" i="5" s="1"/>
  <c r="A8" i="5"/>
  <c r="BU8" i="5" s="1"/>
  <c r="A9" i="5"/>
  <c r="BU9" i="5" s="1"/>
  <c r="A10" i="5"/>
  <c r="BU10" i="5" s="1"/>
  <c r="A11" i="5"/>
  <c r="BU11" i="5" s="1"/>
  <c r="A12" i="5"/>
  <c r="BU12" i="5" s="1"/>
  <c r="A13" i="5"/>
  <c r="BU13" i="5" s="1"/>
  <c r="A14" i="5"/>
  <c r="BU14" i="5" s="1"/>
  <c r="A15" i="5"/>
  <c r="BU15" i="5" s="1"/>
  <c r="A16" i="5"/>
  <c r="BU16" i="5" s="1"/>
  <c r="A17" i="5"/>
  <c r="BU17" i="5" s="1"/>
  <c r="A18" i="5"/>
  <c r="BU18" i="5" s="1"/>
  <c r="A19" i="5"/>
  <c r="R19" i="5" s="1"/>
  <c r="A20" i="5"/>
  <c r="BU20" i="5" s="1"/>
  <c r="A21" i="5"/>
  <c r="BU21" i="5" s="1"/>
  <c r="A22" i="5"/>
  <c r="BU22" i="5" s="1"/>
  <c r="A23" i="5"/>
  <c r="BU23" i="5" s="1"/>
  <c r="A24" i="5"/>
  <c r="BU24" i="5" s="1"/>
  <c r="A25" i="5"/>
  <c r="BU25" i="5" s="1"/>
  <c r="A26" i="5"/>
  <c r="BU26" i="5" s="1"/>
  <c r="A27" i="5"/>
  <c r="BU27" i="5" s="1"/>
  <c r="A28" i="5"/>
  <c r="BU28" i="5" s="1"/>
  <c r="A29" i="5"/>
  <c r="BU29" i="5" s="1"/>
  <c r="A30" i="5"/>
  <c r="BU30" i="5" s="1"/>
  <c r="A31" i="5"/>
  <c r="BU31" i="5" s="1"/>
  <c r="A3" i="5"/>
  <c r="BU3" i="5" s="1"/>
  <c r="O36" i="1"/>
  <c r="O37" i="1"/>
  <c r="O38" i="1"/>
  <c r="O39" i="1"/>
  <c r="O40" i="1"/>
  <c r="O35" i="1"/>
  <c r="O28" i="1"/>
  <c r="O29" i="1"/>
  <c r="O30" i="1"/>
  <c r="O31" i="1"/>
  <c r="O32" i="1"/>
  <c r="O27" i="1"/>
  <c r="O20" i="1"/>
  <c r="O21" i="1"/>
  <c r="O22" i="1"/>
  <c r="O23" i="1"/>
  <c r="O24" i="1"/>
  <c r="O19" i="1"/>
  <c r="O12" i="1"/>
  <c r="O13" i="1"/>
  <c r="O14" i="1"/>
  <c r="O15" i="1"/>
  <c r="O16" i="1"/>
  <c r="O11" i="1"/>
  <c r="O4" i="1"/>
  <c r="O5" i="1"/>
  <c r="O6" i="1"/>
  <c r="O7" i="1"/>
  <c r="O8" i="1"/>
  <c r="O3" i="1"/>
  <c r="AA96" i="5" l="1"/>
  <c r="AA105" i="5"/>
  <c r="AA140" i="5"/>
  <c r="AA136" i="5"/>
  <c r="AA131" i="5"/>
  <c r="AA126" i="5"/>
  <c r="AA121" i="5"/>
  <c r="AA116" i="5"/>
  <c r="AA111" i="5"/>
  <c r="AA106" i="5"/>
  <c r="AA97" i="5"/>
  <c r="AA92" i="5"/>
  <c r="AA87" i="5"/>
  <c r="AA112" i="5"/>
  <c r="AA107" i="5"/>
  <c r="AA102" i="5"/>
  <c r="AA141" i="5"/>
  <c r="AA146" i="5"/>
  <c r="AA147" i="5"/>
  <c r="AA142" i="5"/>
  <c r="AA137" i="5"/>
  <c r="AA132" i="5"/>
  <c r="AA127" i="5"/>
  <c r="AA122" i="5"/>
  <c r="AA117" i="5"/>
  <c r="AA148" i="5"/>
  <c r="AA143" i="5"/>
  <c r="AA138" i="5"/>
  <c r="AA133" i="5"/>
  <c r="AA128" i="5"/>
  <c r="AA123" i="5"/>
  <c r="AA113" i="5"/>
  <c r="AA103" i="5"/>
  <c r="AA93" i="5"/>
  <c r="AA199" i="5"/>
  <c r="AA172" i="5"/>
  <c r="AA181" i="5"/>
  <c r="AA188" i="5"/>
  <c r="AA183" i="5"/>
  <c r="AA178" i="5"/>
  <c r="AA173" i="5"/>
  <c r="AA168" i="5"/>
  <c r="AA197" i="5"/>
  <c r="AA192" i="5"/>
  <c r="AA187" i="5"/>
  <c r="AA182" i="5"/>
  <c r="AA193" i="5"/>
  <c r="AA165" i="5"/>
  <c r="AA189" i="5"/>
  <c r="AA179" i="5"/>
  <c r="AA201" i="5"/>
  <c r="AA151" i="5"/>
  <c r="AA84" i="5"/>
  <c r="AA61" i="5"/>
  <c r="AA38" i="5"/>
  <c r="X12" i="5"/>
  <c r="W13" i="5"/>
  <c r="W19" i="5"/>
  <c r="Z8" i="5"/>
  <c r="W12" i="5"/>
  <c r="W18" i="5"/>
  <c r="Z7" i="5"/>
  <c r="X11" i="5"/>
  <c r="X17" i="5"/>
  <c r="Z6" i="5"/>
  <c r="W11" i="5"/>
  <c r="W17" i="5"/>
  <c r="Z5" i="5"/>
  <c r="X10" i="5"/>
  <c r="X16" i="5"/>
  <c r="W10" i="5"/>
  <c r="W16" i="5"/>
  <c r="W9" i="5"/>
  <c r="W14" i="5"/>
  <c r="X15" i="5"/>
  <c r="Z4" i="5"/>
  <c r="X9" i="5"/>
  <c r="X14" i="5"/>
  <c r="W15" i="5"/>
  <c r="Z3" i="5"/>
  <c r="X13" i="5"/>
  <c r="X19" i="5"/>
  <c r="W7" i="5"/>
  <c r="X3" i="5"/>
  <c r="X8" i="5"/>
  <c r="X7" i="5"/>
  <c r="X6" i="5"/>
  <c r="X5" i="5"/>
  <c r="X4" i="5"/>
  <c r="W6" i="5"/>
  <c r="W5" i="5"/>
  <c r="W4" i="5"/>
  <c r="Y8" i="5"/>
  <c r="Y7" i="5"/>
  <c r="Y3" i="5"/>
  <c r="Y6" i="5"/>
  <c r="W3" i="5"/>
  <c r="Y5" i="5"/>
  <c r="W8" i="5"/>
  <c r="Y4" i="5"/>
  <c r="V270" i="5"/>
  <c r="V271" i="5"/>
  <c r="V259" i="5"/>
  <c r="V249" i="5"/>
  <c r="V239" i="5"/>
  <c r="V266" i="5"/>
  <c r="V276" i="5"/>
  <c r="V256" i="5"/>
  <c r="V246" i="5"/>
  <c r="V236" i="5"/>
  <c r="V269" i="5"/>
  <c r="N244" i="5"/>
  <c r="P244" i="5" s="1"/>
  <c r="V260" i="5"/>
  <c r="V250" i="5"/>
  <c r="V240" i="5"/>
  <c r="V265" i="5"/>
  <c r="V275" i="5"/>
  <c r="V228" i="5"/>
  <c r="V218" i="5"/>
  <c r="V208" i="5"/>
  <c r="V227" i="5"/>
  <c r="V217" i="5"/>
  <c r="V207" i="5"/>
  <c r="V226" i="5"/>
  <c r="V216" i="5"/>
  <c r="V206" i="5"/>
  <c r="V258" i="5"/>
  <c r="V248" i="5"/>
  <c r="V238" i="5"/>
  <c r="V267" i="5"/>
  <c r="V277" i="5"/>
  <c r="V225" i="5"/>
  <c r="V215" i="5"/>
  <c r="V205" i="5"/>
  <c r="V257" i="5"/>
  <c r="V247" i="5"/>
  <c r="V237" i="5"/>
  <c r="V268" i="5"/>
  <c r="V224" i="5"/>
  <c r="V214" i="5"/>
  <c r="V204" i="5"/>
  <c r="V223" i="5"/>
  <c r="V213" i="5"/>
  <c r="V203" i="5"/>
  <c r="V255" i="5"/>
  <c r="V245" i="5"/>
  <c r="V235" i="5"/>
  <c r="V232" i="5"/>
  <c r="V222" i="5"/>
  <c r="V212" i="5"/>
  <c r="V202" i="5"/>
  <c r="V254" i="5"/>
  <c r="V244" i="5"/>
  <c r="V234" i="5"/>
  <c r="V231" i="5"/>
  <c r="V221" i="5"/>
  <c r="V211" i="5"/>
  <c r="V201" i="5"/>
  <c r="V253" i="5"/>
  <c r="V243" i="5"/>
  <c r="V233" i="5"/>
  <c r="V272" i="5"/>
  <c r="V230" i="5"/>
  <c r="V220" i="5"/>
  <c r="V210" i="5"/>
  <c r="V262" i="5"/>
  <c r="V252" i="5"/>
  <c r="V242" i="5"/>
  <c r="V263" i="5"/>
  <c r="V273" i="5"/>
  <c r="V229" i="5"/>
  <c r="V219" i="5"/>
  <c r="V209" i="5"/>
  <c r="V261" i="5"/>
  <c r="V251" i="5"/>
  <c r="V241" i="5"/>
  <c r="V264" i="5"/>
  <c r="V274" i="5"/>
  <c r="V199" i="5"/>
  <c r="V198" i="5"/>
  <c r="V188" i="5"/>
  <c r="V189" i="5"/>
  <c r="V200" i="5"/>
  <c r="V190" i="5"/>
  <c r="V194" i="5"/>
  <c r="V184" i="5"/>
  <c r="V195" i="5"/>
  <c r="V185" i="5"/>
  <c r="V196" i="5"/>
  <c r="V193" i="5"/>
  <c r="V187" i="5"/>
  <c r="V186" i="5"/>
  <c r="V174" i="5"/>
  <c r="V192" i="5"/>
  <c r="V191" i="5"/>
  <c r="V197" i="5"/>
  <c r="V182" i="5"/>
  <c r="V172" i="5"/>
  <c r="V181" i="5"/>
  <c r="V171" i="5"/>
  <c r="V180" i="5"/>
  <c r="V170" i="5"/>
  <c r="N179" i="5"/>
  <c r="P179" i="5" s="1"/>
  <c r="V179" i="5"/>
  <c r="V169" i="5"/>
  <c r="V176" i="5"/>
  <c r="V166" i="5"/>
  <c r="V175" i="5"/>
  <c r="V165" i="5"/>
  <c r="V183" i="5"/>
  <c r="V173" i="5"/>
  <c r="V178" i="5"/>
  <c r="V168" i="5"/>
  <c r="V177" i="5"/>
  <c r="V167" i="5"/>
  <c r="V159" i="5"/>
  <c r="V158" i="5"/>
  <c r="V156" i="5"/>
  <c r="N162" i="5"/>
  <c r="P162" i="5" s="1"/>
  <c r="V157" i="5"/>
  <c r="R162" i="5"/>
  <c r="V164" i="5"/>
  <c r="V155" i="5"/>
  <c r="V163" i="5"/>
  <c r="V154" i="5"/>
  <c r="V162" i="5"/>
  <c r="V153" i="5"/>
  <c r="V161" i="5"/>
  <c r="V160" i="5"/>
  <c r="V152" i="5"/>
  <c r="N132" i="5"/>
  <c r="P132" i="5" s="1"/>
  <c r="AZ6" i="5"/>
  <c r="V92" i="5"/>
  <c r="BA6" i="5"/>
  <c r="V122" i="5"/>
  <c r="V112" i="5"/>
  <c r="V54" i="5"/>
  <c r="V118" i="5"/>
  <c r="V123" i="5"/>
  <c r="V145" i="5"/>
  <c r="V134" i="5"/>
  <c r="V142" i="5"/>
  <c r="V102" i="5"/>
  <c r="V149" i="5"/>
  <c r="V141" i="5"/>
  <c r="V117" i="5"/>
  <c r="V139" i="5"/>
  <c r="V140" i="5"/>
  <c r="V129" i="5"/>
  <c r="V91" i="5"/>
  <c r="V128" i="5"/>
  <c r="V107" i="5"/>
  <c r="V120" i="5"/>
  <c r="V106" i="5"/>
  <c r="V99" i="5"/>
  <c r="V150" i="5"/>
  <c r="V133" i="5"/>
  <c r="V119" i="5"/>
  <c r="AI16" i="5"/>
  <c r="V124" i="5"/>
  <c r="V59" i="5"/>
  <c r="V84" i="5"/>
  <c r="R142" i="5"/>
  <c r="R132" i="5"/>
  <c r="R122" i="5"/>
  <c r="R112" i="5"/>
  <c r="R102" i="5"/>
  <c r="R92" i="5"/>
  <c r="V144" i="5"/>
  <c r="V113" i="5"/>
  <c r="V108" i="5"/>
  <c r="V97" i="5"/>
  <c r="V85" i="5"/>
  <c r="V96" i="5"/>
  <c r="V95" i="5"/>
  <c r="V143" i="5"/>
  <c r="V138" i="5"/>
  <c r="V132" i="5"/>
  <c r="V127" i="5"/>
  <c r="V116" i="5"/>
  <c r="V105" i="5"/>
  <c r="V101" i="5"/>
  <c r="V48" i="5"/>
  <c r="V52" i="5"/>
  <c r="V148" i="5"/>
  <c r="V137" i="5"/>
  <c r="V126" i="5"/>
  <c r="V115" i="5"/>
  <c r="V111" i="5"/>
  <c r="V90" i="5"/>
  <c r="V83" i="5"/>
  <c r="V147" i="5"/>
  <c r="V136" i="5"/>
  <c r="V125" i="5"/>
  <c r="V121" i="5"/>
  <c r="V100" i="5"/>
  <c r="V94" i="5"/>
  <c r="V89" i="5"/>
  <c r="V146" i="5"/>
  <c r="V135" i="5"/>
  <c r="V131" i="5"/>
  <c r="V110" i="5"/>
  <c r="V104" i="5"/>
  <c r="V38" i="5"/>
  <c r="R145" i="5"/>
  <c r="V114" i="5"/>
  <c r="V88" i="5"/>
  <c r="R134" i="5"/>
  <c r="R124" i="5"/>
  <c r="V151" i="5"/>
  <c r="V130" i="5"/>
  <c r="V109" i="5"/>
  <c r="V93" i="5"/>
  <c r="V87" i="5"/>
  <c r="AH16" i="5"/>
  <c r="V103" i="5"/>
  <c r="V98" i="5"/>
  <c r="V86" i="5"/>
  <c r="V43" i="5"/>
  <c r="N58" i="5"/>
  <c r="P58" i="5" s="1"/>
  <c r="V63" i="5"/>
  <c r="V62" i="5"/>
  <c r="V78" i="5"/>
  <c r="V53" i="5"/>
  <c r="V55" i="5"/>
  <c r="V47" i="5"/>
  <c r="V60" i="5"/>
  <c r="V67" i="5"/>
  <c r="V42" i="5"/>
  <c r="V46" i="5"/>
  <c r="V61" i="5"/>
  <c r="V72" i="5"/>
  <c r="V73" i="5"/>
  <c r="V82" i="5"/>
  <c r="V41" i="5"/>
  <c r="V45" i="5"/>
  <c r="V51" i="5"/>
  <c r="V58" i="5"/>
  <c r="V66" i="5"/>
  <c r="V71" i="5"/>
  <c r="V77" i="5"/>
  <c r="V81" i="5"/>
  <c r="V44" i="5"/>
  <c r="V50" i="5"/>
  <c r="V57" i="5"/>
  <c r="V65" i="5"/>
  <c r="V70" i="5"/>
  <c r="V76" i="5"/>
  <c r="N52" i="5"/>
  <c r="P52" i="5" s="1"/>
  <c r="V56" i="5"/>
  <c r="V64" i="5"/>
  <c r="V69" i="5"/>
  <c r="V75" i="5"/>
  <c r="V80" i="5"/>
  <c r="V40" i="5"/>
  <c r="V68" i="5"/>
  <c r="V74" i="5"/>
  <c r="V79" i="5"/>
  <c r="N39" i="5"/>
  <c r="P39" i="5" s="1"/>
  <c r="V39" i="5"/>
  <c r="V49" i="5"/>
  <c r="N81" i="5"/>
  <c r="P81" i="5" s="1"/>
  <c r="N5" i="5"/>
  <c r="P5" i="5" s="1"/>
  <c r="N13" i="5"/>
  <c r="P13" i="5" s="1"/>
  <c r="N11" i="5"/>
  <c r="N37" i="5"/>
  <c r="P37" i="5" s="1"/>
  <c r="R67" i="5"/>
  <c r="R61" i="5"/>
  <c r="R58" i="5"/>
  <c r="R57" i="5"/>
  <c r="R81" i="5"/>
  <c r="R48" i="5"/>
  <c r="R78" i="5"/>
  <c r="R47" i="5"/>
  <c r="R77" i="5"/>
  <c r="R41" i="5"/>
  <c r="R71" i="5"/>
  <c r="R38" i="5"/>
  <c r="R68" i="5"/>
  <c r="R37" i="5"/>
  <c r="R83" i="5"/>
  <c r="R73" i="5"/>
  <c r="R63" i="5"/>
  <c r="R53" i="5"/>
  <c r="R43" i="5"/>
  <c r="R33" i="5"/>
  <c r="R23" i="5"/>
  <c r="R13" i="5"/>
  <c r="R82" i="5"/>
  <c r="R72" i="5"/>
  <c r="R62" i="5"/>
  <c r="R52" i="5"/>
  <c r="R42" i="5"/>
  <c r="R32" i="5"/>
  <c r="R22" i="5"/>
  <c r="R12" i="5"/>
  <c r="R80" i="5"/>
  <c r="R70" i="5"/>
  <c r="R60" i="5"/>
  <c r="R50" i="5"/>
  <c r="R40" i="5"/>
  <c r="R30" i="5"/>
  <c r="R20" i="5"/>
  <c r="R10" i="5"/>
  <c r="R79" i="5"/>
  <c r="R69" i="5"/>
  <c r="R59" i="5"/>
  <c r="R49" i="5"/>
  <c r="R39" i="5"/>
  <c r="R29" i="5"/>
  <c r="R9" i="5"/>
  <c r="R28" i="5"/>
  <c r="R18" i="5"/>
  <c r="R8" i="5"/>
  <c r="R27" i="5"/>
  <c r="R17" i="5"/>
  <c r="R7" i="5"/>
  <c r="R21" i="5"/>
  <c r="R76" i="5"/>
  <c r="R66" i="5"/>
  <c r="R56" i="5"/>
  <c r="R46" i="5"/>
  <c r="R36" i="5"/>
  <c r="R26" i="5"/>
  <c r="R16" i="5"/>
  <c r="R6" i="5"/>
  <c r="R11" i="5"/>
  <c r="U8" i="5"/>
  <c r="V8" i="5" s="1"/>
  <c r="R75" i="5"/>
  <c r="R65" i="5"/>
  <c r="R55" i="5"/>
  <c r="R35" i="5"/>
  <c r="R25" i="5"/>
  <c r="R15" i="5"/>
  <c r="R5" i="5"/>
  <c r="R31" i="5"/>
  <c r="R74" i="5"/>
  <c r="R64" i="5"/>
  <c r="R54" i="5"/>
  <c r="R44" i="5"/>
  <c r="R34" i="5"/>
  <c r="R24" i="5"/>
  <c r="R14" i="5"/>
  <c r="R4" i="5"/>
  <c r="U6" i="5"/>
  <c r="V6" i="5" s="1"/>
  <c r="U5" i="5"/>
  <c r="V5" i="5" s="1"/>
  <c r="U4" i="5"/>
  <c r="V4" i="5" s="1"/>
  <c r="U7" i="5"/>
  <c r="V7" i="5" s="1"/>
  <c r="R3" i="5"/>
  <c r="BA15" i="5"/>
  <c r="BB15" i="5" s="1"/>
  <c r="N51" i="5"/>
  <c r="N46" i="5"/>
  <c r="N77" i="5"/>
  <c r="N83" i="5"/>
  <c r="N70" i="5"/>
  <c r="BU45" i="5"/>
  <c r="BU51" i="5"/>
  <c r="N65" i="5"/>
  <c r="AH10" i="5"/>
  <c r="N60" i="5"/>
  <c r="N19" i="5"/>
  <c r="BU19" i="5"/>
  <c r="N21" i="5"/>
  <c r="N31" i="5"/>
  <c r="N6" i="5"/>
  <c r="Q271" i="5" l="1"/>
  <c r="AB271" i="5" s="1"/>
  <c r="AC271" i="5" s="1"/>
  <c r="Q273" i="5"/>
  <c r="AB273" i="5" s="1"/>
  <c r="AC273" i="5" s="1"/>
  <c r="Q208" i="5"/>
  <c r="AB208" i="5" s="1"/>
  <c r="AC208" i="5" s="1"/>
  <c r="Q215" i="5"/>
  <c r="AB215" i="5" s="1"/>
  <c r="AC215" i="5" s="1"/>
  <c r="Q249" i="5"/>
  <c r="AB249" i="5" s="1"/>
  <c r="AC249" i="5" s="1"/>
  <c r="Q225" i="5"/>
  <c r="AB225" i="5" s="1"/>
  <c r="AC225" i="5" s="1"/>
  <c r="Q218" i="5"/>
  <c r="AB218" i="5" s="1"/>
  <c r="AC218" i="5" s="1"/>
  <c r="Q259" i="5"/>
  <c r="AB259" i="5" s="1"/>
  <c r="AC259" i="5" s="1"/>
  <c r="Q235" i="5"/>
  <c r="AB235" i="5" s="1"/>
  <c r="AC235" i="5" s="1"/>
  <c r="Q228" i="5"/>
  <c r="AB228" i="5" s="1"/>
  <c r="AC228" i="5" s="1"/>
  <c r="Q203" i="5"/>
  <c r="AB203" i="5" s="1"/>
  <c r="AC203" i="5" s="1"/>
  <c r="Q276" i="5"/>
  <c r="AB276" i="5" s="1"/>
  <c r="AC276" i="5" s="1"/>
  <c r="Q239" i="5"/>
  <c r="AB239" i="5" s="1"/>
  <c r="AC239" i="5" s="1"/>
  <c r="Q213" i="5"/>
  <c r="AB213" i="5" s="1"/>
  <c r="AC213" i="5" s="1"/>
  <c r="Q252" i="5"/>
  <c r="AB252" i="5" s="1"/>
  <c r="AC252" i="5" s="1"/>
  <c r="Q256" i="5"/>
  <c r="AB256" i="5" s="1"/>
  <c r="AC256" i="5" s="1"/>
  <c r="Q231" i="5"/>
  <c r="AB231" i="5" s="1"/>
  <c r="AC231" i="5" s="1"/>
  <c r="Q260" i="5"/>
  <c r="AB260" i="5" s="1"/>
  <c r="AC260" i="5" s="1"/>
  <c r="Q277" i="5"/>
  <c r="AB277" i="5" s="1"/>
  <c r="AC277" i="5" s="1"/>
  <c r="Q240" i="5"/>
  <c r="AB240" i="5" s="1"/>
  <c r="AC240" i="5" s="1"/>
  <c r="Q241" i="5"/>
  <c r="AB241" i="5" s="1"/>
  <c r="AC241" i="5" s="1"/>
  <c r="Q265" i="5"/>
  <c r="AB265" i="5" s="1"/>
  <c r="AC265" i="5" s="1"/>
  <c r="Q253" i="5"/>
  <c r="AB253" i="5" s="1"/>
  <c r="AC253" i="5" s="1"/>
  <c r="Q214" i="5"/>
  <c r="AB214" i="5" s="1"/>
  <c r="AC214" i="5" s="1"/>
  <c r="Q263" i="5"/>
  <c r="AB263" i="5" s="1"/>
  <c r="AC263" i="5" s="1"/>
  <c r="Q220" i="5"/>
  <c r="AB220" i="5" s="1"/>
  <c r="AC220" i="5" s="1"/>
  <c r="Q248" i="5"/>
  <c r="AB248" i="5" s="1"/>
  <c r="AC248" i="5" s="1"/>
  <c r="Q224" i="5"/>
  <c r="AB224" i="5" s="1"/>
  <c r="AC224" i="5" s="1"/>
  <c r="Q207" i="5"/>
  <c r="AB207" i="5" s="1"/>
  <c r="AC207" i="5" s="1"/>
  <c r="Q204" i="5"/>
  <c r="AB204" i="5" s="1"/>
  <c r="AC204" i="5" s="1"/>
  <c r="Q272" i="5"/>
  <c r="AB272" i="5" s="1"/>
  <c r="AC272" i="5" s="1"/>
  <c r="Q258" i="5"/>
  <c r="AB258" i="5" s="1"/>
  <c r="AC258" i="5" s="1"/>
  <c r="Q234" i="5"/>
  <c r="AB234" i="5" s="1"/>
  <c r="AC234" i="5" s="1"/>
  <c r="Q264" i="5"/>
  <c r="AB264" i="5" s="1"/>
  <c r="AC264" i="5" s="1"/>
  <c r="Q238" i="5"/>
  <c r="AB238" i="5" s="1"/>
  <c r="AC238" i="5" s="1"/>
  <c r="Q247" i="5"/>
  <c r="AB247" i="5" s="1"/>
  <c r="AC247" i="5" s="1"/>
  <c r="Q201" i="5"/>
  <c r="AB201" i="5" s="1"/>
  <c r="AC201" i="5" s="1"/>
  <c r="Q227" i="5"/>
  <c r="AB227" i="5" s="1"/>
  <c r="AC227" i="5" s="1"/>
  <c r="Q245" i="5"/>
  <c r="AB245" i="5" s="1"/>
  <c r="AC245" i="5" s="1"/>
  <c r="Q209" i="5"/>
  <c r="AB209" i="5" s="1"/>
  <c r="AC209" i="5" s="1"/>
  <c r="Q257" i="5"/>
  <c r="AB257" i="5" s="1"/>
  <c r="AC257" i="5" s="1"/>
  <c r="Q212" i="5"/>
  <c r="AB212" i="5" s="1"/>
  <c r="AC212" i="5" s="1"/>
  <c r="Q233" i="5"/>
  <c r="AB233" i="5" s="1"/>
  <c r="AC233" i="5" s="1"/>
  <c r="Q275" i="5"/>
  <c r="AB275" i="5" s="1"/>
  <c r="AC275" i="5" s="1"/>
  <c r="Q206" i="5"/>
  <c r="AB206" i="5" s="1"/>
  <c r="AC206" i="5" s="1"/>
  <c r="Q237" i="5"/>
  <c r="AB237" i="5" s="1"/>
  <c r="AC237" i="5" s="1"/>
  <c r="Q229" i="5"/>
  <c r="AB229" i="5" s="1"/>
  <c r="AC229" i="5" s="1"/>
  <c r="Q269" i="5"/>
  <c r="AB269" i="5" s="1"/>
  <c r="AC269" i="5" s="1"/>
  <c r="Q262" i="5"/>
  <c r="AB262" i="5" s="1"/>
  <c r="AC262" i="5" s="1"/>
  <c r="Q267" i="5"/>
  <c r="AB267" i="5" s="1"/>
  <c r="AC267" i="5" s="1"/>
  <c r="Q222" i="5"/>
  <c r="AB222" i="5" s="1"/>
  <c r="AC222" i="5" s="1"/>
  <c r="Q243" i="5"/>
  <c r="AB243" i="5" s="1"/>
  <c r="AC243" i="5" s="1"/>
  <c r="Q251" i="5"/>
  <c r="AB251" i="5" s="1"/>
  <c r="AC251" i="5" s="1"/>
  <c r="Q216" i="5"/>
  <c r="AB216" i="5" s="1"/>
  <c r="AC216" i="5" s="1"/>
  <c r="Q268" i="5"/>
  <c r="AB268" i="5" s="1"/>
  <c r="AC268" i="5" s="1"/>
  <c r="Q246" i="5"/>
  <c r="AB246" i="5" s="1"/>
  <c r="AC246" i="5" s="1"/>
  <c r="Q219" i="5"/>
  <c r="AB219" i="5" s="1"/>
  <c r="AC219" i="5" s="1"/>
  <c r="Q217" i="5"/>
  <c r="AB217" i="5" s="1"/>
  <c r="AC217" i="5" s="1"/>
  <c r="Q202" i="5"/>
  <c r="AB202" i="5" s="1"/>
  <c r="AC202" i="5" s="1"/>
  <c r="Q266" i="5"/>
  <c r="AB266" i="5" s="1"/>
  <c r="AC266" i="5" s="1"/>
  <c r="Q223" i="5"/>
  <c r="AB223" i="5" s="1"/>
  <c r="AC223" i="5" s="1"/>
  <c r="Q211" i="5"/>
  <c r="AB211" i="5" s="1"/>
  <c r="AC211" i="5" s="1"/>
  <c r="Q232" i="5"/>
  <c r="AB232" i="5" s="1"/>
  <c r="AC232" i="5" s="1"/>
  <c r="Q274" i="5"/>
  <c r="AB274" i="5" s="1"/>
  <c r="AC274" i="5" s="1"/>
  <c r="Q261" i="5"/>
  <c r="AB261" i="5" s="1"/>
  <c r="AC261" i="5" s="1"/>
  <c r="Q226" i="5"/>
  <c r="AB226" i="5" s="1"/>
  <c r="AC226" i="5" s="1"/>
  <c r="Q244" i="5"/>
  <c r="AB244" i="5" s="1"/>
  <c r="AC244" i="5" s="1"/>
  <c r="Q230" i="5"/>
  <c r="AB230" i="5" s="1"/>
  <c r="AC230" i="5" s="1"/>
  <c r="Q270" i="5"/>
  <c r="AB270" i="5" s="1"/>
  <c r="AC270" i="5" s="1"/>
  <c r="Q221" i="5"/>
  <c r="AB221" i="5" s="1"/>
  <c r="AC221" i="5" s="1"/>
  <c r="Q242" i="5"/>
  <c r="AB242" i="5" s="1"/>
  <c r="AC242" i="5" s="1"/>
  <c r="Q250" i="5"/>
  <c r="AB250" i="5" s="1"/>
  <c r="AC250" i="5" s="1"/>
  <c r="Q205" i="5"/>
  <c r="AB205" i="5" s="1"/>
  <c r="AC205" i="5" s="1"/>
  <c r="Q236" i="5"/>
  <c r="AB236" i="5" s="1"/>
  <c r="AC236" i="5" s="1"/>
  <c r="Q254" i="5"/>
  <c r="AB254" i="5" s="1"/>
  <c r="AC254" i="5" s="1"/>
  <c r="Q255" i="5"/>
  <c r="AB255" i="5" s="1"/>
  <c r="AC255" i="5" s="1"/>
  <c r="Q210" i="5"/>
  <c r="AB210" i="5" s="1"/>
  <c r="AC210" i="5" s="1"/>
  <c r="Q185" i="5"/>
  <c r="AB185" i="5" s="1"/>
  <c r="AC185" i="5" s="1"/>
  <c r="Q194" i="5"/>
  <c r="AB194" i="5" s="1"/>
  <c r="AC194" i="5" s="1"/>
  <c r="Q169" i="5"/>
  <c r="AB169" i="5" s="1"/>
  <c r="AC169" i="5" s="1"/>
  <c r="Q179" i="5"/>
  <c r="AB179" i="5" s="1"/>
  <c r="AC179" i="5" s="1"/>
  <c r="Q188" i="5"/>
  <c r="AB188" i="5" s="1"/>
  <c r="AC188" i="5" s="1"/>
  <c r="Q182" i="5"/>
  <c r="AB182" i="5" s="1"/>
  <c r="AC182" i="5" s="1"/>
  <c r="Q173" i="5"/>
  <c r="AB173" i="5" s="1"/>
  <c r="AC173" i="5" s="1"/>
  <c r="Q200" i="5"/>
  <c r="AB200" i="5" s="1"/>
  <c r="AC200" i="5" s="1"/>
  <c r="Q166" i="5"/>
  <c r="AB166" i="5" s="1"/>
  <c r="AC166" i="5" s="1"/>
  <c r="Q186" i="5"/>
  <c r="AB186" i="5" s="1"/>
  <c r="AC186" i="5" s="1"/>
  <c r="Q170" i="5"/>
  <c r="AB170" i="5" s="1"/>
  <c r="AC170" i="5" s="1"/>
  <c r="Q180" i="5"/>
  <c r="AB180" i="5" s="1"/>
  <c r="AC180" i="5" s="1"/>
  <c r="Q183" i="5"/>
  <c r="AB183" i="5" s="1"/>
  <c r="AC183" i="5" s="1"/>
  <c r="Q176" i="5"/>
  <c r="AB176" i="5" s="1"/>
  <c r="AC176" i="5" s="1"/>
  <c r="Q187" i="5"/>
  <c r="AB187" i="5" s="1"/>
  <c r="AC187" i="5" s="1"/>
  <c r="Q195" i="5"/>
  <c r="AB195" i="5" s="1"/>
  <c r="AC195" i="5" s="1"/>
  <c r="Q171" i="5"/>
  <c r="AB171" i="5" s="1"/>
  <c r="AC171" i="5" s="1"/>
  <c r="Q181" i="5"/>
  <c r="AB181" i="5" s="1"/>
  <c r="AC181" i="5" s="1"/>
  <c r="Q196" i="5"/>
  <c r="AB196" i="5" s="1"/>
  <c r="AC196" i="5" s="1"/>
  <c r="Q192" i="5"/>
  <c r="AB192" i="5" s="1"/>
  <c r="AC192" i="5" s="1"/>
  <c r="Q172" i="5"/>
  <c r="AB172" i="5" s="1"/>
  <c r="AC172" i="5" s="1"/>
  <c r="Q189" i="5"/>
  <c r="AB189" i="5" s="1"/>
  <c r="AC189" i="5" s="1"/>
  <c r="Q197" i="5"/>
  <c r="AB197" i="5" s="1"/>
  <c r="AC197" i="5" s="1"/>
  <c r="Q190" i="5"/>
  <c r="AB190" i="5" s="1"/>
  <c r="AC190" i="5" s="1"/>
  <c r="Q198" i="5"/>
  <c r="AB198" i="5" s="1"/>
  <c r="AC198" i="5" s="1"/>
  <c r="Q174" i="5"/>
  <c r="AB174" i="5" s="1"/>
  <c r="AC174" i="5" s="1"/>
  <c r="Q165" i="5"/>
  <c r="AB165" i="5" s="1"/>
  <c r="AC165" i="5" s="1"/>
  <c r="Q191" i="5"/>
  <c r="AB191" i="5" s="1"/>
  <c r="AC191" i="5" s="1"/>
  <c r="Q199" i="5"/>
  <c r="AB199" i="5" s="1"/>
  <c r="AC199" i="5" s="1"/>
  <c r="Q175" i="5"/>
  <c r="AB175" i="5" s="1"/>
  <c r="AC175" i="5" s="1"/>
  <c r="Q193" i="5"/>
  <c r="AB193" i="5" s="1"/>
  <c r="AC193" i="5" s="1"/>
  <c r="Q167" i="5"/>
  <c r="AB167" i="5" s="1"/>
  <c r="AC167" i="5" s="1"/>
  <c r="Q177" i="5"/>
  <c r="AB177" i="5" s="1"/>
  <c r="AC177" i="5" s="1"/>
  <c r="Q184" i="5"/>
  <c r="AB184" i="5" s="1"/>
  <c r="AC184" i="5" s="1"/>
  <c r="Q168" i="5"/>
  <c r="AB168" i="5" s="1"/>
  <c r="AC168" i="5" s="1"/>
  <c r="Q178" i="5"/>
  <c r="AB178" i="5" s="1"/>
  <c r="AC178" i="5" s="1"/>
  <c r="Q164" i="5"/>
  <c r="AB164" i="5" s="1"/>
  <c r="AC164" i="5" s="1"/>
  <c r="Q153" i="5"/>
  <c r="AB153" i="5" s="1"/>
  <c r="AC153" i="5" s="1"/>
  <c r="Q152" i="5"/>
  <c r="AB152" i="5" s="1"/>
  <c r="AC152" i="5" s="1"/>
  <c r="Q154" i="5"/>
  <c r="AB154" i="5" s="1"/>
  <c r="AC154" i="5" s="1"/>
  <c r="Q155" i="5"/>
  <c r="AB155" i="5" s="1"/>
  <c r="AC155" i="5" s="1"/>
  <c r="Q156" i="5"/>
  <c r="AB156" i="5" s="1"/>
  <c r="AC156" i="5" s="1"/>
  <c r="Q157" i="5"/>
  <c r="AB157" i="5" s="1"/>
  <c r="AC157" i="5" s="1"/>
  <c r="Q158" i="5"/>
  <c r="AB158" i="5" s="1"/>
  <c r="AC158" i="5" s="1"/>
  <c r="Q159" i="5"/>
  <c r="AB159" i="5" s="1"/>
  <c r="AC159" i="5" s="1"/>
  <c r="Q162" i="5"/>
  <c r="AB162" i="5" s="1"/>
  <c r="AC162" i="5" s="1"/>
  <c r="Q160" i="5"/>
  <c r="AB160" i="5" s="1"/>
  <c r="AC160" i="5" s="1"/>
  <c r="Q163" i="5"/>
  <c r="AB163" i="5" s="1"/>
  <c r="AC163" i="5" s="1"/>
  <c r="Q161" i="5"/>
  <c r="AB161" i="5" s="1"/>
  <c r="AC161" i="5" s="1"/>
  <c r="AJ16" i="5"/>
  <c r="Q85" i="5"/>
  <c r="AB85" i="5" s="1"/>
  <c r="AC85" i="5" s="1"/>
  <c r="Q95" i="5"/>
  <c r="AB95" i="5" s="1"/>
  <c r="AC95" i="5" s="1"/>
  <c r="Q105" i="5"/>
  <c r="AB105" i="5" s="1"/>
  <c r="AC105" i="5" s="1"/>
  <c r="Q115" i="5"/>
  <c r="AB115" i="5" s="1"/>
  <c r="AC115" i="5" s="1"/>
  <c r="Q125" i="5"/>
  <c r="AB125" i="5" s="1"/>
  <c r="AC125" i="5" s="1"/>
  <c r="Q135" i="5"/>
  <c r="AB135" i="5" s="1"/>
  <c r="AC135" i="5" s="1"/>
  <c r="Q145" i="5"/>
  <c r="AB145" i="5" s="1"/>
  <c r="AC145" i="5" s="1"/>
  <c r="Q86" i="5"/>
  <c r="AB86" i="5" s="1"/>
  <c r="AC86" i="5" s="1"/>
  <c r="Q96" i="5"/>
  <c r="AB96" i="5" s="1"/>
  <c r="AC96" i="5" s="1"/>
  <c r="Q106" i="5"/>
  <c r="AB106" i="5" s="1"/>
  <c r="AC106" i="5" s="1"/>
  <c r="Q116" i="5"/>
  <c r="AB116" i="5" s="1"/>
  <c r="AC116" i="5" s="1"/>
  <c r="Q126" i="5"/>
  <c r="AB126" i="5" s="1"/>
  <c r="AC126" i="5" s="1"/>
  <c r="Q136" i="5"/>
  <c r="AB136" i="5" s="1"/>
  <c r="AC136" i="5" s="1"/>
  <c r="Q146" i="5"/>
  <c r="AB146" i="5" s="1"/>
  <c r="AC146" i="5" s="1"/>
  <c r="Q87" i="5"/>
  <c r="AB87" i="5" s="1"/>
  <c r="AC87" i="5" s="1"/>
  <c r="Q97" i="5"/>
  <c r="AB97" i="5" s="1"/>
  <c r="AC97" i="5" s="1"/>
  <c r="Q107" i="5"/>
  <c r="AB107" i="5" s="1"/>
  <c r="AC107" i="5" s="1"/>
  <c r="Q117" i="5"/>
  <c r="AB117" i="5" s="1"/>
  <c r="AC117" i="5" s="1"/>
  <c r="Q127" i="5"/>
  <c r="AB127" i="5" s="1"/>
  <c r="AC127" i="5" s="1"/>
  <c r="Q137" i="5"/>
  <c r="AB137" i="5" s="1"/>
  <c r="AC137" i="5" s="1"/>
  <c r="Q147" i="5"/>
  <c r="AB147" i="5" s="1"/>
  <c r="AC147" i="5" s="1"/>
  <c r="Q88" i="5"/>
  <c r="AB88" i="5" s="1"/>
  <c r="AC88" i="5" s="1"/>
  <c r="Q98" i="5"/>
  <c r="AB98" i="5" s="1"/>
  <c r="AC98" i="5" s="1"/>
  <c r="Q108" i="5"/>
  <c r="AB108" i="5" s="1"/>
  <c r="AC108" i="5" s="1"/>
  <c r="Q118" i="5"/>
  <c r="AB118" i="5" s="1"/>
  <c r="AC118" i="5" s="1"/>
  <c r="Q128" i="5"/>
  <c r="AB128" i="5" s="1"/>
  <c r="AC128" i="5" s="1"/>
  <c r="Q138" i="5"/>
  <c r="AB138" i="5" s="1"/>
  <c r="AC138" i="5" s="1"/>
  <c r="Q148" i="5"/>
  <c r="AB148" i="5" s="1"/>
  <c r="AC148" i="5" s="1"/>
  <c r="Q92" i="5"/>
  <c r="AB92" i="5" s="1"/>
  <c r="AC92" i="5" s="1"/>
  <c r="Q132" i="5"/>
  <c r="AB132" i="5" s="1"/>
  <c r="AC132" i="5" s="1"/>
  <c r="Q89" i="5"/>
  <c r="AB89" i="5" s="1"/>
  <c r="AC89" i="5" s="1"/>
  <c r="Q99" i="5"/>
  <c r="AB99" i="5" s="1"/>
  <c r="AC99" i="5" s="1"/>
  <c r="Q109" i="5"/>
  <c r="AB109" i="5" s="1"/>
  <c r="AC109" i="5" s="1"/>
  <c r="Q119" i="5"/>
  <c r="AB119" i="5" s="1"/>
  <c r="AC119" i="5" s="1"/>
  <c r="Q129" i="5"/>
  <c r="AB129" i="5" s="1"/>
  <c r="AC129" i="5" s="1"/>
  <c r="Q139" i="5"/>
  <c r="AB139" i="5" s="1"/>
  <c r="AC139" i="5" s="1"/>
  <c r="Q149" i="5"/>
  <c r="AB149" i="5" s="1"/>
  <c r="AC149" i="5" s="1"/>
  <c r="Q112" i="5"/>
  <c r="AB112" i="5" s="1"/>
  <c r="AC112" i="5" s="1"/>
  <c r="Q84" i="5"/>
  <c r="AB84" i="5" s="1"/>
  <c r="AC84" i="5" s="1"/>
  <c r="Q90" i="5"/>
  <c r="AB90" i="5" s="1"/>
  <c r="AC90" i="5" s="1"/>
  <c r="Q100" i="5"/>
  <c r="AB100" i="5" s="1"/>
  <c r="AC100" i="5" s="1"/>
  <c r="Q110" i="5"/>
  <c r="AB110" i="5" s="1"/>
  <c r="AC110" i="5" s="1"/>
  <c r="Q120" i="5"/>
  <c r="AB120" i="5" s="1"/>
  <c r="AC120" i="5" s="1"/>
  <c r="Q130" i="5"/>
  <c r="AB130" i="5" s="1"/>
  <c r="AC130" i="5" s="1"/>
  <c r="Q140" i="5"/>
  <c r="AB140" i="5" s="1"/>
  <c r="AC140" i="5" s="1"/>
  <c r="Q150" i="5"/>
  <c r="AB150" i="5" s="1"/>
  <c r="AC150" i="5" s="1"/>
  <c r="Q102" i="5"/>
  <c r="AB102" i="5" s="1"/>
  <c r="AC102" i="5" s="1"/>
  <c r="Q142" i="5"/>
  <c r="AB142" i="5" s="1"/>
  <c r="AC142" i="5" s="1"/>
  <c r="Q91" i="5"/>
  <c r="AB91" i="5" s="1"/>
  <c r="AC91" i="5" s="1"/>
  <c r="Q101" i="5"/>
  <c r="AB101" i="5" s="1"/>
  <c r="AC101" i="5" s="1"/>
  <c r="Q111" i="5"/>
  <c r="AB111" i="5" s="1"/>
  <c r="AC111" i="5" s="1"/>
  <c r="Q121" i="5"/>
  <c r="AB121" i="5" s="1"/>
  <c r="AC121" i="5" s="1"/>
  <c r="Q131" i="5"/>
  <c r="AB131" i="5" s="1"/>
  <c r="AC131" i="5" s="1"/>
  <c r="Q141" i="5"/>
  <c r="AB141" i="5" s="1"/>
  <c r="AC141" i="5" s="1"/>
  <c r="Q151" i="5"/>
  <c r="AB151" i="5" s="1"/>
  <c r="AC151" i="5" s="1"/>
  <c r="Q122" i="5"/>
  <c r="AB122" i="5" s="1"/>
  <c r="AC122" i="5" s="1"/>
  <c r="Q93" i="5"/>
  <c r="AB93" i="5" s="1"/>
  <c r="AC93" i="5" s="1"/>
  <c r="Q103" i="5"/>
  <c r="AB103" i="5" s="1"/>
  <c r="AC103" i="5" s="1"/>
  <c r="Q113" i="5"/>
  <c r="AB113" i="5" s="1"/>
  <c r="AC113" i="5" s="1"/>
  <c r="Q123" i="5"/>
  <c r="AB123" i="5" s="1"/>
  <c r="AC123" i="5" s="1"/>
  <c r="Q133" i="5"/>
  <c r="AB133" i="5" s="1"/>
  <c r="AC133" i="5" s="1"/>
  <c r="Q143" i="5"/>
  <c r="AB143" i="5" s="1"/>
  <c r="AC143" i="5" s="1"/>
  <c r="Q94" i="5"/>
  <c r="AB94" i="5" s="1"/>
  <c r="AC94" i="5" s="1"/>
  <c r="Q104" i="5"/>
  <c r="AB104" i="5" s="1"/>
  <c r="AC104" i="5" s="1"/>
  <c r="Q114" i="5"/>
  <c r="AB114" i="5" s="1"/>
  <c r="AC114" i="5" s="1"/>
  <c r="Q124" i="5"/>
  <c r="AB124" i="5" s="1"/>
  <c r="AC124" i="5" s="1"/>
  <c r="Q134" i="5"/>
  <c r="AB134" i="5" s="1"/>
  <c r="AC134" i="5" s="1"/>
  <c r="Q144" i="5"/>
  <c r="AB144" i="5" s="1"/>
  <c r="AC144" i="5" s="1"/>
  <c r="Q39" i="5"/>
  <c r="AB39" i="5" s="1"/>
  <c r="AC39" i="5" s="1"/>
  <c r="Q40" i="5"/>
  <c r="AB40" i="5" s="1"/>
  <c r="AC40" i="5" s="1"/>
  <c r="Q41" i="5"/>
  <c r="AB41" i="5" s="1"/>
  <c r="AC41" i="5" s="1"/>
  <c r="Q42" i="5"/>
  <c r="AB42" i="5" s="1"/>
  <c r="AC42" i="5" s="1"/>
  <c r="Q38" i="5"/>
  <c r="AB38" i="5" s="1"/>
  <c r="AC38" i="5" s="1"/>
  <c r="Q4" i="5"/>
  <c r="AB4" i="5" s="1"/>
  <c r="Q5" i="5"/>
  <c r="AB5" i="5" s="1"/>
  <c r="Q6" i="5"/>
  <c r="AB6" i="5" s="1"/>
  <c r="Q7" i="5"/>
  <c r="AB7" i="5" s="1"/>
  <c r="Q8" i="5"/>
  <c r="AB8" i="5" s="1"/>
  <c r="Q3" i="5"/>
  <c r="AB3" i="5" s="1"/>
  <c r="Q53" i="5"/>
  <c r="AB53" i="5" s="1"/>
  <c r="AC53" i="5" s="1"/>
  <c r="Q54" i="5"/>
  <c r="AB54" i="5" s="1"/>
  <c r="AC54" i="5" s="1"/>
  <c r="Q49" i="5"/>
  <c r="AB49" i="5" s="1"/>
  <c r="AC49" i="5" s="1"/>
  <c r="Q50" i="5"/>
  <c r="AB50" i="5" s="1"/>
  <c r="AC50" i="5" s="1"/>
  <c r="Q51" i="5"/>
  <c r="AB51" i="5" s="1"/>
  <c r="AC51" i="5" s="1"/>
  <c r="Q52" i="5"/>
  <c r="AB52" i="5" s="1"/>
  <c r="AC52" i="5" s="1"/>
  <c r="Q37" i="5"/>
  <c r="AB37" i="5" s="1"/>
  <c r="AC37" i="5" s="1"/>
  <c r="Q32" i="5"/>
  <c r="AB32" i="5" s="1"/>
  <c r="AC32" i="5" s="1"/>
  <c r="Q33" i="5"/>
  <c r="AB33" i="5" s="1"/>
  <c r="AC33" i="5" s="1"/>
  <c r="Q34" i="5"/>
  <c r="AB34" i="5" s="1"/>
  <c r="AC34" i="5" s="1"/>
  <c r="Q35" i="5"/>
  <c r="AB35" i="5" s="1"/>
  <c r="AC35" i="5" s="1"/>
  <c r="Q36" i="5"/>
  <c r="AB36" i="5" s="1"/>
  <c r="AC36" i="5" s="1"/>
  <c r="Q60" i="5"/>
  <c r="AB60" i="5" s="1"/>
  <c r="AC60" i="5" s="1"/>
  <c r="Q55" i="5"/>
  <c r="AB55" i="5" s="1"/>
  <c r="AC55" i="5" s="1"/>
  <c r="Q56" i="5"/>
  <c r="AB56" i="5" s="1"/>
  <c r="AC56" i="5" s="1"/>
  <c r="Q57" i="5"/>
  <c r="AB57" i="5" s="1"/>
  <c r="AC57" i="5" s="1"/>
  <c r="Q58" i="5"/>
  <c r="AB58" i="5" s="1"/>
  <c r="AC58" i="5" s="1"/>
  <c r="Q59" i="5"/>
  <c r="AB59" i="5" s="1"/>
  <c r="AC59" i="5" s="1"/>
  <c r="U3" i="5"/>
  <c r="V3" i="5" s="1"/>
  <c r="BK84" i="5"/>
  <c r="BQ84" i="5"/>
  <c r="BQ3" i="5"/>
  <c r="BK8" i="5"/>
  <c r="BL8" i="5" s="1"/>
  <c r="BK18" i="5"/>
  <c r="BL18" i="5" s="1"/>
  <c r="BK28" i="5"/>
  <c r="BL28" i="5" s="1"/>
  <c r="BK38" i="5"/>
  <c r="BL38" i="5" s="1"/>
  <c r="BK48" i="5"/>
  <c r="BL48" i="5" s="1"/>
  <c r="BK58" i="5"/>
  <c r="BL58" i="5" s="1"/>
  <c r="BK68" i="5"/>
  <c r="BL68" i="5" s="1"/>
  <c r="BK78" i="5"/>
  <c r="BL78" i="5" s="1"/>
  <c r="BQ27" i="5"/>
  <c r="BK55" i="5"/>
  <c r="BL55" i="5" s="1"/>
  <c r="BK6" i="5"/>
  <c r="BL6" i="5" s="1"/>
  <c r="BK36" i="5"/>
  <c r="BL36" i="5" s="1"/>
  <c r="BK66" i="5"/>
  <c r="BL66" i="5" s="1"/>
  <c r="BQ8" i="5"/>
  <c r="BQ33" i="5"/>
  <c r="BQ48" i="5"/>
  <c r="BQ58" i="5"/>
  <c r="BQ73" i="5"/>
  <c r="BK17" i="5"/>
  <c r="BL17" i="5" s="1"/>
  <c r="BK67" i="5"/>
  <c r="BL67" i="5" s="1"/>
  <c r="BQ4" i="5"/>
  <c r="BQ9" i="5"/>
  <c r="BQ14" i="5"/>
  <c r="BQ19" i="5"/>
  <c r="BQ24" i="5"/>
  <c r="BQ29" i="5"/>
  <c r="BQ34" i="5"/>
  <c r="BQ39" i="5"/>
  <c r="BQ44" i="5"/>
  <c r="BQ49" i="5"/>
  <c r="BQ54" i="5"/>
  <c r="BQ59" i="5"/>
  <c r="BQ64" i="5"/>
  <c r="BQ69" i="5"/>
  <c r="BQ74" i="5"/>
  <c r="BQ79" i="5"/>
  <c r="BK9" i="5"/>
  <c r="BL9" i="5" s="1"/>
  <c r="BK19" i="5"/>
  <c r="BL19" i="5" s="1"/>
  <c r="BK29" i="5"/>
  <c r="BL29" i="5" s="1"/>
  <c r="BK39" i="5"/>
  <c r="BL39" i="5" s="1"/>
  <c r="BK49" i="5"/>
  <c r="BL49" i="5" s="1"/>
  <c r="BK59" i="5"/>
  <c r="BL59" i="5" s="1"/>
  <c r="BK69" i="5"/>
  <c r="BL69" i="5" s="1"/>
  <c r="BK79" i="5"/>
  <c r="BL79" i="5" s="1"/>
  <c r="BK20" i="5"/>
  <c r="BL20" i="5" s="1"/>
  <c r="BQ17" i="5"/>
  <c r="BK65" i="5"/>
  <c r="BL65" i="5" s="1"/>
  <c r="BK26" i="5"/>
  <c r="BL26" i="5" s="1"/>
  <c r="BK46" i="5"/>
  <c r="BL46" i="5" s="1"/>
  <c r="BK76" i="5"/>
  <c r="BL76" i="5" s="1"/>
  <c r="BQ18" i="5"/>
  <c r="BQ28" i="5"/>
  <c r="BQ43" i="5"/>
  <c r="BQ63" i="5"/>
  <c r="BQ78" i="5"/>
  <c r="BK7" i="5"/>
  <c r="BL7" i="5" s="1"/>
  <c r="BK27" i="5"/>
  <c r="BL27" i="5" s="1"/>
  <c r="BK47" i="5"/>
  <c r="BL47" i="5" s="1"/>
  <c r="BK77" i="5"/>
  <c r="BL77" i="5" s="1"/>
  <c r="BK10" i="5"/>
  <c r="BL10" i="5" s="1"/>
  <c r="BK30" i="5"/>
  <c r="BL30" i="5" s="1"/>
  <c r="BK40" i="5"/>
  <c r="BL40" i="5" s="1"/>
  <c r="BK50" i="5"/>
  <c r="BL50" i="5" s="1"/>
  <c r="BK60" i="5"/>
  <c r="BL60" i="5" s="1"/>
  <c r="BK70" i="5"/>
  <c r="BL70" i="5" s="1"/>
  <c r="BK80" i="5"/>
  <c r="BL80" i="5" s="1"/>
  <c r="BQ5" i="5"/>
  <c r="BQ10" i="5"/>
  <c r="BQ15" i="5"/>
  <c r="BQ20" i="5"/>
  <c r="BQ25" i="5"/>
  <c r="BQ30" i="5"/>
  <c r="BQ35" i="5"/>
  <c r="BQ40" i="5"/>
  <c r="BQ45" i="5"/>
  <c r="BQ50" i="5"/>
  <c r="BQ55" i="5"/>
  <c r="BQ60" i="5"/>
  <c r="BQ65" i="5"/>
  <c r="BQ70" i="5"/>
  <c r="BQ75" i="5"/>
  <c r="BQ80" i="5"/>
  <c r="BK11" i="5"/>
  <c r="BL11" i="5" s="1"/>
  <c r="BK21" i="5"/>
  <c r="BL21" i="5" s="1"/>
  <c r="BK31" i="5"/>
  <c r="BL31" i="5" s="1"/>
  <c r="BK41" i="5"/>
  <c r="BL41" i="5" s="1"/>
  <c r="BK51" i="5"/>
  <c r="BL51" i="5" s="1"/>
  <c r="BK61" i="5"/>
  <c r="BL61" i="5" s="1"/>
  <c r="BK71" i="5"/>
  <c r="BL71" i="5" s="1"/>
  <c r="BK81" i="5"/>
  <c r="BL81" i="5" s="1"/>
  <c r="BC26" i="5"/>
  <c r="BK12" i="5"/>
  <c r="BL12" i="5" s="1"/>
  <c r="BK22" i="5"/>
  <c r="BL22" i="5" s="1"/>
  <c r="BK32" i="5"/>
  <c r="BL32" i="5" s="1"/>
  <c r="BK42" i="5"/>
  <c r="BL42" i="5" s="1"/>
  <c r="BK52" i="5"/>
  <c r="BL52" i="5" s="1"/>
  <c r="BK62" i="5"/>
  <c r="BL62" i="5" s="1"/>
  <c r="BK72" i="5"/>
  <c r="BL72" i="5" s="1"/>
  <c r="BK82" i="5"/>
  <c r="BL82" i="5" s="1"/>
  <c r="BQ6" i="5"/>
  <c r="BQ11" i="5"/>
  <c r="BQ16" i="5"/>
  <c r="BQ21" i="5"/>
  <c r="BQ26" i="5"/>
  <c r="BQ31" i="5"/>
  <c r="BQ36" i="5"/>
  <c r="BQ41" i="5"/>
  <c r="BQ46" i="5"/>
  <c r="BQ51" i="5"/>
  <c r="BQ56" i="5"/>
  <c r="BQ61" i="5"/>
  <c r="BQ66" i="5"/>
  <c r="BQ71" i="5"/>
  <c r="BQ76" i="5"/>
  <c r="BQ81" i="5"/>
  <c r="BC25" i="5"/>
  <c r="BK13" i="5"/>
  <c r="BL13" i="5" s="1"/>
  <c r="BK23" i="5"/>
  <c r="BL23" i="5" s="1"/>
  <c r="BK33" i="5"/>
  <c r="BL33" i="5" s="1"/>
  <c r="BK43" i="5"/>
  <c r="BL43" i="5" s="1"/>
  <c r="BK53" i="5"/>
  <c r="BL53" i="5" s="1"/>
  <c r="BK63" i="5"/>
  <c r="BL63" i="5" s="1"/>
  <c r="BK73" i="5"/>
  <c r="BL73" i="5" s="1"/>
  <c r="BK83" i="5"/>
  <c r="BL83" i="5" s="1"/>
  <c r="BQ7" i="5"/>
  <c r="BQ12" i="5"/>
  <c r="BQ22" i="5"/>
  <c r="BQ32" i="5"/>
  <c r="BQ37" i="5"/>
  <c r="BQ42" i="5"/>
  <c r="BQ47" i="5"/>
  <c r="BQ52" i="5"/>
  <c r="BQ57" i="5"/>
  <c r="BQ62" i="5"/>
  <c r="BQ67" i="5"/>
  <c r="BQ72" i="5"/>
  <c r="BQ77" i="5"/>
  <c r="BQ82" i="5"/>
  <c r="BK5" i="5"/>
  <c r="BL5" i="5" s="1"/>
  <c r="BK15" i="5"/>
  <c r="BL15" i="5" s="1"/>
  <c r="BK25" i="5"/>
  <c r="BL25" i="5" s="1"/>
  <c r="BK35" i="5"/>
  <c r="BL35" i="5" s="1"/>
  <c r="BK45" i="5"/>
  <c r="BL45" i="5" s="1"/>
  <c r="BK75" i="5"/>
  <c r="BL75" i="5" s="1"/>
  <c r="BK16" i="5"/>
  <c r="BL16" i="5" s="1"/>
  <c r="BK56" i="5"/>
  <c r="BL56" i="5" s="1"/>
  <c r="BQ13" i="5"/>
  <c r="BQ23" i="5"/>
  <c r="BQ38" i="5"/>
  <c r="BQ53" i="5"/>
  <c r="BQ68" i="5"/>
  <c r="BQ83" i="5"/>
  <c r="BK37" i="5"/>
  <c r="BL37" i="5" s="1"/>
  <c r="BK57" i="5"/>
  <c r="BL57" i="5" s="1"/>
  <c r="BK4" i="5"/>
  <c r="BL4" i="5" s="1"/>
  <c r="BK14" i="5"/>
  <c r="BL14" i="5" s="1"/>
  <c r="BK24" i="5"/>
  <c r="BL24" i="5" s="1"/>
  <c r="BK34" i="5"/>
  <c r="BL34" i="5" s="1"/>
  <c r="BK44" i="5"/>
  <c r="BL44" i="5" s="1"/>
  <c r="BK54" i="5"/>
  <c r="BL54" i="5" s="1"/>
  <c r="BK64" i="5"/>
  <c r="BL64" i="5" s="1"/>
  <c r="BK74" i="5"/>
  <c r="BL74" i="5" s="1"/>
  <c r="BK3" i="5"/>
  <c r="BL3" i="5" s="1"/>
  <c r="BB6" i="5"/>
  <c r="BG7" i="5" s="1"/>
  <c r="P83" i="5"/>
  <c r="Q83" i="5" s="1"/>
  <c r="AB83" i="5" s="1"/>
  <c r="AC83" i="5" s="1"/>
  <c r="P77" i="5"/>
  <c r="P70" i="5"/>
  <c r="P46" i="5"/>
  <c r="P21" i="5"/>
  <c r="P19" i="5"/>
  <c r="P65" i="5"/>
  <c r="P60" i="5"/>
  <c r="P51" i="5"/>
  <c r="P6" i="5"/>
  <c r="P31" i="5"/>
  <c r="P11" i="5"/>
  <c r="Q73" i="5" l="1"/>
  <c r="AB73" i="5" s="1"/>
  <c r="AC73" i="5" s="1"/>
  <c r="Q74" i="5"/>
  <c r="AB74" i="5" s="1"/>
  <c r="AC74" i="5" s="1"/>
  <c r="Q75" i="5"/>
  <c r="AB75" i="5" s="1"/>
  <c r="AC75" i="5" s="1"/>
  <c r="Q76" i="5"/>
  <c r="AB76" i="5" s="1"/>
  <c r="AC76" i="5" s="1"/>
  <c r="Q77" i="5"/>
  <c r="AB77" i="5" s="1"/>
  <c r="AC77" i="5" s="1"/>
  <c r="Q23" i="5"/>
  <c r="AB23" i="5" s="1"/>
  <c r="AC23" i="5" s="1"/>
  <c r="Q24" i="5"/>
  <c r="AB24" i="5" s="1"/>
  <c r="AC24" i="5" s="1"/>
  <c r="Q25" i="5"/>
  <c r="AB25" i="5" s="1"/>
  <c r="AC25" i="5" s="1"/>
  <c r="Q20" i="5"/>
  <c r="AB20" i="5" s="1"/>
  <c r="AC20" i="5" s="1"/>
  <c r="Q21" i="5"/>
  <c r="AB21" i="5" s="1"/>
  <c r="AC21" i="5" s="1"/>
  <c r="Q22" i="5"/>
  <c r="AB22" i="5" s="1"/>
  <c r="AC22" i="5" s="1"/>
  <c r="Q26" i="5"/>
  <c r="AB26" i="5" s="1"/>
  <c r="AC26" i="5" s="1"/>
  <c r="Q27" i="5"/>
  <c r="AB27" i="5" s="1"/>
  <c r="AC27" i="5" s="1"/>
  <c r="Q28" i="5"/>
  <c r="AB28" i="5" s="1"/>
  <c r="AC28" i="5" s="1"/>
  <c r="Q29" i="5"/>
  <c r="AB29" i="5" s="1"/>
  <c r="AC29" i="5" s="1"/>
  <c r="Q30" i="5"/>
  <c r="AB30" i="5" s="1"/>
  <c r="AC30" i="5" s="1"/>
  <c r="Q31" i="5"/>
  <c r="AB31" i="5" s="1"/>
  <c r="AC31" i="5" s="1"/>
  <c r="Q79" i="5"/>
  <c r="AB79" i="5" s="1"/>
  <c r="AC79" i="5" s="1"/>
  <c r="Q80" i="5"/>
  <c r="AB80" i="5" s="1"/>
  <c r="AC80" i="5" s="1"/>
  <c r="Q81" i="5"/>
  <c r="AB81" i="5" s="1"/>
  <c r="AC81" i="5" s="1"/>
  <c r="Q82" i="5"/>
  <c r="AB82" i="5" s="1"/>
  <c r="AC82" i="5" s="1"/>
  <c r="Q78" i="5"/>
  <c r="AB78" i="5" s="1"/>
  <c r="AC78" i="5" s="1"/>
  <c r="Q18" i="5"/>
  <c r="AB18" i="5" s="1"/>
  <c r="Q15" i="5"/>
  <c r="AB15" i="5" s="1"/>
  <c r="Q16" i="5"/>
  <c r="AB16" i="5" s="1"/>
  <c r="Q17" i="5"/>
  <c r="AB17" i="5" s="1"/>
  <c r="Q19" i="5"/>
  <c r="AB19" i="5" s="1"/>
  <c r="Q14" i="5"/>
  <c r="AB14" i="5" s="1"/>
  <c r="Q43" i="5"/>
  <c r="AB43" i="5" s="1"/>
  <c r="AC43" i="5" s="1"/>
  <c r="Q46" i="5"/>
  <c r="AB46" i="5" s="1"/>
  <c r="AC46" i="5" s="1"/>
  <c r="Q44" i="5"/>
  <c r="AB44" i="5" s="1"/>
  <c r="AC44" i="5" s="1"/>
  <c r="Q45" i="5"/>
  <c r="AB45" i="5" s="1"/>
  <c r="AC45" i="5" s="1"/>
  <c r="Q47" i="5"/>
  <c r="AB47" i="5" s="1"/>
  <c r="AC47" i="5" s="1"/>
  <c r="Q48" i="5"/>
  <c r="AB48" i="5" s="1"/>
  <c r="AC48" i="5" s="1"/>
  <c r="Q68" i="5"/>
  <c r="AB68" i="5" s="1"/>
  <c r="AC68" i="5" s="1"/>
  <c r="Q69" i="5"/>
  <c r="AB69" i="5" s="1"/>
  <c r="AC69" i="5" s="1"/>
  <c r="Q70" i="5"/>
  <c r="AB70" i="5" s="1"/>
  <c r="AC70" i="5" s="1"/>
  <c r="Q71" i="5"/>
  <c r="AB71" i="5" s="1"/>
  <c r="AC71" i="5" s="1"/>
  <c r="Q72" i="5"/>
  <c r="AB72" i="5" s="1"/>
  <c r="AC72" i="5" s="1"/>
  <c r="Q67" i="5"/>
  <c r="AB67" i="5" s="1"/>
  <c r="AC67" i="5" s="1"/>
  <c r="Q10" i="5"/>
  <c r="AB10" i="5" s="1"/>
  <c r="Q13" i="5"/>
  <c r="AB13" i="5" s="1"/>
  <c r="Q11" i="5"/>
  <c r="AB11" i="5" s="1"/>
  <c r="Q12" i="5"/>
  <c r="AB12" i="5" s="1"/>
  <c r="Q9" i="5"/>
  <c r="AB9" i="5" s="1"/>
  <c r="Q64" i="5"/>
  <c r="AB64" i="5" s="1"/>
  <c r="AC64" i="5" s="1"/>
  <c r="Q65" i="5"/>
  <c r="AB65" i="5" s="1"/>
  <c r="AC65" i="5" s="1"/>
  <c r="Q66" i="5"/>
  <c r="AB66" i="5" s="1"/>
  <c r="AC66" i="5" s="1"/>
  <c r="Q61" i="5"/>
  <c r="AB61" i="5" s="1"/>
  <c r="AC61" i="5" s="1"/>
  <c r="Q62" i="5"/>
  <c r="AB62" i="5" s="1"/>
  <c r="AC62" i="5" s="1"/>
  <c r="Q63" i="5"/>
  <c r="AB63" i="5" s="1"/>
  <c r="AC63" i="5" s="1"/>
  <c r="BG5" i="5"/>
  <c r="BG16" i="5"/>
  <c r="BG19" i="5"/>
  <c r="BG17" i="5"/>
  <c r="BG12" i="5"/>
  <c r="BG13" i="5"/>
  <c r="BG10" i="5"/>
  <c r="BG15" i="5"/>
  <c r="BG20" i="5"/>
  <c r="BG6" i="5"/>
  <c r="BG3" i="5"/>
  <c r="BG18" i="5"/>
  <c r="BG11" i="5"/>
  <c r="BG14" i="5"/>
  <c r="BG9" i="5"/>
  <c r="BG8" i="5"/>
  <c r="BG4" i="5"/>
  <c r="T21" i="5" l="1"/>
  <c r="U21" i="5" s="1"/>
  <c r="V21" i="5" s="1"/>
  <c r="T17" i="5"/>
  <c r="U17" i="5" s="1"/>
  <c r="V17" i="5" s="1"/>
  <c r="T29" i="5"/>
  <c r="U29" i="5" s="1"/>
  <c r="V29" i="5" s="1"/>
  <c r="T22" i="5"/>
  <c r="U22" i="5" s="1"/>
  <c r="V22" i="5" s="1"/>
  <c r="T14" i="5"/>
  <c r="U14" i="5" s="1"/>
  <c r="V14" i="5" s="1"/>
  <c r="T28" i="5"/>
  <c r="U28" i="5" s="1"/>
  <c r="V28" i="5" s="1"/>
  <c r="T20" i="5"/>
  <c r="U20" i="5" s="1"/>
  <c r="V20" i="5" s="1"/>
  <c r="T35" i="5"/>
  <c r="U35" i="5" s="1"/>
  <c r="V35" i="5" s="1"/>
  <c r="T30" i="5"/>
  <c r="U30" i="5" s="1"/>
  <c r="V30" i="5" s="1"/>
  <c r="T27" i="5"/>
  <c r="U27" i="5" s="1"/>
  <c r="V27" i="5" s="1"/>
  <c r="T25" i="5"/>
  <c r="U25" i="5" s="1"/>
  <c r="V25" i="5" s="1"/>
  <c r="T37" i="5"/>
  <c r="U37" i="5" s="1"/>
  <c r="V37" i="5" s="1"/>
  <c r="T26" i="5"/>
  <c r="U26" i="5" s="1"/>
  <c r="V26" i="5" s="1"/>
  <c r="T24" i="5"/>
  <c r="U24" i="5" s="1"/>
  <c r="V24" i="5" s="1"/>
  <c r="T34" i="5"/>
  <c r="U34" i="5" s="1"/>
  <c r="V34" i="5" s="1"/>
  <c r="T9" i="5"/>
  <c r="U9" i="5" s="1"/>
  <c r="V9" i="5" s="1"/>
  <c r="T13" i="5"/>
  <c r="U13" i="5" s="1"/>
  <c r="V13" i="5" s="1"/>
  <c r="T19" i="5"/>
  <c r="U19" i="5" s="1"/>
  <c r="V19" i="5" s="1"/>
  <c r="T36" i="5"/>
  <c r="U36" i="5" s="1"/>
  <c r="V36" i="5" s="1"/>
  <c r="T18" i="5"/>
  <c r="U18" i="5" s="1"/>
  <c r="V18" i="5" s="1"/>
  <c r="T32" i="5"/>
  <c r="U32" i="5" s="1"/>
  <c r="V32" i="5" s="1"/>
  <c r="T11" i="5"/>
  <c r="U11" i="5" s="1"/>
  <c r="V11" i="5" s="1"/>
  <c r="T15" i="5"/>
  <c r="U15" i="5" s="1"/>
  <c r="V15" i="5" s="1"/>
  <c r="T23" i="5"/>
  <c r="U23" i="5" s="1"/>
  <c r="V23" i="5" s="1"/>
  <c r="T33" i="5"/>
  <c r="U33" i="5" s="1"/>
  <c r="V33" i="5" s="1"/>
  <c r="T12" i="5"/>
  <c r="U12" i="5" s="1"/>
  <c r="V12" i="5" s="1"/>
  <c r="T16" i="5"/>
  <c r="U16" i="5" s="1"/>
  <c r="V16" i="5" s="1"/>
  <c r="T31" i="5"/>
  <c r="U31" i="5" s="1"/>
  <c r="V31" i="5" s="1"/>
  <c r="T10" i="5"/>
  <c r="U10" i="5" s="1"/>
  <c r="V10" i="5" s="1"/>
  <c r="AI15" i="5"/>
  <c r="AJ15" i="5" s="1"/>
  <c r="AI10" i="5"/>
  <c r="AJ10" i="5" s="1"/>
  <c r="BS4" i="5" l="1"/>
  <c r="BT4" i="5" s="1"/>
  <c r="BV4" i="5" s="1"/>
  <c r="BS14" i="5"/>
  <c r="BT14" i="5" s="1"/>
  <c r="BV14" i="5" s="1"/>
  <c r="BS24" i="5"/>
  <c r="BT24" i="5" s="1"/>
  <c r="BV24" i="5" s="1"/>
  <c r="BS34" i="5"/>
  <c r="BT34" i="5" s="1"/>
  <c r="BV34" i="5" s="1"/>
  <c r="BS44" i="5"/>
  <c r="BT44" i="5" s="1"/>
  <c r="BV44" i="5" s="1"/>
  <c r="BS54" i="5"/>
  <c r="BT54" i="5" s="1"/>
  <c r="BV54" i="5" s="1"/>
  <c r="BS64" i="5"/>
  <c r="BT64" i="5" s="1"/>
  <c r="BV64" i="5" s="1"/>
  <c r="BS74" i="5"/>
  <c r="BT74" i="5" s="1"/>
  <c r="BV74" i="5" s="1"/>
  <c r="BS83" i="5"/>
  <c r="BT83" i="5" s="1"/>
  <c r="BV83" i="5" s="1"/>
  <c r="BS41" i="5"/>
  <c r="BT41" i="5" s="1"/>
  <c r="BV41" i="5" s="1"/>
  <c r="BS5" i="5"/>
  <c r="BT5" i="5" s="1"/>
  <c r="BV5" i="5" s="1"/>
  <c r="BS15" i="5"/>
  <c r="BT15" i="5" s="1"/>
  <c r="BV15" i="5" s="1"/>
  <c r="BS25" i="5"/>
  <c r="BT25" i="5" s="1"/>
  <c r="BV25" i="5" s="1"/>
  <c r="BS35" i="5"/>
  <c r="BT35" i="5" s="1"/>
  <c r="BV35" i="5" s="1"/>
  <c r="BS45" i="5"/>
  <c r="BT45" i="5" s="1"/>
  <c r="BV45" i="5" s="1"/>
  <c r="BS55" i="5"/>
  <c r="BT55" i="5" s="1"/>
  <c r="BV55" i="5" s="1"/>
  <c r="BS65" i="5"/>
  <c r="BT65" i="5" s="1"/>
  <c r="BV65" i="5" s="1"/>
  <c r="BS75" i="5"/>
  <c r="BT75" i="5" s="1"/>
  <c r="BV75" i="5" s="1"/>
  <c r="BS3" i="5"/>
  <c r="BT3" i="5" s="1"/>
  <c r="BV3" i="5" s="1"/>
  <c r="BS11" i="5"/>
  <c r="BT11" i="5" s="1"/>
  <c r="BV11" i="5" s="1"/>
  <c r="BS6" i="5"/>
  <c r="BT6" i="5" s="1"/>
  <c r="BV6" i="5" s="1"/>
  <c r="BS16" i="5"/>
  <c r="BT16" i="5" s="1"/>
  <c r="BV16" i="5" s="1"/>
  <c r="BS26" i="5"/>
  <c r="BT26" i="5" s="1"/>
  <c r="BV26" i="5" s="1"/>
  <c r="BS36" i="5"/>
  <c r="BT36" i="5" s="1"/>
  <c r="BV36" i="5" s="1"/>
  <c r="BS46" i="5"/>
  <c r="BT46" i="5" s="1"/>
  <c r="BV46" i="5" s="1"/>
  <c r="BS56" i="5"/>
  <c r="BT56" i="5" s="1"/>
  <c r="BV56" i="5" s="1"/>
  <c r="BS66" i="5"/>
  <c r="BT66" i="5" s="1"/>
  <c r="BV66" i="5" s="1"/>
  <c r="BS31" i="5"/>
  <c r="BT31" i="5" s="1"/>
  <c r="BV31" i="5" s="1"/>
  <c r="BS7" i="5"/>
  <c r="BT7" i="5" s="1"/>
  <c r="BV7" i="5" s="1"/>
  <c r="BS17" i="5"/>
  <c r="BT17" i="5" s="1"/>
  <c r="BV17" i="5" s="1"/>
  <c r="BS27" i="5"/>
  <c r="BT27" i="5" s="1"/>
  <c r="BV27" i="5" s="1"/>
  <c r="BS37" i="5"/>
  <c r="BT37" i="5" s="1"/>
  <c r="BV37" i="5" s="1"/>
  <c r="BS47" i="5"/>
  <c r="BT47" i="5" s="1"/>
  <c r="BV47" i="5" s="1"/>
  <c r="BS57" i="5"/>
  <c r="BT57" i="5" s="1"/>
  <c r="BV57" i="5" s="1"/>
  <c r="BS67" i="5"/>
  <c r="BT67" i="5" s="1"/>
  <c r="BV67" i="5" s="1"/>
  <c r="BS76" i="5"/>
  <c r="BT76" i="5" s="1"/>
  <c r="BV76" i="5" s="1"/>
  <c r="BS80" i="5"/>
  <c r="BT80" i="5" s="1"/>
  <c r="BV80" i="5" s="1"/>
  <c r="BS8" i="5"/>
  <c r="BT8" i="5" s="1"/>
  <c r="BV8" i="5" s="1"/>
  <c r="BS18" i="5"/>
  <c r="BT18" i="5" s="1"/>
  <c r="BV18" i="5" s="1"/>
  <c r="BS28" i="5"/>
  <c r="BT28" i="5" s="1"/>
  <c r="BV28" i="5" s="1"/>
  <c r="BS38" i="5"/>
  <c r="BT38" i="5" s="1"/>
  <c r="BV38" i="5" s="1"/>
  <c r="BS48" i="5"/>
  <c r="BT48" i="5" s="1"/>
  <c r="BV48" i="5" s="1"/>
  <c r="BS58" i="5"/>
  <c r="BT58" i="5" s="1"/>
  <c r="BV58" i="5" s="1"/>
  <c r="BS68" i="5"/>
  <c r="BT68" i="5" s="1"/>
  <c r="BV68" i="5" s="1"/>
  <c r="BS77" i="5"/>
  <c r="BT77" i="5" s="1"/>
  <c r="BV77" i="5" s="1"/>
  <c r="BS71" i="5"/>
  <c r="BT71" i="5" s="1"/>
  <c r="BV71" i="5" s="1"/>
  <c r="BS9" i="5"/>
  <c r="BT9" i="5" s="1"/>
  <c r="BV9" i="5" s="1"/>
  <c r="BS19" i="5"/>
  <c r="BT19" i="5" s="1"/>
  <c r="BV19" i="5" s="1"/>
  <c r="BS29" i="5"/>
  <c r="BT29" i="5" s="1"/>
  <c r="BV29" i="5" s="1"/>
  <c r="BS39" i="5"/>
  <c r="BT39" i="5" s="1"/>
  <c r="BV39" i="5" s="1"/>
  <c r="BS49" i="5"/>
  <c r="BT49" i="5" s="1"/>
  <c r="BV49" i="5" s="1"/>
  <c r="BS59" i="5"/>
  <c r="BT59" i="5" s="1"/>
  <c r="BV59" i="5" s="1"/>
  <c r="BS69" i="5"/>
  <c r="BT69" i="5" s="1"/>
  <c r="BV69" i="5" s="1"/>
  <c r="BS78" i="5"/>
  <c r="BT78" i="5" s="1"/>
  <c r="BV78" i="5" s="1"/>
  <c r="BS51" i="5"/>
  <c r="BT51" i="5" s="1"/>
  <c r="BV51" i="5" s="1"/>
  <c r="BS10" i="5"/>
  <c r="BT10" i="5" s="1"/>
  <c r="BV10" i="5" s="1"/>
  <c r="BS20" i="5"/>
  <c r="BT20" i="5" s="1"/>
  <c r="BV20" i="5" s="1"/>
  <c r="BS30" i="5"/>
  <c r="BT30" i="5" s="1"/>
  <c r="BV30" i="5" s="1"/>
  <c r="BS40" i="5"/>
  <c r="BT40" i="5" s="1"/>
  <c r="BV40" i="5" s="1"/>
  <c r="BS50" i="5"/>
  <c r="BT50" i="5" s="1"/>
  <c r="BV50" i="5" s="1"/>
  <c r="BS60" i="5"/>
  <c r="BT60" i="5" s="1"/>
  <c r="BV60" i="5" s="1"/>
  <c r="BS70" i="5"/>
  <c r="BT70" i="5" s="1"/>
  <c r="BV70" i="5" s="1"/>
  <c r="BS79" i="5"/>
  <c r="BT79" i="5" s="1"/>
  <c r="BV79" i="5" s="1"/>
  <c r="BS61" i="5"/>
  <c r="BT61" i="5" s="1"/>
  <c r="BV61" i="5" s="1"/>
  <c r="BS12" i="5"/>
  <c r="BT12" i="5" s="1"/>
  <c r="BV12" i="5" s="1"/>
  <c r="BS22" i="5"/>
  <c r="BT22" i="5" s="1"/>
  <c r="BV22" i="5" s="1"/>
  <c r="BS32" i="5"/>
  <c r="BT32" i="5" s="1"/>
  <c r="BV32" i="5" s="1"/>
  <c r="BS42" i="5"/>
  <c r="BT42" i="5" s="1"/>
  <c r="BV42" i="5" s="1"/>
  <c r="BS52" i="5"/>
  <c r="BT52" i="5" s="1"/>
  <c r="BV52" i="5" s="1"/>
  <c r="BS62" i="5"/>
  <c r="BT62" i="5" s="1"/>
  <c r="BV62" i="5" s="1"/>
  <c r="BS72" i="5"/>
  <c r="BT72" i="5" s="1"/>
  <c r="BV72" i="5" s="1"/>
  <c r="BS81" i="5"/>
  <c r="BT81" i="5" s="1"/>
  <c r="BV81" i="5" s="1"/>
  <c r="BS13" i="5"/>
  <c r="BT13" i="5" s="1"/>
  <c r="BV13" i="5" s="1"/>
  <c r="BS23" i="5"/>
  <c r="BT23" i="5" s="1"/>
  <c r="BV23" i="5" s="1"/>
  <c r="BS33" i="5"/>
  <c r="BT33" i="5" s="1"/>
  <c r="BV33" i="5" s="1"/>
  <c r="BS43" i="5"/>
  <c r="BT43" i="5" s="1"/>
  <c r="BV43" i="5" s="1"/>
  <c r="BS53" i="5"/>
  <c r="BT53" i="5" s="1"/>
  <c r="BV53" i="5" s="1"/>
  <c r="BS63" i="5"/>
  <c r="BT63" i="5" s="1"/>
  <c r="BV63" i="5" s="1"/>
  <c r="BS73" i="5"/>
  <c r="BT73" i="5" s="1"/>
  <c r="BV73" i="5" s="1"/>
  <c r="BS82" i="5"/>
  <c r="BT82" i="5" s="1"/>
  <c r="BV82" i="5" s="1"/>
  <c r="BS21" i="5"/>
  <c r="BT21" i="5" s="1"/>
  <c r="BV21" i="5" s="1"/>
  <c r="AT24" i="5"/>
  <c r="AT17" i="5"/>
  <c r="AT68" i="5"/>
  <c r="AT25" i="5"/>
  <c r="AT58" i="5"/>
  <c r="AT26" i="5"/>
  <c r="AT12" i="5"/>
  <c r="AT59" i="5"/>
  <c r="AO5" i="5"/>
  <c r="AO17" i="5"/>
  <c r="AT34" i="5"/>
  <c r="AO13" i="5"/>
  <c r="AT77" i="5"/>
  <c r="AT81" i="5"/>
  <c r="AO15" i="5"/>
  <c r="AT78" i="5"/>
  <c r="AT27" i="5"/>
  <c r="AT35" i="5"/>
  <c r="AT36" i="5"/>
  <c r="AT69" i="5"/>
  <c r="AT33" i="5"/>
  <c r="AT48" i="5"/>
  <c r="AT62" i="5"/>
  <c r="AT44" i="5"/>
  <c r="AT37" i="5"/>
  <c r="AO4" i="5"/>
  <c r="AT45" i="5"/>
  <c r="AO14" i="5"/>
  <c r="AT46" i="5"/>
  <c r="AT43" i="5"/>
  <c r="AT10" i="5"/>
  <c r="AT21" i="5"/>
  <c r="AT53" i="5"/>
  <c r="AT7" i="5"/>
  <c r="AT49" i="5"/>
  <c r="AT54" i="5"/>
  <c r="AT47" i="5"/>
  <c r="AT22" i="5"/>
  <c r="AT55" i="5"/>
  <c r="AT42" i="5"/>
  <c r="AT56" i="5"/>
  <c r="AO8" i="5"/>
  <c r="AT20" i="5"/>
  <c r="AT31" i="5"/>
  <c r="AT82" i="5"/>
  <c r="AT4" i="5"/>
  <c r="AT6" i="5"/>
  <c r="AT32" i="5"/>
  <c r="AT16" i="5"/>
  <c r="AT64" i="5"/>
  <c r="AT57" i="5"/>
  <c r="AT72" i="5"/>
  <c r="AT65" i="5"/>
  <c r="AT52" i="5"/>
  <c r="AT66" i="5"/>
  <c r="AT8" i="5"/>
  <c r="AT30" i="5"/>
  <c r="AT51" i="5"/>
  <c r="AT11" i="5"/>
  <c r="AT38" i="5"/>
  <c r="AT18" i="5"/>
  <c r="AT14" i="5"/>
  <c r="AT74" i="5"/>
  <c r="AT67" i="5"/>
  <c r="AT13" i="5"/>
  <c r="AT75" i="5"/>
  <c r="AO7" i="5"/>
  <c r="AT9" i="5"/>
  <c r="AT40" i="5"/>
  <c r="AT61" i="5"/>
  <c r="AT41" i="5"/>
  <c r="AT5" i="5"/>
  <c r="AT39" i="5"/>
  <c r="AT28" i="5"/>
  <c r="AT83" i="5"/>
  <c r="AT76" i="5"/>
  <c r="AT63" i="5"/>
  <c r="AT3" i="5"/>
  <c r="AT23" i="5"/>
  <c r="AO11" i="5"/>
  <c r="AT19" i="5"/>
  <c r="AT50" i="5"/>
  <c r="AT71" i="5"/>
  <c r="AT80" i="5"/>
  <c r="AO19" i="5"/>
  <c r="AO20" i="5"/>
  <c r="AT70" i="5"/>
  <c r="AT79" i="5"/>
  <c r="AO9" i="5"/>
  <c r="AO12" i="5"/>
  <c r="AO18" i="5"/>
  <c r="AO10" i="5"/>
  <c r="AT73" i="5"/>
  <c r="AO3" i="5"/>
  <c r="AT29" i="5"/>
  <c r="AT60" i="5"/>
  <c r="AO6" i="5"/>
  <c r="AO16" i="5"/>
  <c r="AT15" i="5"/>
</calcChain>
</file>

<file path=xl/sharedStrings.xml><?xml version="1.0" encoding="utf-8"?>
<sst xmlns="http://schemas.openxmlformats.org/spreadsheetml/2006/main" count="1724" uniqueCount="190">
  <si>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</si>
  <si>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</si>
  <si>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</si>
  <si>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</si>
  <si>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</si>
  <si>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</si>
  <si>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</si>
  <si>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</si>
  <si>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</si>
  <si>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</si>
  <si>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</si>
  <si>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</si>
  <si>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</si>
  <si>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</si>
  <si>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</si>
  <si>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</si>
  <si>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</si>
  <si>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</si>
  <si>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</si>
  <si>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</si>
  <si>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</si>
  <si>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</si>
  <si>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</si>
  <si>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</si>
  <si>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</si>
  <si>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</si>
  <si>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</si>
  <si>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</si>
  <si>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</si>
  <si>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</si>
  <si>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</si>
  <si>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</si>
  <si>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</si>
  <si>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</si>
  <si>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</si>
  <si>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</si>
  <si>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</si>
  <si>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</si>
  <si>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</si>
  <si>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</si>
  <si>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</si>
  <si>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</si>
  <si>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</si>
  <si>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x</t>
  </si>
  <si>
    <t>Delta x</t>
  </si>
  <si>
    <t>Delta y</t>
  </si>
  <si>
    <t>t</t>
  </si>
  <si>
    <t>Penalty Points
X</t>
  </si>
  <si>
    <t>Für Berechnung n*x + u</t>
  </si>
  <si>
    <t>Steigung n</t>
  </si>
  <si>
    <t>Delta m</t>
  </si>
  <si>
    <t>Berechnung der Geraden mit unterschiedlichen m- und t-Werten zu den einzenen Target Distanzen</t>
  </si>
  <si>
    <t>Berechnung der Geraden die die Steigung m für eine alle Target Distanzen festlegt</t>
  </si>
  <si>
    <t>mit m errechnetes t</t>
  </si>
  <si>
    <t>t manuell angepasst, so dass es für den gezeichneten Graphen passt</t>
  </si>
  <si>
    <t>Steigung m aus 2 Punkten des Graphen errechnet</t>
  </si>
  <si>
    <t>Für Berechnung m*x + t herangezogene Punkte</t>
  </si>
  <si>
    <t>m errechnet aus
 n*Target+u</t>
  </si>
  <si>
    <t>ein paar typische Target Werte (x)</t>
  </si>
  <si>
    <t>n*x+u für diese typischen Target Werte errechnet</t>
  </si>
  <si>
    <t>Berechnung der Geraden die die Konstante t für eine alle Target Distanzen festlegt</t>
  </si>
  <si>
    <t>Target Distance</t>
  </si>
  <si>
    <t>Für Berechnung o*x + v</t>
  </si>
  <si>
    <t>Steigung o</t>
  </si>
  <si>
    <t>aus Graph abgelesenes v</t>
  </si>
  <si>
    <t>aus Graph abgelesenes u</t>
  </si>
  <si>
    <t xml:space="preserve"> errechnet aus
o*Target+v</t>
  </si>
  <si>
    <t>Delta t</t>
  </si>
  <si>
    <t>Target Distance X</t>
  </si>
  <si>
    <t>y</t>
  </si>
  <si>
    <t>Penalty Points errechnet</t>
  </si>
  <si>
    <t>Penalty Points Trackman</t>
  </si>
  <si>
    <t>Penalty Points errechnet gerundet</t>
  </si>
  <si>
    <t>Delta Penalty Points</t>
  </si>
  <si>
    <t>Target55mScore67.0</t>
  </si>
  <si>
    <t>2.3L</t>
  </si>
  <si>
    <t>0.7R</t>
  </si>
  <si>
    <t>1.3L</t>
  </si>
  <si>
    <t>Target65mScore83.5</t>
  </si>
  <si>
    <t>0.9L</t>
  </si>
  <si>
    <t>2.0L</t>
  </si>
  <si>
    <t>Target75mScore84.7</t>
  </si>
  <si>
    <t>2.4L</t>
  </si>
  <si>
    <t>2.2L</t>
  </si>
  <si>
    <t>Target85mScore79.3</t>
  </si>
  <si>
    <t>0.7L</t>
  </si>
  <si>
    <t>0.4L</t>
  </si>
  <si>
    <t>2.7L</t>
  </si>
  <si>
    <t>Target95mScore84.7</t>
  </si>
  <si>
    <t>4.8L</t>
  </si>
  <si>
    <t>6.6L</t>
  </si>
  <si>
    <t>3.5L</t>
  </si>
  <si>
    <t>1.6L</t>
  </si>
  <si>
    <t>1.6R</t>
  </si>
  <si>
    <t>5.8L</t>
  </si>
  <si>
    <t>Target105mScore90.5</t>
  </si>
  <si>
    <t>0.9R</t>
  </si>
  <si>
    <t>Target125mScore87.8</t>
  </si>
  <si>
    <t>6.4L</t>
  </si>
  <si>
    <t>5.7L</t>
  </si>
  <si>
    <t>3.4L</t>
  </si>
  <si>
    <t>5.3L</t>
  </si>
  <si>
    <t>Target145mScore86.7</t>
  </si>
  <si>
    <t>4.0L</t>
  </si>
  <si>
    <t>5.4L</t>
  </si>
  <si>
    <t>9.0L</t>
  </si>
  <si>
    <t>Target165mScore86.7</t>
  </si>
  <si>
    <t>3.3L</t>
  </si>
  <si>
    <t>2.6L</t>
  </si>
  <si>
    <t>4.9L</t>
  </si>
  <si>
    <t>10.8L</t>
  </si>
  <si>
    <t>12.5R</t>
  </si>
  <si>
    <t>2.1L</t>
  </si>
  <si>
    <t>TargetDriveScore91.0</t>
  </si>
  <si>
    <t>20.7L</t>
  </si>
  <si>
    <t>4.4R</t>
  </si>
  <si>
    <t>4.5L</t>
  </si>
  <si>
    <t>6.7L</t>
  </si>
  <si>
    <t>Drive</t>
  </si>
  <si>
    <t>n</t>
  </si>
  <si>
    <t>u</t>
  </si>
  <si>
    <t>o</t>
  </si>
  <si>
    <t>v</t>
  </si>
  <si>
    <t>Errechnetes m=(y-t)/x</t>
  </si>
  <si>
    <t>Errechnetes x=(y-t)/m</t>
  </si>
  <si>
    <t>Errechnetes x gerundet</t>
  </si>
  <si>
    <t>Side Tot.</t>
  </si>
  <si>
    <t>1.5R</t>
  </si>
  <si>
    <t>0.3L</t>
  </si>
  <si>
    <t>1.4L</t>
  </si>
  <si>
    <t>2.9L</t>
  </si>
  <si>
    <t>1.4R</t>
  </si>
  <si>
    <t>1.2L</t>
  </si>
  <si>
    <t>1.5L</t>
  </si>
  <si>
    <t>4.4L</t>
  </si>
  <si>
    <t>0.0R</t>
  </si>
  <si>
    <t>1.8L</t>
  </si>
  <si>
    <t>1.1R</t>
  </si>
  <si>
    <t>1.9L</t>
  </si>
  <si>
    <t>1.7L</t>
  </si>
  <si>
    <t>3.1R</t>
  </si>
  <si>
    <t>3.2R</t>
  </si>
  <si>
    <t>3.3R</t>
  </si>
  <si>
    <t>3.6L</t>
  </si>
  <si>
    <t>x,y</t>
  </si>
  <si>
    <t>Manuell Festgelegtes m</t>
  </si>
  <si>
    <t>x,y,z</t>
  </si>
  <si>
    <t>z</t>
  </si>
  <si>
    <t>0.0L</t>
  </si>
  <si>
    <t>Manuell Festgelegtes t</t>
  </si>
  <si>
    <t>1.7R</t>
  </si>
  <si>
    <t>1.1L</t>
  </si>
  <si>
    <t>2.5L</t>
  </si>
  <si>
    <t>1.8R</t>
  </si>
  <si>
    <t>Launch Ang.</t>
  </si>
  <si>
    <t>Dyn. Loft</t>
  </si>
  <si>
    <t>Low Point</t>
  </si>
  <si>
    <t>cm</t>
  </si>
  <si>
    <t>7.1A</t>
  </si>
  <si>
    <t>5.8A</t>
  </si>
  <si>
    <t>4.9A</t>
  </si>
  <si>
    <t>8.7A</t>
  </si>
  <si>
    <t>3.2L</t>
  </si>
  <si>
    <t>5.2A</t>
  </si>
  <si>
    <t>3.1L</t>
  </si>
  <si>
    <t>2.8R</t>
  </si>
  <si>
    <t>4.7A</t>
  </si>
  <si>
    <t>2.7R</t>
  </si>
  <si>
    <t>6.6A</t>
  </si>
  <si>
    <t>4.5A</t>
  </si>
  <si>
    <t>3.9A</t>
  </si>
  <si>
    <t>2.3R</t>
  </si>
  <si>
    <t>3.6A</t>
  </si>
  <si>
    <t>8.8A</t>
  </si>
  <si>
    <t>3.8A</t>
  </si>
  <si>
    <t>1.8A</t>
  </si>
  <si>
    <t>4.1R</t>
  </si>
  <si>
    <t>4.2R</t>
  </si>
  <si>
    <t>5.6L</t>
  </si>
  <si>
    <t>3.7L</t>
  </si>
  <si>
    <t>4.7R</t>
  </si>
  <si>
    <t>4.8R</t>
  </si>
  <si>
    <t>4.6L</t>
  </si>
  <si>
    <t>4.7L</t>
  </si>
  <si>
    <t>Abs(Side)</t>
  </si>
  <si>
    <t>Side (- is left)</t>
  </si>
  <si>
    <t>Mit Excel errechnetes m</t>
  </si>
  <si>
    <t>Mit Excel errechnetes m für getauschte Achsen</t>
  </si>
  <si>
    <t>Mit Excel errechnetes t</t>
  </si>
  <si>
    <t>Mit Excel errechnetes t für getauschte 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</si>
</sst>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AFF"/>
      <name val="Calibri"/>
      <family val="2"/>
      <scheme val="minor"/>
    </font>
    <font>
      <sz val="10"/>
      <color rgb="FFFF2D55"/>
      <name val="Calibri"/>
      <family val="2"/>
      <scheme val="minor"/>
    </font>
    <font>
      <sz val="10"/>
      <color rgb="FF9C27B0"/>
      <name val="Calibri"/>
      <family val="2"/>
      <scheme val="minor"/>
    </font>
    <font>
      <sz val="10"/>
      <color rgb="FFFF9500"/>
      <name val="Calibri"/>
      <family val="2"/>
      <scheme val="minor"/>
    </font>
    <font>
      <sz val="10"/>
      <color rgb="FF5856D6"/>
      <name val="Calibri"/>
      <family val="2"/>
      <scheme val="minor"/>
    </font>
    <font>
      <sz val="10"/>
      <color rgb="FF946250"/>
      <name val="Calibri"/>
      <family val="2"/>
      <scheme val="minor"/>
    </font>
    <font>
      <sz val="10"/>
      <color rgb="FF5AC8FA"/>
      <name val="Calibri"/>
      <family val="2"/>
      <scheme val="minor"/>
    </font>
    <font>
      <sz val="10"/>
      <color rgb="FFFECC00"/>
      <name val="Calibri"/>
      <family val="2"/>
      <scheme val="minor"/>
    </font>
    <font>
      <sz val="10"/>
      <color rgb="FF607D8B"/>
      <name val="Calibri"/>
      <family val="2"/>
      <scheme val="minor"/>
    </font>
    <font>
      <sz val="10"/>
      <color rgb="FF4CAF50"/>
      <name val="Calibri"/>
      <family val="2"/>
      <scheme val="minor"/>
    </font>
    <font>
      <sz val="15"/>
      <color rgb="FF262626"/>
      <name val="Helvetica"/>
      <family val="2"/>
    </font>
    <font>
      <b/>
      <sz val="15"/>
      <color rgb="FF262626"/>
      <name val="Helvetica"/>
      <family val="2"/>
    </font>
    <font>
      <sz val="12"/>
      <color theme="1"/>
      <name val="Helvetica"/>
      <family val="2"/>
    </font>
    <font>
      <i/>
      <sz val="15"/>
      <color rgb="FFB4B4B4"/>
      <name val="Helvetica"/>
      <family val="2"/>
    </font>
    <font>
      <sz val="15"/>
      <color rgb="FF323232"/>
      <name val="Helvetica"/>
      <family val="2"/>
    </font>
    <font>
      <b/>
      <sz val="15"/>
      <color rgb="FFCD0014"/>
      <name val="Helvetica"/>
      <family val="2"/>
    </font>
    <font>
      <sz val="7"/>
      <color rgb="FF262626"/>
      <name val="Helvetica"/>
      <family val="2"/>
    </font>
    <font>
      <sz val="12"/>
      <color rgb="FF00000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AEE"/>
        <bgColor indexed="64"/>
      </patternFill>
    </fill>
    <fill>
      <patternFill patternType="solid">
        <fgColor rgb="FFF5E9F7"/>
        <bgColor indexed="64"/>
      </patternFill>
    </fill>
    <fill>
      <patternFill patternType="solid">
        <fgColor rgb="FFFFF4E6"/>
        <bgColor indexed="64"/>
      </patternFill>
    </fill>
    <fill>
      <patternFill patternType="solid">
        <fgColor rgb="FFEEEEFB"/>
        <bgColor indexed="64"/>
      </patternFill>
    </fill>
    <fill>
      <patternFill patternType="solid">
        <fgColor rgb="FFF4EFEE"/>
        <bgColor indexed="64"/>
      </patternFill>
    </fill>
    <fill>
      <patternFill patternType="solid">
        <fgColor rgb="FFEFFAFF"/>
        <bgColor indexed="64"/>
      </patternFill>
    </fill>
    <fill>
      <patternFill patternType="solid">
        <fgColor rgb="FFFFFAE6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EDF7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medium">
        <color rgb="FFFF2D55"/>
      </left>
      <right style="medium">
        <color rgb="FFFF2D55"/>
      </right>
      <top style="medium">
        <color rgb="FFC1C1C1"/>
      </top>
      <bottom style="medium">
        <color rgb="FFC1C1C1"/>
      </bottom>
      <diagonal/>
    </border>
    <border>
      <left style="medium">
        <color rgb="FF9C27B0"/>
      </left>
      <right style="medium">
        <color rgb="FF9C27B0"/>
      </right>
      <top style="medium">
        <color rgb="FFC1C1C1"/>
      </top>
      <bottom style="medium">
        <color rgb="FFC1C1C1"/>
      </bottom>
      <diagonal/>
    </border>
    <border>
      <left style="medium">
        <color rgb="FFFF9500"/>
      </left>
      <right style="medium">
        <color rgb="FFFF9500"/>
      </right>
      <top style="medium">
        <color rgb="FFC1C1C1"/>
      </top>
      <bottom style="medium">
        <color rgb="FFC1C1C1"/>
      </bottom>
      <diagonal/>
    </border>
    <border>
      <left style="medium">
        <color rgb="FF5856D6"/>
      </left>
      <right style="medium">
        <color rgb="FF5856D6"/>
      </right>
      <top style="medium">
        <color rgb="FFC1C1C1"/>
      </top>
      <bottom style="medium">
        <color rgb="FFC1C1C1"/>
      </bottom>
      <diagonal/>
    </border>
    <border>
      <left style="medium">
        <color rgb="FF946250"/>
      </left>
      <right style="medium">
        <color rgb="FF946250"/>
      </right>
      <top style="medium">
        <color rgb="FFC1C1C1"/>
      </top>
      <bottom style="medium">
        <color rgb="FFC1C1C1"/>
      </bottom>
      <diagonal/>
    </border>
    <border>
      <left style="medium">
        <color rgb="FF5AC8FA"/>
      </left>
      <right style="medium">
        <color rgb="FF5AC8FA"/>
      </right>
      <top style="medium">
        <color rgb="FFC1C1C1"/>
      </top>
      <bottom style="medium">
        <color rgb="FFC1C1C1"/>
      </bottom>
      <diagonal/>
    </border>
    <border>
      <left style="medium">
        <color rgb="FFFECC00"/>
      </left>
      <right style="medium">
        <color rgb="FFFECC00"/>
      </right>
      <top style="medium">
        <color rgb="FFC1C1C1"/>
      </top>
      <bottom style="medium">
        <color rgb="FFC1C1C1"/>
      </bottom>
      <diagonal/>
    </border>
    <border>
      <left style="medium">
        <color rgb="FF607D8B"/>
      </left>
      <right style="medium">
        <color rgb="FF607D8B"/>
      </right>
      <top style="medium">
        <color rgb="FFC1C1C1"/>
      </top>
      <bottom style="medium">
        <color rgb="FFC1C1C1"/>
      </bottom>
      <diagonal/>
    </border>
    <border>
      <left style="medium">
        <color rgb="FF4CAF50"/>
      </left>
      <right style="medium">
        <color rgb="FF4CAF50"/>
      </right>
      <top style="medium">
        <color rgb="FFC1C1C1"/>
      </top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7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0" fillId="35" borderId="11" xfId="0" applyFill="1" applyBorder="1"/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0" fillId="36" borderId="11" xfId="0" applyFill="1" applyBorder="1"/>
    <xf numFmtId="0" fontId="18" fillId="37" borderId="11" xfId="0" applyFont="1" applyFill="1" applyBorder="1" applyAlignment="1">
      <alignment wrapText="1"/>
    </xf>
    <xf numFmtId="0" fontId="0" fillId="37" borderId="11" xfId="0" applyFill="1" applyBorder="1" applyAlignment="1">
      <alignment wrapText="1"/>
    </xf>
    <xf numFmtId="0" fontId="0" fillId="37" borderId="11" xfId="0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0" fillId="38" borderId="11" xfId="0" applyFill="1" applyBorder="1"/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0" fillId="39" borderId="11" xfId="0" applyFill="1" applyBorder="1"/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18" fillId="44" borderId="11" xfId="0" applyFont="1" applyFill="1" applyBorder="1" applyAlignment="1">
      <alignment wrapText="1"/>
    </xf>
    <xf numFmtId="0" fontId="0" fillId="44" borderId="11" xfId="0" applyFill="1" applyBorder="1"/>
    <xf numFmtId="0" fontId="0" fillId="45" borderId="11" xfId="0" applyFill="1" applyBorder="1"/>
    <xf numFmtId="0" fontId="0" fillId="0" borderId="11" xfId="0" applyFill="1" applyBorder="1"/>
    <xf numFmtId="0" fontId="0" fillId="48" borderId="0" xfId="0" applyFill="1" applyAlignment="1">
      <alignment wrapText="1"/>
    </xf>
    <xf numFmtId="0" fontId="0" fillId="45" borderId="0" xfId="0" applyFill="1" applyAlignment="1">
      <alignment wrapText="1"/>
    </xf>
    <xf numFmtId="0" fontId="18" fillId="45" borderId="11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33" borderId="13" xfId="0" applyFont="1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18" fillId="49" borderId="0" xfId="0" applyFont="1" applyFill="1" applyAlignment="1">
      <alignment wrapText="1"/>
    </xf>
    <xf numFmtId="0" fontId="18" fillId="33" borderId="14" xfId="0" applyFont="1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18" fillId="50" borderId="0" xfId="0" applyFont="1" applyFill="1" applyAlignment="1">
      <alignment wrapText="1"/>
    </xf>
    <xf numFmtId="0" fontId="18" fillId="33" borderId="15" xfId="0" applyFont="1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18" fillId="51" borderId="0" xfId="0" applyFont="1" applyFill="1" applyAlignment="1">
      <alignment wrapText="1"/>
    </xf>
    <xf numFmtId="0" fontId="18" fillId="33" borderId="16" xfId="0" applyFont="1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18" fillId="52" borderId="0" xfId="0" applyFont="1" applyFill="1" applyAlignment="1">
      <alignment wrapText="1"/>
    </xf>
    <xf numFmtId="0" fontId="18" fillId="33" borderId="17" xfId="0" applyFont="1" applyFill="1" applyBorder="1" applyAlignment="1">
      <alignment wrapText="1"/>
    </xf>
    <xf numFmtId="0" fontId="0" fillId="33" borderId="17" xfId="0" applyFill="1" applyBorder="1" applyAlignment="1">
      <alignment wrapText="1"/>
    </xf>
    <xf numFmtId="0" fontId="18" fillId="53" borderId="0" xfId="0" applyFont="1" applyFill="1" applyAlignment="1">
      <alignment wrapText="1"/>
    </xf>
    <xf numFmtId="0" fontId="18" fillId="33" borderId="18" xfId="0" applyFont="1" applyFill="1" applyBorder="1" applyAlignment="1">
      <alignment wrapText="1"/>
    </xf>
    <xf numFmtId="0" fontId="0" fillId="33" borderId="18" xfId="0" applyFill="1" applyBorder="1" applyAlignment="1">
      <alignment wrapText="1"/>
    </xf>
    <xf numFmtId="0" fontId="18" fillId="54" borderId="0" xfId="0" applyFont="1" applyFill="1" applyAlignment="1">
      <alignment wrapText="1"/>
    </xf>
    <xf numFmtId="0" fontId="18" fillId="33" borderId="19" xfId="0" applyFont="1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18" fillId="55" borderId="0" xfId="0" applyFont="1" applyFill="1" applyAlignment="1">
      <alignment wrapText="1"/>
    </xf>
    <xf numFmtId="0" fontId="18" fillId="33" borderId="20" xfId="0" applyFont="1" applyFill="1" applyBorder="1" applyAlignment="1">
      <alignment wrapText="1"/>
    </xf>
    <xf numFmtId="0" fontId="0" fillId="33" borderId="20" xfId="0" applyFill="1" applyBorder="1" applyAlignment="1">
      <alignment wrapText="1"/>
    </xf>
    <xf numFmtId="0" fontId="0" fillId="56" borderId="0" xfId="0" applyFill="1" applyAlignment="1">
      <alignment wrapText="1"/>
    </xf>
    <xf numFmtId="0" fontId="18" fillId="56" borderId="0" xfId="0" applyFont="1" applyFill="1" applyAlignment="1">
      <alignment wrapText="1"/>
    </xf>
    <xf numFmtId="0" fontId="18" fillId="33" borderId="21" xfId="0" applyFont="1" applyFill="1" applyBorder="1" applyAlignment="1">
      <alignment wrapText="1"/>
    </xf>
    <xf numFmtId="0" fontId="0" fillId="33" borderId="21" xfId="0" applyFill="1" applyBorder="1" applyAlignment="1">
      <alignment wrapText="1"/>
    </xf>
    <xf numFmtId="0" fontId="18" fillId="57" borderId="0" xfId="0" applyFont="1" applyFill="1" applyAlignment="1">
      <alignment wrapText="1"/>
    </xf>
    <xf numFmtId="0" fontId="18" fillId="35" borderId="13" xfId="0" applyFont="1" applyFill="1" applyBorder="1" applyAlignment="1">
      <alignment wrapText="1"/>
    </xf>
    <xf numFmtId="0" fontId="18" fillId="38" borderId="14" xfId="0" applyFont="1" applyFill="1" applyBorder="1" applyAlignment="1">
      <alignment wrapText="1"/>
    </xf>
    <xf numFmtId="0" fontId="18" fillId="39" borderId="15" xfId="0" applyFont="1" applyFill="1" applyBorder="1" applyAlignment="1">
      <alignment wrapText="1"/>
    </xf>
    <xf numFmtId="0" fontId="18" fillId="58" borderId="11" xfId="0" applyFont="1" applyFill="1" applyBorder="1" applyAlignment="1">
      <alignment wrapText="1"/>
    </xf>
    <xf numFmtId="0" fontId="18" fillId="58" borderId="16" xfId="0" applyFont="1" applyFill="1" applyBorder="1" applyAlignment="1">
      <alignment wrapText="1"/>
    </xf>
    <xf numFmtId="0" fontId="0" fillId="58" borderId="11" xfId="0" applyFill="1" applyBorder="1" applyAlignment="1">
      <alignment wrapText="1"/>
    </xf>
    <xf numFmtId="0" fontId="0" fillId="58" borderId="11" xfId="0" applyFill="1" applyBorder="1"/>
    <xf numFmtId="0" fontId="18" fillId="37" borderId="17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8" fillId="38" borderId="19" xfId="0" applyFont="1" applyFill="1" applyBorder="1" applyAlignment="1">
      <alignment wrapText="1"/>
    </xf>
    <xf numFmtId="0" fontId="18" fillId="39" borderId="20" xfId="0" applyFont="1" applyFill="1" applyBorder="1" applyAlignment="1">
      <alignment wrapText="1"/>
    </xf>
    <xf numFmtId="0" fontId="0" fillId="33" borderId="22" xfId="0" applyFill="1" applyBorder="1"/>
    <xf numFmtId="0" fontId="0" fillId="59" borderId="11" xfId="0" applyFill="1" applyBorder="1"/>
    <xf numFmtId="0" fontId="0" fillId="46" borderId="0" xfId="0" applyFill="1" applyAlignment="1">
      <alignment horizontal="center"/>
    </xf>
    <xf numFmtId="0" fontId="0" fillId="0" borderId="0" xfId="0" applyAlignment="1">
      <alignment wrapText="1"/>
    </xf>
    <xf numFmtId="0" fontId="0" fillId="42" borderId="0" xfId="0" applyFill="1" applyBorder="1"/>
    <xf numFmtId="0" fontId="0" fillId="40" borderId="0" xfId="0" applyFill="1" applyBorder="1"/>
    <xf numFmtId="0" fontId="0" fillId="44" borderId="0" xfId="0" applyFill="1" applyBorder="1"/>
    <xf numFmtId="0" fontId="0" fillId="43" borderId="0" xfId="0" applyFill="1" applyBorder="1"/>
    <xf numFmtId="0" fontId="0" fillId="41" borderId="0" xfId="0" applyFill="1" applyBorder="1"/>
    <xf numFmtId="0" fontId="0" fillId="0" borderId="0" xfId="0" applyAlignment="1">
      <alignment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0" fillId="39" borderId="22" xfId="0" applyFill="1" applyBorder="1" applyAlignment="1">
      <alignment wrapText="1"/>
    </xf>
    <xf numFmtId="0" fontId="0" fillId="58" borderId="22" xfId="0" applyFill="1" applyBorder="1" applyAlignment="1">
      <alignment wrapText="1"/>
    </xf>
    <xf numFmtId="0" fontId="18" fillId="60" borderId="11" xfId="0" applyFont="1" applyFill="1" applyBorder="1" applyAlignment="1">
      <alignment wrapText="1"/>
    </xf>
    <xf numFmtId="0" fontId="0" fillId="60" borderId="11" xfId="0" applyFill="1" applyBorder="1"/>
    <xf numFmtId="0" fontId="0" fillId="60" borderId="0" xfId="0" applyFill="1" applyBorder="1"/>
    <xf numFmtId="0" fontId="36" fillId="61" borderId="11" xfId="0" applyFont="1" applyFill="1" applyBorder="1"/>
    <xf numFmtId="0" fontId="0" fillId="46" borderId="0" xfId="0" applyFill="1" applyAlignment="1">
      <alignment horizontal="center"/>
    </xf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18" fillId="49" borderId="0" xfId="0" applyFont="1" applyFill="1" applyAlignment="1">
      <alignment wrapText="1"/>
    </xf>
    <xf numFmtId="0" fontId="18" fillId="50" borderId="0" xfId="0" applyFont="1" applyFill="1" applyAlignment="1">
      <alignment wrapText="1"/>
    </xf>
    <xf numFmtId="0" fontId="18" fillId="51" borderId="0" xfId="0" applyFont="1" applyFill="1" applyAlignment="1">
      <alignment wrapText="1"/>
    </xf>
    <xf numFmtId="0" fontId="18" fillId="52" borderId="0" xfId="0" applyFont="1" applyFill="1" applyAlignment="1">
      <alignment wrapText="1"/>
    </xf>
    <xf numFmtId="0" fontId="18" fillId="53" borderId="0" xfId="0" applyFont="1" applyFill="1" applyAlignment="1">
      <alignment wrapText="1"/>
    </xf>
    <xf numFmtId="0" fontId="18" fillId="54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18" fillId="57" borderId="0" xfId="0" applyFont="1" applyFill="1" applyAlignment="1">
      <alignment wrapText="1"/>
    </xf>
    <xf numFmtId="0" fontId="18" fillId="45" borderId="21" xfId="0" applyFont="1" applyFill="1" applyBorder="1" applyAlignment="1">
      <alignment wrapText="1"/>
    </xf>
    <xf numFmtId="0" fontId="0" fillId="49" borderId="0" xfId="0" applyFill="1" applyAlignment="1">
      <alignment wrapText="1"/>
    </xf>
    <xf numFmtId="0" fontId="0" fillId="50" borderId="0" xfId="0" applyFill="1" applyAlignment="1">
      <alignment wrapText="1"/>
    </xf>
    <xf numFmtId="0" fontId="0" fillId="51" borderId="0" xfId="0" applyFill="1" applyAlignment="1">
      <alignment wrapText="1"/>
    </xf>
    <xf numFmtId="0" fontId="0" fillId="52" borderId="0" xfId="0" applyFill="1" applyAlignment="1">
      <alignment wrapText="1"/>
    </xf>
    <xf numFmtId="0" fontId="0" fillId="53" borderId="0" xfId="0" applyFill="1" applyAlignment="1">
      <alignment wrapText="1"/>
    </xf>
    <xf numFmtId="0" fontId="0" fillId="54" borderId="0" xfId="0" applyFill="1" applyAlignment="1">
      <alignment wrapText="1"/>
    </xf>
    <xf numFmtId="0" fontId="0" fillId="55" borderId="0" xfId="0" applyFill="1" applyAlignment="1">
      <alignment wrapText="1"/>
    </xf>
    <xf numFmtId="0" fontId="0" fillId="57" borderId="0" xfId="0" applyFill="1" applyAlignment="1">
      <alignment wrapText="1"/>
    </xf>
    <xf numFmtId="0" fontId="0" fillId="46" borderId="0" xfId="0" applyFill="1" applyAlignment="1">
      <alignment horizontal="center"/>
    </xf>
    <xf numFmtId="0" fontId="0" fillId="0" borderId="0" xfId="0" applyAlignment="1">
      <alignment wrapText="1"/>
    </xf>
    <xf numFmtId="0" fontId="0" fillId="46" borderId="0" xfId="0" applyFill="1" applyAlignment="1"/>
    <xf numFmtId="0" fontId="0" fillId="4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0" fillId="0" borderId="0" xfId="0" applyAlignment="1">
      <alignment wrapText="1"/>
    </xf>
    <xf numFmtId="0" fontId="28" fillId="0" borderId="10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57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26" fillId="0" borderId="10" xfId="0" applyFont="1" applyBorder="1" applyAlignment="1">
      <alignment wrapText="1"/>
    </xf>
    <xf numFmtId="0" fontId="18" fillId="55" borderId="0" xfId="0" applyFont="1" applyFill="1" applyAlignment="1">
      <alignment wrapText="1"/>
    </xf>
    <xf numFmtId="0" fontId="27" fillId="0" borderId="10" xfId="0" applyFont="1" applyBorder="1" applyAlignment="1">
      <alignment wrapText="1"/>
    </xf>
    <xf numFmtId="0" fontId="18" fillId="56" borderId="12" xfId="0" applyFont="1" applyFill="1" applyBorder="1" applyAlignment="1">
      <alignment wrapText="1"/>
    </xf>
    <xf numFmtId="0" fontId="25" fillId="0" borderId="10" xfId="0" applyFont="1" applyBorder="1" applyAlignment="1">
      <alignment wrapText="1"/>
    </xf>
    <xf numFmtId="0" fontId="18" fillId="54" borderId="0" xfId="0" applyFont="1" applyFill="1" applyAlignment="1">
      <alignment wrapText="1"/>
    </xf>
    <xf numFmtId="0" fontId="24" fillId="0" borderId="10" xfId="0" applyFont="1" applyBorder="1" applyAlignment="1">
      <alignment wrapText="1"/>
    </xf>
    <xf numFmtId="0" fontId="18" fillId="53" borderId="0" xfId="0" applyFont="1" applyFill="1" applyAlignment="1">
      <alignment wrapText="1"/>
    </xf>
    <xf numFmtId="0" fontId="23" fillId="0" borderId="10" xfId="0" applyFont="1" applyBorder="1" applyAlignment="1">
      <alignment wrapText="1"/>
    </xf>
    <xf numFmtId="0" fontId="18" fillId="52" borderId="0" xfId="0" applyFont="1" applyFill="1" applyAlignment="1">
      <alignment wrapText="1"/>
    </xf>
    <xf numFmtId="0" fontId="22" fillId="0" borderId="10" xfId="0" applyFont="1" applyBorder="1" applyAlignment="1">
      <alignment wrapText="1"/>
    </xf>
    <xf numFmtId="0" fontId="18" fillId="51" borderId="0" xfId="0" applyFont="1" applyFill="1" applyAlignment="1">
      <alignment wrapText="1"/>
    </xf>
    <xf numFmtId="0" fontId="21" fillId="0" borderId="10" xfId="0" applyFont="1" applyBorder="1" applyAlignment="1">
      <alignment wrapText="1"/>
    </xf>
    <xf numFmtId="0" fontId="18" fillId="50" borderId="0" xfId="0" applyFont="1" applyFill="1" applyAlignment="1">
      <alignment wrapText="1"/>
    </xf>
    <xf numFmtId="0" fontId="20" fillId="0" borderId="10" xfId="0" applyFont="1" applyBorder="1" applyAlignment="1">
      <alignment wrapText="1"/>
    </xf>
    <xf numFmtId="0" fontId="18" fillId="49" borderId="0" xfId="0" applyFont="1" applyFill="1" applyAlignment="1">
      <alignment wrapText="1"/>
    </xf>
    <xf numFmtId="0" fontId="19" fillId="0" borderId="10" xfId="0" applyFont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34" borderId="12" xfId="0" applyFont="1" applyFill="1" applyBorder="1" applyAlignment="1">
      <alignment wrapText="1"/>
    </xf>
    <xf numFmtId="0" fontId="0" fillId="42" borderId="22" xfId="0" applyFill="1" applyBorder="1"/>
    <xf numFmtId="0" fontId="0" fillId="40" borderId="22" xfId="0" applyFill="1" applyBorder="1"/>
    <xf numFmtId="0" fontId="0" fillId="44" borderId="2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point'!$A$3:$A$8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point'!$L$3:$L$8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5-1F45-8F84-CD4FD2E78EF9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1"/>
            <c:dispRSqr val="0"/>
            <c:dispEq val="0"/>
          </c:trendline>
          <c:xVal>
            <c:numRef>
              <c:f>'From Pin absolute penalty point'!$A$3:$A$8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point'!$J$3:$J$8</c:f>
              <c:numCache>
                <c:formatCode>General</c:formatCode>
                <c:ptCount val="6"/>
                <c:pt idx="0">
                  <c:v>5.5</c:v>
                </c:pt>
                <c:pt idx="1">
                  <c:v>3.5</c:v>
                </c:pt>
                <c:pt idx="2">
                  <c:v>3.4</c:v>
                </c:pt>
                <c:pt idx="3">
                  <c:v>1.8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CD-4D4F-A1D7-9E5CFC9E8394}"/>
            </c:ext>
          </c:extLst>
        </c:ser>
        <c:ser>
          <c:idx val="0"/>
          <c:order val="2"/>
          <c:tx>
            <c:v>Errechnet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Pin absolute penalty point'!$U$3:$U$8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point'!$J$3:$J$8</c:f>
              <c:numCache>
                <c:formatCode>General</c:formatCode>
                <c:ptCount val="6"/>
                <c:pt idx="0">
                  <c:v>5.5</c:v>
                </c:pt>
                <c:pt idx="1">
                  <c:v>3.5</c:v>
                </c:pt>
                <c:pt idx="2">
                  <c:v>3.4</c:v>
                </c:pt>
                <c:pt idx="3">
                  <c:v>1.8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CD-4D4F-A1D7-9E5CFC9E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  <c:majorUnit val="2"/>
      </c:valAx>
      <c:valAx>
        <c:axId val="1340275087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3"/>
            <c:dispRSqr val="0"/>
            <c:dispEq val="0"/>
          </c:trendline>
          <c:xVal>
            <c:numRef>
              <c:f>'From Pin absolute penalty point'!$A$43:$A$48</c:f>
              <c:numCache>
                <c:formatCode>General</c:formatCode>
                <c:ptCount val="6"/>
                <c:pt idx="0">
                  <c:v>20</c:v>
                </c:pt>
                <c:pt idx="1">
                  <c:v>3</c:v>
                </c:pt>
                <c:pt idx="2">
                  <c:v>29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'From Pin absolute penalty point'!$L$43:$L$48</c:f>
              <c:numCache>
                <c:formatCode>General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7-3142-9E7B-1E27D23B7B6D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3"/>
            <c:dispRSqr val="0"/>
            <c:dispEq val="0"/>
          </c:trendline>
          <c:xVal>
            <c:numRef>
              <c:f>'From Pin absolute penalty point'!$A$43:$A$48</c:f>
              <c:numCache>
                <c:formatCode>General</c:formatCode>
                <c:ptCount val="6"/>
                <c:pt idx="0">
                  <c:v>20</c:v>
                </c:pt>
                <c:pt idx="1">
                  <c:v>3</c:v>
                </c:pt>
                <c:pt idx="2">
                  <c:v>29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'From Pin absolute penalty point'!$J$43:$J$48</c:f>
              <c:numCache>
                <c:formatCode>General</c:formatCode>
                <c:ptCount val="6"/>
                <c:pt idx="0">
                  <c:v>4.5</c:v>
                </c:pt>
                <c:pt idx="1">
                  <c:v>1.4</c:v>
                </c:pt>
                <c:pt idx="2">
                  <c:v>6.1</c:v>
                </c:pt>
                <c:pt idx="3">
                  <c:v>3</c:v>
                </c:pt>
                <c:pt idx="4">
                  <c:v>3.2</c:v>
                </c:pt>
                <c:pt idx="5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A-374F-B340-CA16EFE8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3024"/>
        <c:axId val="262235488"/>
      </c:scatterChart>
      <c:valAx>
        <c:axId val="64863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2235488"/>
        <c:crosses val="autoZero"/>
        <c:crossBetween val="midCat"/>
        <c:majorUnit val="2"/>
      </c:valAx>
      <c:valAx>
        <c:axId val="262235488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8630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64"/>
            <c:backward val="8"/>
            <c:dispRSqr val="0"/>
            <c:dispEq val="0"/>
          </c:trendline>
          <c:xVal>
            <c:numRef>
              <c:f>'From Pin absolute penalty point'!$A$49:$A$54</c:f>
              <c:numCache>
                <c:formatCode>General</c:formatCode>
                <c:ptCount val="6"/>
                <c:pt idx="0">
                  <c:v>36</c:v>
                </c:pt>
                <c:pt idx="1">
                  <c:v>13</c:v>
                </c:pt>
                <c:pt idx="2">
                  <c:v>8</c:v>
                </c:pt>
                <c:pt idx="3">
                  <c:v>22</c:v>
                </c:pt>
                <c:pt idx="4">
                  <c:v>34</c:v>
                </c:pt>
                <c:pt idx="5">
                  <c:v>11</c:v>
                </c:pt>
              </c:numCache>
            </c:numRef>
          </c:xVal>
          <c:yVal>
            <c:numRef>
              <c:f>'From Pin absolute penalty point'!$L$49:$L$54</c:f>
              <c:numCache>
                <c:formatCode>General</c:formatCode>
                <c:ptCount val="6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2-7E46-AAB7-78CEF742FF17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8"/>
            <c:dispRSqr val="0"/>
            <c:dispEq val="0"/>
          </c:trendline>
          <c:xVal>
            <c:numRef>
              <c:f>'From Pin absolute penalty point'!$A$49:$A$54</c:f>
              <c:numCache>
                <c:formatCode>General</c:formatCode>
                <c:ptCount val="6"/>
                <c:pt idx="0">
                  <c:v>36</c:v>
                </c:pt>
                <c:pt idx="1">
                  <c:v>13</c:v>
                </c:pt>
                <c:pt idx="2">
                  <c:v>8</c:v>
                </c:pt>
                <c:pt idx="3">
                  <c:v>22</c:v>
                </c:pt>
                <c:pt idx="4">
                  <c:v>34</c:v>
                </c:pt>
                <c:pt idx="5">
                  <c:v>11</c:v>
                </c:pt>
              </c:numCache>
            </c:numRef>
          </c:xVal>
          <c:yVal>
            <c:numRef>
              <c:f>'From Pin absolute penalty point'!$J$49:$J$54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3.7</c:v>
                </c:pt>
                <c:pt idx="2">
                  <c:v>2.6</c:v>
                </c:pt>
                <c:pt idx="3">
                  <c:v>5.5</c:v>
                </c:pt>
                <c:pt idx="4">
                  <c:v>8</c:v>
                </c:pt>
                <c:pt idx="5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E5-ED4C-81AC-DF87FFD6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13952"/>
        <c:axId val="1522418335"/>
      </c:scatterChart>
      <c:valAx>
        <c:axId val="2624139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18335"/>
        <c:crosses val="autoZero"/>
        <c:crossBetween val="midCat"/>
        <c:majorUnit val="2"/>
      </c:valAx>
      <c:valAx>
        <c:axId val="152241833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24139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6"/>
            <c:dispRSqr val="0"/>
            <c:dispEq val="0"/>
          </c:trendline>
          <c:xVal>
            <c:numRef>
              <c:f>'From Pin absolute penalty point'!$A$55:$A$60</c:f>
              <c:numCache>
                <c:formatCode>General</c:formatCode>
                <c:ptCount val="6"/>
                <c:pt idx="0">
                  <c:v>17</c:v>
                </c:pt>
                <c:pt idx="1">
                  <c:v>27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point'!$L$55:$L$60</c:f>
              <c:numCache>
                <c:formatCode>General</c:formatCode>
                <c:ptCount val="6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D-B64D-95F1-B09CB5F2231A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6"/>
            <c:dispRSqr val="0"/>
            <c:dispEq val="0"/>
          </c:trendline>
          <c:xVal>
            <c:numRef>
              <c:f>'From Pin absolute penalty point'!$A$55:$A$60</c:f>
              <c:numCache>
                <c:formatCode>General</c:formatCode>
                <c:ptCount val="6"/>
                <c:pt idx="0">
                  <c:v>17</c:v>
                </c:pt>
                <c:pt idx="1">
                  <c:v>27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point'!$J$55:$J$60</c:f>
              <c:numCache>
                <c:formatCode>General</c:formatCode>
                <c:ptCount val="6"/>
                <c:pt idx="0">
                  <c:v>5</c:v>
                </c:pt>
                <c:pt idx="1">
                  <c:v>7.4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  <c:pt idx="5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C84F-847C-AA4A0A2C9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43839"/>
        <c:axId val="1349568559"/>
      </c:scatterChart>
      <c:valAx>
        <c:axId val="19765438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9568559"/>
        <c:crosses val="autoZero"/>
        <c:crossBetween val="midCat"/>
        <c:majorUnit val="2"/>
      </c:valAx>
      <c:valAx>
        <c:axId val="1349568559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654383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1"/>
            <c:dispRSqr val="0"/>
            <c:dispEq val="0"/>
          </c:trendline>
          <c:xVal>
            <c:numRef>
              <c:f>'From Pin absolute penalty point'!$A$61:$A$66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'From Pin absolute penalty point'!$L$61:$L$66</c:f>
              <c:numCache>
                <c:formatCode>General</c:formatCode>
                <c:ptCount val="6"/>
                <c:pt idx="0">
                  <c:v>1.22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4-0343-AFE1-B499E5BC67B3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0"/>
            <c:backward val="1"/>
            <c:dispRSqr val="0"/>
            <c:dispEq val="0"/>
          </c:trendline>
          <c:xVal>
            <c:numRef>
              <c:f>'From Pin absolute penalty point'!$A$61:$A$66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'From Pin absolute penalty point'!$J$61:$J$66</c:f>
              <c:numCache>
                <c:formatCode>General</c:formatCode>
                <c:ptCount val="6"/>
                <c:pt idx="0">
                  <c:v>3.1</c:v>
                </c:pt>
                <c:pt idx="1">
                  <c:v>1.5</c:v>
                </c:pt>
                <c:pt idx="2">
                  <c:v>3.44</c:v>
                </c:pt>
                <c:pt idx="3">
                  <c:v>4.3</c:v>
                </c:pt>
                <c:pt idx="4">
                  <c:v>4.3</c:v>
                </c:pt>
                <c:pt idx="5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CC-0D48-AF79-4249CC7E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368591"/>
        <c:axId val="1976330527"/>
      </c:scatterChart>
      <c:valAx>
        <c:axId val="13213685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6330527"/>
        <c:crosses val="autoZero"/>
        <c:crossBetween val="midCat"/>
        <c:majorUnit val="1"/>
      </c:valAx>
      <c:valAx>
        <c:axId val="1976330527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136859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8"/>
            <c:backward val="7"/>
            <c:dispRSqr val="0"/>
            <c:dispEq val="0"/>
          </c:trendline>
          <c:xVal>
            <c:numRef>
              <c:f>'From Pin absolute penalty point'!$A$67:$A$72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'From Pin absolute penalty point'!$L$67:$L$72</c:f>
              <c:numCache>
                <c:formatCode>General</c:formatCode>
                <c:ptCount val="6"/>
                <c:pt idx="0">
                  <c:v>1.52</c:v>
                </c:pt>
                <c:pt idx="1">
                  <c:v>1.52</c:v>
                </c:pt>
                <c:pt idx="2">
                  <c:v>1.52</c:v>
                </c:pt>
                <c:pt idx="3">
                  <c:v>1.52</c:v>
                </c:pt>
                <c:pt idx="4">
                  <c:v>1.52</c:v>
                </c:pt>
                <c:pt idx="5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D-D440-BE4A-42976900D92A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0"/>
            <c:backward val="7"/>
            <c:dispRSqr val="0"/>
            <c:dispEq val="0"/>
          </c:trendline>
          <c:xVal>
            <c:numRef>
              <c:f>'From Pin absolute penalty point'!$A$67:$A$72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'From Pin absolute penalty point'!$J$67:$J$72</c:f>
              <c:numCache>
                <c:formatCode>General</c:formatCode>
                <c:ptCount val="6"/>
                <c:pt idx="0">
                  <c:v>7.8</c:v>
                </c:pt>
                <c:pt idx="1">
                  <c:v>5.7</c:v>
                </c:pt>
                <c:pt idx="2">
                  <c:v>4.5999999999999996</c:v>
                </c:pt>
                <c:pt idx="3">
                  <c:v>3.6</c:v>
                </c:pt>
                <c:pt idx="4">
                  <c:v>3.9</c:v>
                </c:pt>
                <c:pt idx="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4C-F64F-BDC1-83FC938E0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413423"/>
        <c:axId val="1606353215"/>
      </c:scatterChart>
      <c:valAx>
        <c:axId val="17884134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06353215"/>
        <c:crosses val="autoZero"/>
        <c:crossBetween val="midCat"/>
        <c:majorUnit val="2"/>
      </c:valAx>
      <c:valAx>
        <c:axId val="160635321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884134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point'!$A$73:$A$77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4</c:v>
                </c:pt>
                <c:pt idx="4">
                  <c:v>26</c:v>
                </c:pt>
              </c:numCache>
            </c:numRef>
          </c:xVal>
          <c:yVal>
            <c:numRef>
              <c:f>'From Pin absolute penalty point'!$L$73:$L$77</c:f>
              <c:numCache>
                <c:formatCode>General</c:formatCode>
                <c:ptCount val="5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5-8C45-A6DB-0540EA2E97E1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point'!$A$73:$A$77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4</c:v>
                </c:pt>
                <c:pt idx="4">
                  <c:v>26</c:v>
                </c:pt>
              </c:numCache>
            </c:numRef>
          </c:xVal>
          <c:yVal>
            <c:numRef>
              <c:f>'From Pin absolute penalty point'!$J$73:$J$77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7.2</c:v>
                </c:pt>
                <c:pt idx="2">
                  <c:v>7.1</c:v>
                </c:pt>
                <c:pt idx="3">
                  <c:v>3.1</c:v>
                </c:pt>
                <c:pt idx="4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C5-4844-8286-A0AD00927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46576"/>
        <c:axId val="57439055"/>
      </c:scatterChart>
      <c:valAx>
        <c:axId val="704246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439055"/>
        <c:crosses val="autoZero"/>
        <c:crossBetween val="midCat"/>
        <c:majorUnit val="2"/>
      </c:valAx>
      <c:valAx>
        <c:axId val="5743905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042465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point'!$A$78:$A$83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</c:numCache>
            </c:numRef>
          </c:xVal>
          <c:yVal>
            <c:numRef>
              <c:f>'From Pin absolute penalty point'!$L$78:$L$83</c:f>
              <c:numCache>
                <c:formatCode>General</c:formatCode>
                <c:ptCount val="6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E-E049-8281-3F4CC323FDFB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point'!$A$78:$A$83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</c:numCache>
            </c:numRef>
          </c:xVal>
          <c:yVal>
            <c:numRef>
              <c:f>'From Pin absolute penalty point'!$J$78:$J$83</c:f>
              <c:numCache>
                <c:formatCode>General</c:formatCode>
                <c:ptCount val="6"/>
                <c:pt idx="0">
                  <c:v>3.4</c:v>
                </c:pt>
                <c:pt idx="1">
                  <c:v>4</c:v>
                </c:pt>
                <c:pt idx="2">
                  <c:v>5.3</c:v>
                </c:pt>
                <c:pt idx="3">
                  <c:v>6.2</c:v>
                </c:pt>
                <c:pt idx="4">
                  <c:v>10.8</c:v>
                </c:pt>
                <c:pt idx="5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FA-844A-8FC5-97E482FA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26399"/>
        <c:axId val="369552815"/>
      </c:scatterChart>
      <c:valAx>
        <c:axId val="369926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9552815"/>
        <c:crosses val="autoZero"/>
        <c:crossBetween val="midCat"/>
        <c:majorUnit val="2"/>
      </c:valAx>
      <c:valAx>
        <c:axId val="36955281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992639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1"/>
            <c:dispRSqr val="0"/>
            <c:dispEq val="0"/>
          </c:trendline>
          <c:xVal>
            <c:numRef>
              <c:f>'From Pin absolute penalty point'!$A$84:$A$151</c:f>
              <c:numCache>
                <c:formatCode>General</c:formatCode>
                <c:ptCount val="68"/>
                <c:pt idx="0">
                  <c:v>23</c:v>
                </c:pt>
                <c:pt idx="1">
                  <c:v>61</c:v>
                </c:pt>
                <c:pt idx="2">
                  <c:v>91</c:v>
                </c:pt>
                <c:pt idx="3">
                  <c:v>95</c:v>
                </c:pt>
                <c:pt idx="4">
                  <c:v>35</c:v>
                </c:pt>
                <c:pt idx="5">
                  <c:v>10</c:v>
                </c:pt>
                <c:pt idx="6">
                  <c:v>4</c:v>
                </c:pt>
                <c:pt idx="7">
                  <c:v>22</c:v>
                </c:pt>
                <c:pt idx="8">
                  <c:v>1</c:v>
                </c:pt>
                <c:pt idx="9">
                  <c:v>28</c:v>
                </c:pt>
                <c:pt idx="10">
                  <c:v>13</c:v>
                </c:pt>
                <c:pt idx="11">
                  <c:v>18</c:v>
                </c:pt>
                <c:pt idx="12">
                  <c:v>19</c:v>
                </c:pt>
                <c:pt idx="13">
                  <c:v>13</c:v>
                </c:pt>
                <c:pt idx="14">
                  <c:v>23</c:v>
                </c:pt>
                <c:pt idx="15">
                  <c:v>51</c:v>
                </c:pt>
                <c:pt idx="16">
                  <c:v>60</c:v>
                </c:pt>
                <c:pt idx="17">
                  <c:v>6</c:v>
                </c:pt>
                <c:pt idx="18">
                  <c:v>70</c:v>
                </c:pt>
                <c:pt idx="19">
                  <c:v>76</c:v>
                </c:pt>
                <c:pt idx="20">
                  <c:v>70</c:v>
                </c:pt>
                <c:pt idx="21">
                  <c:v>84</c:v>
                </c:pt>
                <c:pt idx="22">
                  <c:v>39</c:v>
                </c:pt>
                <c:pt idx="23">
                  <c:v>58</c:v>
                </c:pt>
                <c:pt idx="24">
                  <c:v>41</c:v>
                </c:pt>
                <c:pt idx="25">
                  <c:v>18</c:v>
                </c:pt>
                <c:pt idx="26">
                  <c:v>18</c:v>
                </c:pt>
                <c:pt idx="27">
                  <c:v>14</c:v>
                </c:pt>
                <c:pt idx="28">
                  <c:v>18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73</c:v>
                </c:pt>
                <c:pt idx="33">
                  <c:v>13</c:v>
                </c:pt>
                <c:pt idx="34">
                  <c:v>83</c:v>
                </c:pt>
                <c:pt idx="35">
                  <c:v>52</c:v>
                </c:pt>
                <c:pt idx="36">
                  <c:v>25</c:v>
                </c:pt>
                <c:pt idx="37">
                  <c:v>1</c:v>
                </c:pt>
                <c:pt idx="38">
                  <c:v>34</c:v>
                </c:pt>
                <c:pt idx="39">
                  <c:v>65</c:v>
                </c:pt>
                <c:pt idx="40">
                  <c:v>92</c:v>
                </c:pt>
                <c:pt idx="41">
                  <c:v>52</c:v>
                </c:pt>
                <c:pt idx="42">
                  <c:v>1</c:v>
                </c:pt>
                <c:pt idx="43">
                  <c:v>30</c:v>
                </c:pt>
                <c:pt idx="44">
                  <c:v>12</c:v>
                </c:pt>
                <c:pt idx="45">
                  <c:v>9</c:v>
                </c:pt>
                <c:pt idx="46">
                  <c:v>22</c:v>
                </c:pt>
                <c:pt idx="47">
                  <c:v>7</c:v>
                </c:pt>
                <c:pt idx="48">
                  <c:v>8</c:v>
                </c:pt>
                <c:pt idx="49">
                  <c:v>65</c:v>
                </c:pt>
                <c:pt idx="50">
                  <c:v>58</c:v>
                </c:pt>
                <c:pt idx="51">
                  <c:v>80</c:v>
                </c:pt>
                <c:pt idx="52">
                  <c:v>51</c:v>
                </c:pt>
                <c:pt idx="53">
                  <c:v>13</c:v>
                </c:pt>
                <c:pt idx="54">
                  <c:v>16</c:v>
                </c:pt>
                <c:pt idx="55">
                  <c:v>20</c:v>
                </c:pt>
                <c:pt idx="56">
                  <c:v>37</c:v>
                </c:pt>
                <c:pt idx="57">
                  <c:v>20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26</c:v>
                </c:pt>
                <c:pt idx="62">
                  <c:v>11</c:v>
                </c:pt>
                <c:pt idx="63">
                  <c:v>1</c:v>
                </c:pt>
                <c:pt idx="64">
                  <c:v>4</c:v>
                </c:pt>
                <c:pt idx="65">
                  <c:v>12</c:v>
                </c:pt>
                <c:pt idx="66">
                  <c:v>17</c:v>
                </c:pt>
                <c:pt idx="67">
                  <c:v>6</c:v>
                </c:pt>
              </c:numCache>
            </c:numRef>
          </c:xVal>
          <c:yVal>
            <c:numRef>
              <c:f>'From Pin absolute penalty point'!$J$84:$J$151</c:f>
              <c:numCache>
                <c:formatCode>General</c:formatCode>
                <c:ptCount val="68"/>
                <c:pt idx="0">
                  <c:v>3.95</c:v>
                </c:pt>
                <c:pt idx="1">
                  <c:v>9.1999999999999993</c:v>
                </c:pt>
                <c:pt idx="2">
                  <c:v>13.4</c:v>
                </c:pt>
                <c:pt idx="3">
                  <c:v>13.95</c:v>
                </c:pt>
                <c:pt idx="4">
                  <c:v>5.6</c:v>
                </c:pt>
                <c:pt idx="5">
                  <c:v>2.04</c:v>
                </c:pt>
                <c:pt idx="6">
                  <c:v>1.3</c:v>
                </c:pt>
                <c:pt idx="7">
                  <c:v>3.8</c:v>
                </c:pt>
                <c:pt idx="8">
                  <c:v>0.9</c:v>
                </c:pt>
                <c:pt idx="9">
                  <c:v>4.5999999999999996</c:v>
                </c:pt>
                <c:pt idx="10">
                  <c:v>2.5</c:v>
                </c:pt>
                <c:pt idx="11">
                  <c:v>3.2</c:v>
                </c:pt>
                <c:pt idx="12">
                  <c:v>3.4</c:v>
                </c:pt>
                <c:pt idx="13">
                  <c:v>2.5</c:v>
                </c:pt>
                <c:pt idx="14">
                  <c:v>3.95</c:v>
                </c:pt>
                <c:pt idx="15">
                  <c:v>7.8</c:v>
                </c:pt>
                <c:pt idx="16">
                  <c:v>9</c:v>
                </c:pt>
                <c:pt idx="17">
                  <c:v>1.6</c:v>
                </c:pt>
                <c:pt idx="18">
                  <c:v>10.4</c:v>
                </c:pt>
                <c:pt idx="19">
                  <c:v>11.3</c:v>
                </c:pt>
                <c:pt idx="20">
                  <c:v>10.5</c:v>
                </c:pt>
                <c:pt idx="21">
                  <c:v>12.4</c:v>
                </c:pt>
                <c:pt idx="22">
                  <c:v>6.1</c:v>
                </c:pt>
                <c:pt idx="23">
                  <c:v>8.6999999999999993</c:v>
                </c:pt>
                <c:pt idx="24">
                  <c:v>6.4</c:v>
                </c:pt>
                <c:pt idx="25">
                  <c:v>3.2</c:v>
                </c:pt>
                <c:pt idx="26">
                  <c:v>3.2</c:v>
                </c:pt>
                <c:pt idx="27">
                  <c:v>2.6</c:v>
                </c:pt>
                <c:pt idx="28">
                  <c:v>3.2</c:v>
                </c:pt>
                <c:pt idx="29">
                  <c:v>3.04</c:v>
                </c:pt>
                <c:pt idx="30">
                  <c:v>2.5</c:v>
                </c:pt>
                <c:pt idx="31">
                  <c:v>2.7</c:v>
                </c:pt>
                <c:pt idx="32">
                  <c:v>10.8</c:v>
                </c:pt>
                <c:pt idx="33">
                  <c:v>2.5</c:v>
                </c:pt>
                <c:pt idx="34">
                  <c:v>12.2</c:v>
                </c:pt>
                <c:pt idx="35">
                  <c:v>8</c:v>
                </c:pt>
                <c:pt idx="36">
                  <c:v>4.2</c:v>
                </c:pt>
                <c:pt idx="37">
                  <c:v>0.9</c:v>
                </c:pt>
                <c:pt idx="38">
                  <c:v>5.4</c:v>
                </c:pt>
                <c:pt idx="39">
                  <c:v>9.6999999999999993</c:v>
                </c:pt>
                <c:pt idx="40">
                  <c:v>13.55</c:v>
                </c:pt>
                <c:pt idx="41">
                  <c:v>7.9</c:v>
                </c:pt>
                <c:pt idx="42">
                  <c:v>0.9</c:v>
                </c:pt>
                <c:pt idx="43">
                  <c:v>4.9000000000000004</c:v>
                </c:pt>
                <c:pt idx="44">
                  <c:v>2.4</c:v>
                </c:pt>
                <c:pt idx="45">
                  <c:v>2</c:v>
                </c:pt>
                <c:pt idx="46">
                  <c:v>3.7</c:v>
                </c:pt>
                <c:pt idx="47">
                  <c:v>1.7</c:v>
                </c:pt>
                <c:pt idx="48">
                  <c:v>1.8</c:v>
                </c:pt>
                <c:pt idx="49">
                  <c:v>9.6999999999999993</c:v>
                </c:pt>
                <c:pt idx="50">
                  <c:v>8.74</c:v>
                </c:pt>
                <c:pt idx="51">
                  <c:v>11.8</c:v>
                </c:pt>
                <c:pt idx="52">
                  <c:v>7.8</c:v>
                </c:pt>
                <c:pt idx="53">
                  <c:v>2.5</c:v>
                </c:pt>
                <c:pt idx="54">
                  <c:v>2.9</c:v>
                </c:pt>
                <c:pt idx="55">
                  <c:v>3.5</c:v>
                </c:pt>
                <c:pt idx="56">
                  <c:v>5.9</c:v>
                </c:pt>
                <c:pt idx="57">
                  <c:v>3.5</c:v>
                </c:pt>
                <c:pt idx="58">
                  <c:v>2.2000000000000002</c:v>
                </c:pt>
                <c:pt idx="59">
                  <c:v>2</c:v>
                </c:pt>
                <c:pt idx="60">
                  <c:v>1.7</c:v>
                </c:pt>
                <c:pt idx="61">
                  <c:v>4.3</c:v>
                </c:pt>
                <c:pt idx="62">
                  <c:v>2.2999999999999998</c:v>
                </c:pt>
                <c:pt idx="63">
                  <c:v>0.8</c:v>
                </c:pt>
                <c:pt idx="64">
                  <c:v>1.2</c:v>
                </c:pt>
                <c:pt idx="65">
                  <c:v>2.34</c:v>
                </c:pt>
                <c:pt idx="66">
                  <c:v>3.1</c:v>
                </c:pt>
                <c:pt idx="6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D-FF4B-B0A9-27662C23AF1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"/>
            <c:backward val="1"/>
            <c:dispRSqr val="0"/>
            <c:dispEq val="0"/>
          </c:trendline>
          <c:xVal>
            <c:numRef>
              <c:f>'From Pin absolute penalty point'!$A$84:$A$151</c:f>
              <c:numCache>
                <c:formatCode>General</c:formatCode>
                <c:ptCount val="68"/>
                <c:pt idx="0">
                  <c:v>23</c:v>
                </c:pt>
                <c:pt idx="1">
                  <c:v>61</c:v>
                </c:pt>
                <c:pt idx="2">
                  <c:v>91</c:v>
                </c:pt>
                <c:pt idx="3">
                  <c:v>95</c:v>
                </c:pt>
                <c:pt idx="4">
                  <c:v>35</c:v>
                </c:pt>
                <c:pt idx="5">
                  <c:v>10</c:v>
                </c:pt>
                <c:pt idx="6">
                  <c:v>4</c:v>
                </c:pt>
                <c:pt idx="7">
                  <c:v>22</c:v>
                </c:pt>
                <c:pt idx="8">
                  <c:v>1</c:v>
                </c:pt>
                <c:pt idx="9">
                  <c:v>28</c:v>
                </c:pt>
                <c:pt idx="10">
                  <c:v>13</c:v>
                </c:pt>
                <c:pt idx="11">
                  <c:v>18</c:v>
                </c:pt>
                <c:pt idx="12">
                  <c:v>19</c:v>
                </c:pt>
                <c:pt idx="13">
                  <c:v>13</c:v>
                </c:pt>
                <c:pt idx="14">
                  <c:v>23</c:v>
                </c:pt>
                <c:pt idx="15">
                  <c:v>51</c:v>
                </c:pt>
                <c:pt idx="16">
                  <c:v>60</c:v>
                </c:pt>
                <c:pt idx="17">
                  <c:v>6</c:v>
                </c:pt>
                <c:pt idx="18">
                  <c:v>70</c:v>
                </c:pt>
                <c:pt idx="19">
                  <c:v>76</c:v>
                </c:pt>
                <c:pt idx="20">
                  <c:v>70</c:v>
                </c:pt>
                <c:pt idx="21">
                  <c:v>84</c:v>
                </c:pt>
                <c:pt idx="22">
                  <c:v>39</c:v>
                </c:pt>
                <c:pt idx="23">
                  <c:v>58</c:v>
                </c:pt>
                <c:pt idx="24">
                  <c:v>41</c:v>
                </c:pt>
                <c:pt idx="25">
                  <c:v>18</c:v>
                </c:pt>
                <c:pt idx="26">
                  <c:v>18</c:v>
                </c:pt>
                <c:pt idx="27">
                  <c:v>14</c:v>
                </c:pt>
                <c:pt idx="28">
                  <c:v>18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73</c:v>
                </c:pt>
                <c:pt idx="33">
                  <c:v>13</c:v>
                </c:pt>
                <c:pt idx="34">
                  <c:v>83</c:v>
                </c:pt>
                <c:pt idx="35">
                  <c:v>52</c:v>
                </c:pt>
                <c:pt idx="36">
                  <c:v>25</c:v>
                </c:pt>
                <c:pt idx="37">
                  <c:v>1</c:v>
                </c:pt>
                <c:pt idx="38">
                  <c:v>34</c:v>
                </c:pt>
                <c:pt idx="39">
                  <c:v>65</c:v>
                </c:pt>
                <c:pt idx="40">
                  <c:v>92</c:v>
                </c:pt>
                <c:pt idx="41">
                  <c:v>52</c:v>
                </c:pt>
                <c:pt idx="42">
                  <c:v>1</c:v>
                </c:pt>
                <c:pt idx="43">
                  <c:v>30</c:v>
                </c:pt>
                <c:pt idx="44">
                  <c:v>12</c:v>
                </c:pt>
                <c:pt idx="45">
                  <c:v>9</c:v>
                </c:pt>
                <c:pt idx="46">
                  <c:v>22</c:v>
                </c:pt>
                <c:pt idx="47">
                  <c:v>7</c:v>
                </c:pt>
                <c:pt idx="48">
                  <c:v>8</c:v>
                </c:pt>
                <c:pt idx="49">
                  <c:v>65</c:v>
                </c:pt>
                <c:pt idx="50">
                  <c:v>58</c:v>
                </c:pt>
                <c:pt idx="51">
                  <c:v>80</c:v>
                </c:pt>
                <c:pt idx="52">
                  <c:v>51</c:v>
                </c:pt>
                <c:pt idx="53">
                  <c:v>13</c:v>
                </c:pt>
                <c:pt idx="54">
                  <c:v>16</c:v>
                </c:pt>
                <c:pt idx="55">
                  <c:v>20</c:v>
                </c:pt>
                <c:pt idx="56">
                  <c:v>37</c:v>
                </c:pt>
                <c:pt idx="57">
                  <c:v>20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26</c:v>
                </c:pt>
                <c:pt idx="62">
                  <c:v>11</c:v>
                </c:pt>
                <c:pt idx="63">
                  <c:v>1</c:v>
                </c:pt>
                <c:pt idx="64">
                  <c:v>4</c:v>
                </c:pt>
                <c:pt idx="65">
                  <c:v>12</c:v>
                </c:pt>
                <c:pt idx="66">
                  <c:v>17</c:v>
                </c:pt>
                <c:pt idx="67">
                  <c:v>6</c:v>
                </c:pt>
              </c:numCache>
            </c:numRef>
          </c:xVal>
          <c:yVal>
            <c:numRef>
              <c:f>'From Pin absolute penalty point'!$L$84:$L$151</c:f>
              <c:numCache>
                <c:formatCode>General</c:formatCode>
                <c:ptCount val="6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D-FF4B-B0A9-27662C23A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47215"/>
        <c:axId val="340910895"/>
      </c:scatterChart>
      <c:valAx>
        <c:axId val="3417472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0910895"/>
        <c:crosses val="autoZero"/>
        <c:crossBetween val="midCat"/>
        <c:majorUnit val="2"/>
      </c:valAx>
      <c:valAx>
        <c:axId val="340910895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174721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'From Pin absolute penalty point'!$A$152:$A$164</c:f>
              <c:numCache>
                <c:formatCode>General</c:formatCode>
                <c:ptCount val="13"/>
                <c:pt idx="0">
                  <c:v>2</c:v>
                </c:pt>
                <c:pt idx="1">
                  <c:v>50</c:v>
                </c:pt>
                <c:pt idx="2">
                  <c:v>73</c:v>
                </c:pt>
                <c:pt idx="3">
                  <c:v>30</c:v>
                </c:pt>
                <c:pt idx="4">
                  <c:v>7</c:v>
                </c:pt>
                <c:pt idx="5">
                  <c:v>2</c:v>
                </c:pt>
                <c:pt idx="6">
                  <c:v>10</c:v>
                </c:pt>
                <c:pt idx="7">
                  <c:v>11</c:v>
                </c:pt>
                <c:pt idx="8">
                  <c:v>5</c:v>
                </c:pt>
                <c:pt idx="9">
                  <c:v>8</c:v>
                </c:pt>
                <c:pt idx="10">
                  <c:v>63</c:v>
                </c:pt>
                <c:pt idx="11">
                  <c:v>33</c:v>
                </c:pt>
                <c:pt idx="12">
                  <c:v>60</c:v>
                </c:pt>
              </c:numCache>
            </c:numRef>
          </c:xVal>
          <c:yVal>
            <c:numRef>
              <c:f>'From Pin absolute penalty point'!$J$152:$J$164</c:f>
              <c:numCache>
                <c:formatCode>General</c:formatCode>
                <c:ptCount val="13"/>
                <c:pt idx="0">
                  <c:v>0.4</c:v>
                </c:pt>
                <c:pt idx="1">
                  <c:v>3.4</c:v>
                </c:pt>
                <c:pt idx="2">
                  <c:v>4.8</c:v>
                </c:pt>
                <c:pt idx="3">
                  <c:v>2.15</c:v>
                </c:pt>
                <c:pt idx="4">
                  <c:v>0.7</c:v>
                </c:pt>
                <c:pt idx="5">
                  <c:v>0.4</c:v>
                </c:pt>
                <c:pt idx="6">
                  <c:v>0.9</c:v>
                </c:pt>
                <c:pt idx="7">
                  <c:v>1</c:v>
                </c:pt>
                <c:pt idx="8">
                  <c:v>0.6</c:v>
                </c:pt>
                <c:pt idx="9">
                  <c:v>0.8</c:v>
                </c:pt>
                <c:pt idx="10">
                  <c:v>4.2</c:v>
                </c:pt>
                <c:pt idx="11">
                  <c:v>2.34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8-7049-8F74-E0E561A9E65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'From Pin absolute penalty point'!$A$152:$A$164</c:f>
              <c:numCache>
                <c:formatCode>General</c:formatCode>
                <c:ptCount val="13"/>
                <c:pt idx="0">
                  <c:v>2</c:v>
                </c:pt>
                <c:pt idx="1">
                  <c:v>50</c:v>
                </c:pt>
                <c:pt idx="2">
                  <c:v>73</c:v>
                </c:pt>
                <c:pt idx="3">
                  <c:v>30</c:v>
                </c:pt>
                <c:pt idx="4">
                  <c:v>7</c:v>
                </c:pt>
                <c:pt idx="5">
                  <c:v>2</c:v>
                </c:pt>
                <c:pt idx="6">
                  <c:v>10</c:v>
                </c:pt>
                <c:pt idx="7">
                  <c:v>11</c:v>
                </c:pt>
                <c:pt idx="8">
                  <c:v>5</c:v>
                </c:pt>
                <c:pt idx="9">
                  <c:v>8</c:v>
                </c:pt>
                <c:pt idx="10">
                  <c:v>63</c:v>
                </c:pt>
                <c:pt idx="11">
                  <c:v>33</c:v>
                </c:pt>
                <c:pt idx="12">
                  <c:v>60</c:v>
                </c:pt>
              </c:numCache>
            </c:numRef>
          </c:xVal>
          <c:yVal>
            <c:numRef>
              <c:f>'From Pin absolute penalty point'!$L$152:$L$164</c:f>
              <c:numCache>
                <c:formatCode>General</c:formatCode>
                <c:ptCount val="13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8-7049-8F74-E0E561A9E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89520"/>
        <c:axId val="2019012448"/>
      </c:scatterChart>
      <c:valAx>
        <c:axId val="62868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9012448"/>
        <c:crosses val="autoZero"/>
        <c:crossBetween val="midCat"/>
        <c:majorUnit val="2"/>
      </c:valAx>
      <c:valAx>
        <c:axId val="201901244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286895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FromPin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'From Pin absolute penalty point'!$A$165:$A$200</c:f>
              <c:numCache>
                <c:formatCode>General</c:formatCode>
                <c:ptCount val="36"/>
                <c:pt idx="0">
                  <c:v>13</c:v>
                </c:pt>
                <c:pt idx="1">
                  <c:v>34</c:v>
                </c:pt>
                <c:pt idx="2">
                  <c:v>6</c:v>
                </c:pt>
                <c:pt idx="3">
                  <c:v>8</c:v>
                </c:pt>
                <c:pt idx="4">
                  <c:v>36</c:v>
                </c:pt>
                <c:pt idx="5">
                  <c:v>19</c:v>
                </c:pt>
                <c:pt idx="6">
                  <c:v>20</c:v>
                </c:pt>
                <c:pt idx="7">
                  <c:v>32</c:v>
                </c:pt>
                <c:pt idx="8">
                  <c:v>32</c:v>
                </c:pt>
                <c:pt idx="9">
                  <c:v>14</c:v>
                </c:pt>
                <c:pt idx="10">
                  <c:v>10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1</c:v>
                </c:pt>
                <c:pt idx="15">
                  <c:v>4</c:v>
                </c:pt>
                <c:pt idx="16">
                  <c:v>12</c:v>
                </c:pt>
                <c:pt idx="17">
                  <c:v>21</c:v>
                </c:pt>
                <c:pt idx="18">
                  <c:v>67</c:v>
                </c:pt>
                <c:pt idx="19">
                  <c:v>36</c:v>
                </c:pt>
                <c:pt idx="20">
                  <c:v>20</c:v>
                </c:pt>
                <c:pt idx="21">
                  <c:v>12</c:v>
                </c:pt>
                <c:pt idx="22">
                  <c:v>14</c:v>
                </c:pt>
                <c:pt idx="23">
                  <c:v>2</c:v>
                </c:pt>
                <c:pt idx="24">
                  <c:v>9</c:v>
                </c:pt>
                <c:pt idx="25">
                  <c:v>24</c:v>
                </c:pt>
                <c:pt idx="26">
                  <c:v>14</c:v>
                </c:pt>
                <c:pt idx="27">
                  <c:v>3</c:v>
                </c:pt>
                <c:pt idx="28">
                  <c:v>23</c:v>
                </c:pt>
                <c:pt idx="29">
                  <c:v>23</c:v>
                </c:pt>
                <c:pt idx="30">
                  <c:v>17</c:v>
                </c:pt>
                <c:pt idx="31">
                  <c:v>36</c:v>
                </c:pt>
                <c:pt idx="32">
                  <c:v>14</c:v>
                </c:pt>
                <c:pt idx="33">
                  <c:v>21</c:v>
                </c:pt>
                <c:pt idx="34">
                  <c:v>17</c:v>
                </c:pt>
                <c:pt idx="35">
                  <c:v>5</c:v>
                </c:pt>
              </c:numCache>
            </c:numRef>
          </c:xVal>
          <c:yVal>
            <c:numRef>
              <c:f>'From Pin absolute penalty point'!$J$165:$J$200</c:f>
              <c:numCache>
                <c:formatCode>General</c:formatCode>
                <c:ptCount val="36"/>
                <c:pt idx="0">
                  <c:v>1.7</c:v>
                </c:pt>
                <c:pt idx="1">
                  <c:v>3.7</c:v>
                </c:pt>
                <c:pt idx="2">
                  <c:v>1.1000000000000001</c:v>
                </c:pt>
                <c:pt idx="3">
                  <c:v>1.3</c:v>
                </c:pt>
                <c:pt idx="4">
                  <c:v>3.9</c:v>
                </c:pt>
                <c:pt idx="5">
                  <c:v>2.2999999999999998</c:v>
                </c:pt>
                <c:pt idx="6">
                  <c:v>2.4</c:v>
                </c:pt>
                <c:pt idx="7">
                  <c:v>3.5</c:v>
                </c:pt>
                <c:pt idx="8">
                  <c:v>3.5</c:v>
                </c:pt>
                <c:pt idx="9">
                  <c:v>1.8</c:v>
                </c:pt>
                <c:pt idx="10">
                  <c:v>1.44</c:v>
                </c:pt>
                <c:pt idx="11">
                  <c:v>3.5</c:v>
                </c:pt>
                <c:pt idx="12">
                  <c:v>3.8</c:v>
                </c:pt>
                <c:pt idx="13">
                  <c:v>4.0999999999999996</c:v>
                </c:pt>
                <c:pt idx="14">
                  <c:v>0.6</c:v>
                </c:pt>
                <c:pt idx="15">
                  <c:v>0.9</c:v>
                </c:pt>
                <c:pt idx="16">
                  <c:v>1.6</c:v>
                </c:pt>
                <c:pt idx="17">
                  <c:v>2.5</c:v>
                </c:pt>
                <c:pt idx="18">
                  <c:v>6.85</c:v>
                </c:pt>
                <c:pt idx="19">
                  <c:v>3.9</c:v>
                </c:pt>
                <c:pt idx="20">
                  <c:v>2.4</c:v>
                </c:pt>
                <c:pt idx="21">
                  <c:v>1.6</c:v>
                </c:pt>
                <c:pt idx="22">
                  <c:v>1.8</c:v>
                </c:pt>
                <c:pt idx="23">
                  <c:v>0.7</c:v>
                </c:pt>
                <c:pt idx="24">
                  <c:v>1.35</c:v>
                </c:pt>
                <c:pt idx="25">
                  <c:v>2.8</c:v>
                </c:pt>
                <c:pt idx="26">
                  <c:v>1.85</c:v>
                </c:pt>
                <c:pt idx="27">
                  <c:v>0.74</c:v>
                </c:pt>
                <c:pt idx="28">
                  <c:v>2.7</c:v>
                </c:pt>
                <c:pt idx="29">
                  <c:v>2.7</c:v>
                </c:pt>
                <c:pt idx="30">
                  <c:v>2.1</c:v>
                </c:pt>
                <c:pt idx="31">
                  <c:v>3.9</c:v>
                </c:pt>
                <c:pt idx="32">
                  <c:v>1.8</c:v>
                </c:pt>
                <c:pt idx="33">
                  <c:v>2.5</c:v>
                </c:pt>
                <c:pt idx="34">
                  <c:v>2.1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B-B54E-8789-30BD4A3904D6}"/>
            </c:ext>
          </c:extLst>
        </c:ser>
        <c:ser>
          <c:idx val="1"/>
          <c:order val="1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'From Pin absolute penalty point'!$A$165:$A$200</c:f>
              <c:numCache>
                <c:formatCode>General</c:formatCode>
                <c:ptCount val="36"/>
                <c:pt idx="0">
                  <c:v>13</c:v>
                </c:pt>
                <c:pt idx="1">
                  <c:v>34</c:v>
                </c:pt>
                <c:pt idx="2">
                  <c:v>6</c:v>
                </c:pt>
                <c:pt idx="3">
                  <c:v>8</c:v>
                </c:pt>
                <c:pt idx="4">
                  <c:v>36</c:v>
                </c:pt>
                <c:pt idx="5">
                  <c:v>19</c:v>
                </c:pt>
                <c:pt idx="6">
                  <c:v>20</c:v>
                </c:pt>
                <c:pt idx="7">
                  <c:v>32</c:v>
                </c:pt>
                <c:pt idx="8">
                  <c:v>32</c:v>
                </c:pt>
                <c:pt idx="9">
                  <c:v>14</c:v>
                </c:pt>
                <c:pt idx="10">
                  <c:v>10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1</c:v>
                </c:pt>
                <c:pt idx="15">
                  <c:v>4</c:v>
                </c:pt>
                <c:pt idx="16">
                  <c:v>12</c:v>
                </c:pt>
                <c:pt idx="17">
                  <c:v>21</c:v>
                </c:pt>
                <c:pt idx="18">
                  <c:v>67</c:v>
                </c:pt>
                <c:pt idx="19">
                  <c:v>36</c:v>
                </c:pt>
                <c:pt idx="20">
                  <c:v>20</c:v>
                </c:pt>
                <c:pt idx="21">
                  <c:v>12</c:v>
                </c:pt>
                <c:pt idx="22">
                  <c:v>14</c:v>
                </c:pt>
                <c:pt idx="23">
                  <c:v>2</c:v>
                </c:pt>
                <c:pt idx="24">
                  <c:v>9</c:v>
                </c:pt>
                <c:pt idx="25">
                  <c:v>24</c:v>
                </c:pt>
                <c:pt idx="26">
                  <c:v>14</c:v>
                </c:pt>
                <c:pt idx="27">
                  <c:v>3</c:v>
                </c:pt>
                <c:pt idx="28">
                  <c:v>23</c:v>
                </c:pt>
                <c:pt idx="29">
                  <c:v>23</c:v>
                </c:pt>
                <c:pt idx="30">
                  <c:v>17</c:v>
                </c:pt>
                <c:pt idx="31">
                  <c:v>36</c:v>
                </c:pt>
                <c:pt idx="32">
                  <c:v>14</c:v>
                </c:pt>
                <c:pt idx="33">
                  <c:v>21</c:v>
                </c:pt>
                <c:pt idx="34">
                  <c:v>17</c:v>
                </c:pt>
                <c:pt idx="35">
                  <c:v>5</c:v>
                </c:pt>
              </c:numCache>
            </c:numRef>
          </c:xVal>
          <c:yVal>
            <c:numRef>
              <c:f>'From Pin absolute penalty point'!$L$165:$L$200</c:f>
              <c:numCache>
                <c:formatCode>General</c:formatCode>
                <c:ptCount val="3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B-B54E-8789-30BD4A39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855120"/>
        <c:axId val="846860815"/>
      </c:scatterChart>
      <c:valAx>
        <c:axId val="20188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6860815"/>
        <c:crosses val="autoZero"/>
        <c:crossBetween val="midCat"/>
        <c:majorUnit val="2"/>
      </c:valAx>
      <c:valAx>
        <c:axId val="8468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88551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point'!$A$9:$A$13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point'!$L$9:$L$13</c:f>
              <c:numCache>
                <c:formatCode>General</c:formatCode>
                <c:ptCount val="5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B-604E-9486-7FE2E2D3A8EB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45"/>
            <c:backward val="4"/>
            <c:dispRSqr val="0"/>
            <c:dispEq val="0"/>
          </c:trendline>
          <c:xVal>
            <c:numRef>
              <c:f>'From Pin absolute penalty point'!$A$9:$A$13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point'!$J$9:$J$13</c:f>
              <c:numCache>
                <c:formatCode>General</c:formatCode>
                <c:ptCount val="5"/>
                <c:pt idx="0">
                  <c:v>1.6</c:v>
                </c:pt>
                <c:pt idx="1">
                  <c:v>5.7</c:v>
                </c:pt>
                <c:pt idx="2">
                  <c:v>1</c:v>
                </c:pt>
                <c:pt idx="3">
                  <c:v>1.55</c:v>
                </c:pt>
                <c:pt idx="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2-1241-A2A6-9277280663D4}"/>
            </c:ext>
          </c:extLst>
        </c:ser>
        <c:ser>
          <c:idx val="0"/>
          <c:order val="2"/>
          <c:tx>
            <c:v>Errechnet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Pin absolute penalty point'!$U$9:$U$13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point'!$J$9:$J$13</c:f>
              <c:numCache>
                <c:formatCode>General</c:formatCode>
                <c:ptCount val="5"/>
                <c:pt idx="0">
                  <c:v>1.6</c:v>
                </c:pt>
                <c:pt idx="1">
                  <c:v>5.7</c:v>
                </c:pt>
                <c:pt idx="2">
                  <c:v>1</c:v>
                </c:pt>
                <c:pt idx="3">
                  <c:v>1.55</c:v>
                </c:pt>
                <c:pt idx="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11-184A-B9EF-27A52C70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  <c:majorUnit val="2"/>
      </c:valAx>
      <c:valAx>
        <c:axId val="179960084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43m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'From Pin absolute penalty point'!$A$201:$A$277</c:f>
              <c:numCache>
                <c:formatCode>General</c:formatCode>
                <c:ptCount val="77"/>
                <c:pt idx="0">
                  <c:v>47</c:v>
                </c:pt>
                <c:pt idx="1">
                  <c:v>58</c:v>
                </c:pt>
                <c:pt idx="2">
                  <c:v>11</c:v>
                </c:pt>
                <c:pt idx="3">
                  <c:v>11</c:v>
                </c:pt>
                <c:pt idx="4">
                  <c:v>26</c:v>
                </c:pt>
                <c:pt idx="5">
                  <c:v>13</c:v>
                </c:pt>
                <c:pt idx="6">
                  <c:v>9</c:v>
                </c:pt>
                <c:pt idx="7">
                  <c:v>22</c:v>
                </c:pt>
                <c:pt idx="8">
                  <c:v>2</c:v>
                </c:pt>
                <c:pt idx="9">
                  <c:v>32</c:v>
                </c:pt>
                <c:pt idx="10">
                  <c:v>17</c:v>
                </c:pt>
                <c:pt idx="11">
                  <c:v>16</c:v>
                </c:pt>
                <c:pt idx="12">
                  <c:v>8</c:v>
                </c:pt>
                <c:pt idx="13">
                  <c:v>13</c:v>
                </c:pt>
                <c:pt idx="14">
                  <c:v>21</c:v>
                </c:pt>
                <c:pt idx="15">
                  <c:v>43</c:v>
                </c:pt>
                <c:pt idx="16">
                  <c:v>79</c:v>
                </c:pt>
                <c:pt idx="17">
                  <c:v>83</c:v>
                </c:pt>
                <c:pt idx="18">
                  <c:v>22</c:v>
                </c:pt>
                <c:pt idx="19">
                  <c:v>10</c:v>
                </c:pt>
                <c:pt idx="20">
                  <c:v>53</c:v>
                </c:pt>
                <c:pt idx="21">
                  <c:v>33</c:v>
                </c:pt>
                <c:pt idx="22">
                  <c:v>60</c:v>
                </c:pt>
                <c:pt idx="23">
                  <c:v>29</c:v>
                </c:pt>
                <c:pt idx="24">
                  <c:v>8</c:v>
                </c:pt>
                <c:pt idx="25">
                  <c:v>16</c:v>
                </c:pt>
                <c:pt idx="26">
                  <c:v>14</c:v>
                </c:pt>
                <c:pt idx="27">
                  <c:v>7</c:v>
                </c:pt>
                <c:pt idx="28">
                  <c:v>11</c:v>
                </c:pt>
                <c:pt idx="29">
                  <c:v>18</c:v>
                </c:pt>
                <c:pt idx="30">
                  <c:v>12</c:v>
                </c:pt>
                <c:pt idx="31">
                  <c:v>81</c:v>
                </c:pt>
                <c:pt idx="32">
                  <c:v>14</c:v>
                </c:pt>
                <c:pt idx="33">
                  <c:v>15</c:v>
                </c:pt>
                <c:pt idx="34">
                  <c:v>30</c:v>
                </c:pt>
                <c:pt idx="35">
                  <c:v>9</c:v>
                </c:pt>
                <c:pt idx="36">
                  <c:v>35</c:v>
                </c:pt>
                <c:pt idx="37">
                  <c:v>8</c:v>
                </c:pt>
                <c:pt idx="38">
                  <c:v>29</c:v>
                </c:pt>
                <c:pt idx="39">
                  <c:v>40</c:v>
                </c:pt>
                <c:pt idx="40">
                  <c:v>18</c:v>
                </c:pt>
                <c:pt idx="41">
                  <c:v>20</c:v>
                </c:pt>
                <c:pt idx="42">
                  <c:v>6</c:v>
                </c:pt>
                <c:pt idx="43">
                  <c:v>5</c:v>
                </c:pt>
                <c:pt idx="44">
                  <c:v>8</c:v>
                </c:pt>
                <c:pt idx="45">
                  <c:v>14</c:v>
                </c:pt>
                <c:pt idx="46">
                  <c:v>11</c:v>
                </c:pt>
                <c:pt idx="47">
                  <c:v>43</c:v>
                </c:pt>
                <c:pt idx="48">
                  <c:v>16</c:v>
                </c:pt>
                <c:pt idx="49">
                  <c:v>74</c:v>
                </c:pt>
                <c:pt idx="50">
                  <c:v>6</c:v>
                </c:pt>
                <c:pt idx="51">
                  <c:v>23</c:v>
                </c:pt>
                <c:pt idx="52">
                  <c:v>17</c:v>
                </c:pt>
                <c:pt idx="53">
                  <c:v>24</c:v>
                </c:pt>
                <c:pt idx="54">
                  <c:v>17</c:v>
                </c:pt>
                <c:pt idx="55">
                  <c:v>32</c:v>
                </c:pt>
                <c:pt idx="56">
                  <c:v>22</c:v>
                </c:pt>
                <c:pt idx="57">
                  <c:v>30</c:v>
                </c:pt>
                <c:pt idx="58">
                  <c:v>29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9</c:v>
                </c:pt>
                <c:pt idx="63">
                  <c:v>57</c:v>
                </c:pt>
                <c:pt idx="64">
                  <c:v>8</c:v>
                </c:pt>
                <c:pt idx="65">
                  <c:v>41</c:v>
                </c:pt>
                <c:pt idx="66">
                  <c:v>61</c:v>
                </c:pt>
                <c:pt idx="67">
                  <c:v>62</c:v>
                </c:pt>
                <c:pt idx="68">
                  <c:v>14</c:v>
                </c:pt>
                <c:pt idx="69">
                  <c:v>34</c:v>
                </c:pt>
                <c:pt idx="70">
                  <c:v>47</c:v>
                </c:pt>
                <c:pt idx="71">
                  <c:v>16</c:v>
                </c:pt>
                <c:pt idx="72">
                  <c:v>20</c:v>
                </c:pt>
                <c:pt idx="73">
                  <c:v>19</c:v>
                </c:pt>
                <c:pt idx="74">
                  <c:v>66</c:v>
                </c:pt>
                <c:pt idx="75">
                  <c:v>37</c:v>
                </c:pt>
                <c:pt idx="76">
                  <c:v>83</c:v>
                </c:pt>
              </c:numCache>
            </c:numRef>
          </c:xVal>
          <c:yVal>
            <c:numRef>
              <c:f>'From Pin absolute penalty point'!$J$201:$J$277</c:f>
              <c:numCache>
                <c:formatCode>General</c:formatCode>
                <c:ptCount val="77"/>
                <c:pt idx="0">
                  <c:v>6.14</c:v>
                </c:pt>
                <c:pt idx="1">
                  <c:v>7.44</c:v>
                </c:pt>
                <c:pt idx="2">
                  <c:v>1.9</c:v>
                </c:pt>
                <c:pt idx="3">
                  <c:v>1.9</c:v>
                </c:pt>
                <c:pt idx="4">
                  <c:v>3.7</c:v>
                </c:pt>
                <c:pt idx="5">
                  <c:v>2.1</c:v>
                </c:pt>
                <c:pt idx="6">
                  <c:v>1.7</c:v>
                </c:pt>
                <c:pt idx="7">
                  <c:v>3.2</c:v>
                </c:pt>
                <c:pt idx="8">
                  <c:v>0.8</c:v>
                </c:pt>
                <c:pt idx="9">
                  <c:v>4.4000000000000004</c:v>
                </c:pt>
                <c:pt idx="10">
                  <c:v>2.65</c:v>
                </c:pt>
                <c:pt idx="11">
                  <c:v>2.5</c:v>
                </c:pt>
                <c:pt idx="12">
                  <c:v>1.6</c:v>
                </c:pt>
                <c:pt idx="13">
                  <c:v>2.1</c:v>
                </c:pt>
                <c:pt idx="14">
                  <c:v>3.1</c:v>
                </c:pt>
                <c:pt idx="15">
                  <c:v>5.7</c:v>
                </c:pt>
                <c:pt idx="16">
                  <c:v>10</c:v>
                </c:pt>
                <c:pt idx="17">
                  <c:v>10.44</c:v>
                </c:pt>
                <c:pt idx="18">
                  <c:v>3.2</c:v>
                </c:pt>
                <c:pt idx="19">
                  <c:v>1.8</c:v>
                </c:pt>
                <c:pt idx="20">
                  <c:v>6.84</c:v>
                </c:pt>
                <c:pt idx="21">
                  <c:v>4.55</c:v>
                </c:pt>
                <c:pt idx="22">
                  <c:v>7.75</c:v>
                </c:pt>
                <c:pt idx="23">
                  <c:v>4.0999999999999996</c:v>
                </c:pt>
                <c:pt idx="24">
                  <c:v>1.6</c:v>
                </c:pt>
                <c:pt idx="25">
                  <c:v>2.4500000000000002</c:v>
                </c:pt>
                <c:pt idx="26">
                  <c:v>2.25</c:v>
                </c:pt>
                <c:pt idx="27">
                  <c:v>1.4</c:v>
                </c:pt>
                <c:pt idx="28">
                  <c:v>1.9</c:v>
                </c:pt>
                <c:pt idx="29">
                  <c:v>2.7</c:v>
                </c:pt>
                <c:pt idx="30">
                  <c:v>2.0499999999999998</c:v>
                </c:pt>
                <c:pt idx="31">
                  <c:v>10.199999999999999</c:v>
                </c:pt>
                <c:pt idx="32">
                  <c:v>2.2400000000000002</c:v>
                </c:pt>
                <c:pt idx="33">
                  <c:v>2.34</c:v>
                </c:pt>
                <c:pt idx="34">
                  <c:v>4.2</c:v>
                </c:pt>
                <c:pt idx="35">
                  <c:v>1.7</c:v>
                </c:pt>
                <c:pt idx="36">
                  <c:v>4.75</c:v>
                </c:pt>
                <c:pt idx="37">
                  <c:v>1.6</c:v>
                </c:pt>
                <c:pt idx="38">
                  <c:v>4.0999999999999996</c:v>
                </c:pt>
                <c:pt idx="39">
                  <c:v>5.3</c:v>
                </c:pt>
                <c:pt idx="40">
                  <c:v>2.7</c:v>
                </c:pt>
                <c:pt idx="41">
                  <c:v>3</c:v>
                </c:pt>
                <c:pt idx="42">
                  <c:v>1.3</c:v>
                </c:pt>
                <c:pt idx="43">
                  <c:v>1.2</c:v>
                </c:pt>
                <c:pt idx="44">
                  <c:v>1.5</c:v>
                </c:pt>
                <c:pt idx="45">
                  <c:v>2.25</c:v>
                </c:pt>
                <c:pt idx="46">
                  <c:v>1.9</c:v>
                </c:pt>
                <c:pt idx="47">
                  <c:v>5.7</c:v>
                </c:pt>
                <c:pt idx="48">
                  <c:v>2.5</c:v>
                </c:pt>
                <c:pt idx="49">
                  <c:v>9.4</c:v>
                </c:pt>
                <c:pt idx="50">
                  <c:v>1.3</c:v>
                </c:pt>
                <c:pt idx="51">
                  <c:v>3.3</c:v>
                </c:pt>
                <c:pt idx="52">
                  <c:v>2.6</c:v>
                </c:pt>
                <c:pt idx="53">
                  <c:v>3.5</c:v>
                </c:pt>
                <c:pt idx="54">
                  <c:v>2.65</c:v>
                </c:pt>
                <c:pt idx="55">
                  <c:v>4.4000000000000004</c:v>
                </c:pt>
                <c:pt idx="56">
                  <c:v>3.25</c:v>
                </c:pt>
                <c:pt idx="57">
                  <c:v>4.2</c:v>
                </c:pt>
                <c:pt idx="58">
                  <c:v>4.0999999999999996</c:v>
                </c:pt>
                <c:pt idx="59">
                  <c:v>1.3</c:v>
                </c:pt>
                <c:pt idx="60">
                  <c:v>1.4</c:v>
                </c:pt>
                <c:pt idx="61">
                  <c:v>1.3</c:v>
                </c:pt>
                <c:pt idx="62">
                  <c:v>1.7</c:v>
                </c:pt>
                <c:pt idx="63">
                  <c:v>7.4</c:v>
                </c:pt>
                <c:pt idx="64">
                  <c:v>1.6</c:v>
                </c:pt>
                <c:pt idx="65">
                  <c:v>5.5</c:v>
                </c:pt>
                <c:pt idx="66">
                  <c:v>7.9</c:v>
                </c:pt>
                <c:pt idx="67">
                  <c:v>7.94</c:v>
                </c:pt>
                <c:pt idx="68">
                  <c:v>2.2999999999999998</c:v>
                </c:pt>
                <c:pt idx="69">
                  <c:v>4.7</c:v>
                </c:pt>
                <c:pt idx="70">
                  <c:v>6.14</c:v>
                </c:pt>
                <c:pt idx="71">
                  <c:v>2.5</c:v>
                </c:pt>
                <c:pt idx="72">
                  <c:v>3</c:v>
                </c:pt>
                <c:pt idx="73">
                  <c:v>2.9</c:v>
                </c:pt>
                <c:pt idx="74">
                  <c:v>8.4</c:v>
                </c:pt>
                <c:pt idx="75">
                  <c:v>5</c:v>
                </c:pt>
                <c:pt idx="76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A-F740-8951-3482D8422C7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'From Pin absolute penalty point'!$A$201:$A$277</c:f>
              <c:numCache>
                <c:formatCode>General</c:formatCode>
                <c:ptCount val="77"/>
                <c:pt idx="0">
                  <c:v>47</c:v>
                </c:pt>
                <c:pt idx="1">
                  <c:v>58</c:v>
                </c:pt>
                <c:pt idx="2">
                  <c:v>11</c:v>
                </c:pt>
                <c:pt idx="3">
                  <c:v>11</c:v>
                </c:pt>
                <c:pt idx="4">
                  <c:v>26</c:v>
                </c:pt>
                <c:pt idx="5">
                  <c:v>13</c:v>
                </c:pt>
                <c:pt idx="6">
                  <c:v>9</c:v>
                </c:pt>
                <c:pt idx="7">
                  <c:v>22</c:v>
                </c:pt>
                <c:pt idx="8">
                  <c:v>2</c:v>
                </c:pt>
                <c:pt idx="9">
                  <c:v>32</c:v>
                </c:pt>
                <c:pt idx="10">
                  <c:v>17</c:v>
                </c:pt>
                <c:pt idx="11">
                  <c:v>16</c:v>
                </c:pt>
                <c:pt idx="12">
                  <c:v>8</c:v>
                </c:pt>
                <c:pt idx="13">
                  <c:v>13</c:v>
                </c:pt>
                <c:pt idx="14">
                  <c:v>21</c:v>
                </c:pt>
                <c:pt idx="15">
                  <c:v>43</c:v>
                </c:pt>
                <c:pt idx="16">
                  <c:v>79</c:v>
                </c:pt>
                <c:pt idx="17">
                  <c:v>83</c:v>
                </c:pt>
                <c:pt idx="18">
                  <c:v>22</c:v>
                </c:pt>
                <c:pt idx="19">
                  <c:v>10</c:v>
                </c:pt>
                <c:pt idx="20">
                  <c:v>53</c:v>
                </c:pt>
                <c:pt idx="21">
                  <c:v>33</c:v>
                </c:pt>
                <c:pt idx="22">
                  <c:v>60</c:v>
                </c:pt>
                <c:pt idx="23">
                  <c:v>29</c:v>
                </c:pt>
                <c:pt idx="24">
                  <c:v>8</c:v>
                </c:pt>
                <c:pt idx="25">
                  <c:v>16</c:v>
                </c:pt>
                <c:pt idx="26">
                  <c:v>14</c:v>
                </c:pt>
                <c:pt idx="27">
                  <c:v>7</c:v>
                </c:pt>
                <c:pt idx="28">
                  <c:v>11</c:v>
                </c:pt>
                <c:pt idx="29">
                  <c:v>18</c:v>
                </c:pt>
                <c:pt idx="30">
                  <c:v>12</c:v>
                </c:pt>
                <c:pt idx="31">
                  <c:v>81</c:v>
                </c:pt>
                <c:pt idx="32">
                  <c:v>14</c:v>
                </c:pt>
                <c:pt idx="33">
                  <c:v>15</c:v>
                </c:pt>
                <c:pt idx="34">
                  <c:v>30</c:v>
                </c:pt>
                <c:pt idx="35">
                  <c:v>9</c:v>
                </c:pt>
                <c:pt idx="36">
                  <c:v>35</c:v>
                </c:pt>
                <c:pt idx="37">
                  <c:v>8</c:v>
                </c:pt>
                <c:pt idx="38">
                  <c:v>29</c:v>
                </c:pt>
                <c:pt idx="39">
                  <c:v>40</c:v>
                </c:pt>
                <c:pt idx="40">
                  <c:v>18</c:v>
                </c:pt>
                <c:pt idx="41">
                  <c:v>20</c:v>
                </c:pt>
                <c:pt idx="42">
                  <c:v>6</c:v>
                </c:pt>
                <c:pt idx="43">
                  <c:v>5</c:v>
                </c:pt>
                <c:pt idx="44">
                  <c:v>8</c:v>
                </c:pt>
                <c:pt idx="45">
                  <c:v>14</c:v>
                </c:pt>
                <c:pt idx="46">
                  <c:v>11</c:v>
                </c:pt>
                <c:pt idx="47">
                  <c:v>43</c:v>
                </c:pt>
                <c:pt idx="48">
                  <c:v>16</c:v>
                </c:pt>
                <c:pt idx="49">
                  <c:v>74</c:v>
                </c:pt>
                <c:pt idx="50">
                  <c:v>6</c:v>
                </c:pt>
                <c:pt idx="51">
                  <c:v>23</c:v>
                </c:pt>
                <c:pt idx="52">
                  <c:v>17</c:v>
                </c:pt>
                <c:pt idx="53">
                  <c:v>24</c:v>
                </c:pt>
                <c:pt idx="54">
                  <c:v>17</c:v>
                </c:pt>
                <c:pt idx="55">
                  <c:v>32</c:v>
                </c:pt>
                <c:pt idx="56">
                  <c:v>22</c:v>
                </c:pt>
                <c:pt idx="57">
                  <c:v>30</c:v>
                </c:pt>
                <c:pt idx="58">
                  <c:v>29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9</c:v>
                </c:pt>
                <c:pt idx="63">
                  <c:v>57</c:v>
                </c:pt>
                <c:pt idx="64">
                  <c:v>8</c:v>
                </c:pt>
                <c:pt idx="65">
                  <c:v>41</c:v>
                </c:pt>
                <c:pt idx="66">
                  <c:v>61</c:v>
                </c:pt>
                <c:pt idx="67">
                  <c:v>62</c:v>
                </c:pt>
                <c:pt idx="68">
                  <c:v>14</c:v>
                </c:pt>
                <c:pt idx="69">
                  <c:v>34</c:v>
                </c:pt>
                <c:pt idx="70">
                  <c:v>47</c:v>
                </c:pt>
                <c:pt idx="71">
                  <c:v>16</c:v>
                </c:pt>
                <c:pt idx="72">
                  <c:v>20</c:v>
                </c:pt>
                <c:pt idx="73">
                  <c:v>19</c:v>
                </c:pt>
                <c:pt idx="74">
                  <c:v>66</c:v>
                </c:pt>
                <c:pt idx="75">
                  <c:v>37</c:v>
                </c:pt>
                <c:pt idx="76">
                  <c:v>83</c:v>
                </c:pt>
              </c:numCache>
            </c:numRef>
          </c:xVal>
          <c:yVal>
            <c:numRef>
              <c:f>'From Pin absolute penalty point'!$L$201:$L$277</c:f>
              <c:numCache>
                <c:formatCode>General</c:formatCode>
                <c:ptCount val="77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0.61</c:v>
                </c:pt>
                <c:pt idx="10">
                  <c:v>0.61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0.61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0.61</c:v>
                </c:pt>
                <c:pt idx="22">
                  <c:v>0.61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0.61</c:v>
                </c:pt>
                <c:pt idx="28">
                  <c:v>0.61</c:v>
                </c:pt>
                <c:pt idx="29">
                  <c:v>0.61</c:v>
                </c:pt>
                <c:pt idx="30">
                  <c:v>0.61</c:v>
                </c:pt>
                <c:pt idx="31">
                  <c:v>0.61</c:v>
                </c:pt>
                <c:pt idx="32">
                  <c:v>0.61</c:v>
                </c:pt>
                <c:pt idx="33">
                  <c:v>0.61</c:v>
                </c:pt>
                <c:pt idx="34">
                  <c:v>0.61</c:v>
                </c:pt>
                <c:pt idx="35">
                  <c:v>0.61</c:v>
                </c:pt>
                <c:pt idx="36">
                  <c:v>0.61</c:v>
                </c:pt>
                <c:pt idx="37">
                  <c:v>0.61</c:v>
                </c:pt>
                <c:pt idx="38">
                  <c:v>0.61</c:v>
                </c:pt>
                <c:pt idx="39">
                  <c:v>0.61</c:v>
                </c:pt>
                <c:pt idx="40">
                  <c:v>0.61</c:v>
                </c:pt>
                <c:pt idx="41">
                  <c:v>0.61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0.61</c:v>
                </c:pt>
                <c:pt idx="54">
                  <c:v>0.61</c:v>
                </c:pt>
                <c:pt idx="55">
                  <c:v>0.61</c:v>
                </c:pt>
                <c:pt idx="56">
                  <c:v>0.61</c:v>
                </c:pt>
                <c:pt idx="57">
                  <c:v>0.61</c:v>
                </c:pt>
                <c:pt idx="58">
                  <c:v>0.61</c:v>
                </c:pt>
                <c:pt idx="59">
                  <c:v>0.61</c:v>
                </c:pt>
                <c:pt idx="60">
                  <c:v>0.61</c:v>
                </c:pt>
                <c:pt idx="61">
                  <c:v>0.61</c:v>
                </c:pt>
                <c:pt idx="62">
                  <c:v>0.61</c:v>
                </c:pt>
                <c:pt idx="63">
                  <c:v>0.61</c:v>
                </c:pt>
                <c:pt idx="64">
                  <c:v>0.61</c:v>
                </c:pt>
                <c:pt idx="65">
                  <c:v>0.61</c:v>
                </c:pt>
                <c:pt idx="66">
                  <c:v>0.61</c:v>
                </c:pt>
                <c:pt idx="67">
                  <c:v>0.61</c:v>
                </c:pt>
                <c:pt idx="68">
                  <c:v>0.61</c:v>
                </c:pt>
                <c:pt idx="69">
                  <c:v>0.61</c:v>
                </c:pt>
                <c:pt idx="70">
                  <c:v>0.61</c:v>
                </c:pt>
                <c:pt idx="71">
                  <c:v>0.61</c:v>
                </c:pt>
                <c:pt idx="72">
                  <c:v>0.61</c:v>
                </c:pt>
                <c:pt idx="73">
                  <c:v>0.61</c:v>
                </c:pt>
                <c:pt idx="74">
                  <c:v>0.61</c:v>
                </c:pt>
                <c:pt idx="75">
                  <c:v>0.61</c:v>
                </c:pt>
                <c:pt idx="76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A-F740-8951-3482D8422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79999"/>
        <c:axId val="380991839"/>
      </c:scatterChart>
      <c:valAx>
        <c:axId val="38077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0991839"/>
        <c:crosses val="autoZero"/>
        <c:crossBetween val="midCat"/>
        <c:majorUnit val="2"/>
      </c:valAx>
      <c:valAx>
        <c:axId val="3809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07799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for 258.1m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"/>
            <c:dispRSqr val="0"/>
            <c:dispEq val="0"/>
          </c:trendline>
          <c:xVal>
            <c:numRef>
              <c:f>Driver!$A$5:$A$6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xVal>
          <c:yVal>
            <c:numRef>
              <c:f>Driver!$J$5:$J$6</c:f>
              <c:numCache>
                <c:formatCode>General</c:formatCode>
                <c:ptCount val="2"/>
                <c:pt idx="0">
                  <c:v>4.4000000000000004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2-AB4E-A128-96A70004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92128"/>
        <c:axId val="339893808"/>
      </c:scatterChart>
      <c:valAx>
        <c:axId val="3398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9893808"/>
        <c:crosses val="autoZero"/>
        <c:crossBetween val="midCat"/>
        <c:majorUnit val="1"/>
      </c:valAx>
      <c:valAx>
        <c:axId val="3398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98921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point'!$A$14:$A$19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point'!$L$14:$L$19</c:f>
              <c:numCache>
                <c:formatCode>General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FC-0A49-A9BC-5FB87A68E383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point'!$A$14:$A$19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point'!$J$14:$J$19</c:f>
              <c:numCache>
                <c:formatCode>General</c:formatCode>
                <c:ptCount val="6"/>
                <c:pt idx="0">
                  <c:v>2.7</c:v>
                </c:pt>
                <c:pt idx="1">
                  <c:v>1.3</c:v>
                </c:pt>
                <c:pt idx="2">
                  <c:v>4.0999999999999996</c:v>
                </c:pt>
                <c:pt idx="3">
                  <c:v>1.4</c:v>
                </c:pt>
                <c:pt idx="4">
                  <c:v>1.8</c:v>
                </c:pt>
                <c:pt idx="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60-D349-A053-AE1F25E39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  <c:majorUnit val="2"/>
      </c:valAx>
      <c:valAx>
        <c:axId val="1819206591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point'!$A$20:$A$25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point'!$L$20:$L$25</c:f>
              <c:numCache>
                <c:formatCode>General</c:formatCode>
                <c:ptCount val="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F-DE4A-B108-1BF1BF10A0E7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4"/>
            <c:dispRSqr val="0"/>
            <c:dispEq val="0"/>
          </c:trendline>
          <c:xVal>
            <c:numRef>
              <c:f>'From Pin absolute penalty point'!$A$20:$A$25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point'!$J$20:$J$25</c:f>
              <c:numCache>
                <c:formatCode>General</c:formatCode>
                <c:ptCount val="6"/>
                <c:pt idx="0">
                  <c:v>10.1</c:v>
                </c:pt>
                <c:pt idx="1">
                  <c:v>2.6</c:v>
                </c:pt>
                <c:pt idx="2">
                  <c:v>2.4</c:v>
                </c:pt>
                <c:pt idx="3">
                  <c:v>4.5999999999999996</c:v>
                </c:pt>
                <c:pt idx="4">
                  <c:v>3.9</c:v>
                </c:pt>
                <c:pt idx="5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81-2A45-A51C-6E078340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  <c:majorUnit val="2"/>
      </c:valAx>
      <c:valAx>
        <c:axId val="1818673199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point'!$A$26:$A$31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point'!$L$26:$L$31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5-1E40-A9F3-2E18061BBA1E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73"/>
            <c:backward val="2"/>
            <c:dispRSqr val="0"/>
            <c:dispEq val="0"/>
          </c:trendline>
          <c:xVal>
            <c:numRef>
              <c:f>'From Pin absolute penalty point'!$A$26:$A$31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point'!$J$26:$J$31</c:f>
              <c:numCache>
                <c:formatCode>General</c:formatCode>
                <c:ptCount val="6"/>
                <c:pt idx="0">
                  <c:v>2.2999999999999998</c:v>
                </c:pt>
                <c:pt idx="1">
                  <c:v>1.8</c:v>
                </c:pt>
                <c:pt idx="2">
                  <c:v>1.3</c:v>
                </c:pt>
                <c:pt idx="3">
                  <c:v>0.8</c:v>
                </c:pt>
                <c:pt idx="4">
                  <c:v>3.3</c:v>
                </c:pt>
                <c:pt idx="5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7C-9C45-9287-D024F5B00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  <c:majorUnit val="2"/>
      </c:valAx>
      <c:valAx>
        <c:axId val="153678624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 Target für Bestimmung m für eine Target Distanz x in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ManuellesM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29"/>
            <c:dispRSqr val="0"/>
            <c:dispEq val="0"/>
          </c:trendline>
          <c:xVal>
            <c:numRef>
              <c:f>'From Pin absolute penalty point'!$AE$3:$AE$18</c:f>
              <c:numCache>
                <c:formatCode>General</c:formatCode>
                <c:ptCount val="16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  <c:pt idx="14">
                  <c:v>58</c:v>
                </c:pt>
                <c:pt idx="15">
                  <c:v>13</c:v>
                </c:pt>
              </c:numCache>
            </c:numRef>
          </c:xVal>
          <c:yVal>
            <c:numRef>
              <c:f>'From Pin absolute penalty point'!$AF$3:$AF$18</c:f>
              <c:numCache>
                <c:formatCode>General</c:formatCode>
                <c:ptCount val="16"/>
                <c:pt idx="0">
                  <c:v>0.11600000000000001</c:v>
                </c:pt>
                <c:pt idx="1">
                  <c:v>0.10299999999999999</c:v>
                </c:pt>
                <c:pt idx="2">
                  <c:v>0.16600000000000001</c:v>
                </c:pt>
                <c:pt idx="3">
                  <c:v>0.125</c:v>
                </c:pt>
                <c:pt idx="4">
                  <c:v>0.108</c:v>
                </c:pt>
                <c:pt idx="5">
                  <c:v>0.13200000000000001</c:v>
                </c:pt>
                <c:pt idx="6">
                  <c:v>0.156</c:v>
                </c:pt>
                <c:pt idx="7">
                  <c:v>0.182</c:v>
                </c:pt>
                <c:pt idx="8">
                  <c:v>0.20599999999999999</c:v>
                </c:pt>
                <c:pt idx="9">
                  <c:v>0.23499999999999999</c:v>
                </c:pt>
                <c:pt idx="10">
                  <c:v>0.255</c:v>
                </c:pt>
                <c:pt idx="11">
                  <c:v>0.3</c:v>
                </c:pt>
                <c:pt idx="12">
                  <c:v>0.34599999999999997</c:v>
                </c:pt>
                <c:pt idx="13">
                  <c:v>0.4</c:v>
                </c:pt>
                <c:pt idx="14">
                  <c:v>0.14000000000000001</c:v>
                </c:pt>
                <c:pt idx="15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0-4746-8BF9-E8663191E966}"/>
            </c:ext>
          </c:extLst>
        </c:ser>
        <c:ser>
          <c:idx val="1"/>
          <c:order val="1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9"/>
            <c:dispRSqr val="0"/>
            <c:dispEq val="0"/>
          </c:trendline>
          <c:xVal>
            <c:numRef>
              <c:f>'From Pin absolute penalty point'!$AE$3:$AE$18</c:f>
              <c:numCache>
                <c:formatCode>General</c:formatCode>
                <c:ptCount val="16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  <c:pt idx="14">
                  <c:v>58</c:v>
                </c:pt>
                <c:pt idx="15">
                  <c:v>13</c:v>
                </c:pt>
              </c:numCache>
            </c:numRef>
          </c:xVal>
          <c:yVal>
            <c:numRef>
              <c:f>'From Pin absolute penalty point'!$AK$3:$AK$18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1-7B4E-998A-1E1C882265F0}"/>
            </c:ext>
          </c:extLst>
        </c:ser>
        <c:ser>
          <c:idx val="2"/>
          <c:order val="2"/>
          <c:tx>
            <c:v>Interpolation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65"/>
            <c:dispRSqr val="0"/>
            <c:dispEq val="0"/>
          </c:trendline>
          <c:xVal>
            <c:numRef>
              <c:f>'From Pin absolute penalty point'!$AJ$25:$AJ$26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'From Pin absolute penalty point'!$AK$25:$AK$26</c:f>
              <c:numCache>
                <c:formatCode>General</c:formatCode>
                <c:ptCount val="2"/>
                <c:pt idx="0">
                  <c:v>0.02</c:v>
                </c:pt>
                <c:pt idx="1">
                  <c:v>0.24499999999999997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63-9F4F-945C-507926C1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68687"/>
        <c:axId val="1299455567"/>
      </c:scatterChart>
      <c:valAx>
        <c:axId val="395968687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9455567"/>
        <c:crosses val="autoZero"/>
        <c:crossBetween val="midCat"/>
        <c:majorUnit val="2"/>
      </c:valAx>
      <c:valAx>
        <c:axId val="12994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968687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zur Bestimmung von t für eine Target Distanz x in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ManuellesT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point'!$AW$3:$AW$18</c:f>
              <c:numCache>
                <c:formatCode>General</c:formatCode>
                <c:ptCount val="16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  <c:pt idx="14">
                  <c:v>58</c:v>
                </c:pt>
                <c:pt idx="15">
                  <c:v>13</c:v>
                </c:pt>
              </c:numCache>
            </c:numRef>
          </c:xVal>
          <c:yVal>
            <c:numRef>
              <c:f>'From Pin absolute penalty point'!$AX$3:$AX$18</c:f>
              <c:numCache>
                <c:formatCode>General</c:formatCode>
                <c:ptCount val="16"/>
                <c:pt idx="0">
                  <c:v>0.5</c:v>
                </c:pt>
                <c:pt idx="1">
                  <c:v>0.51</c:v>
                </c:pt>
                <c:pt idx="2">
                  <c:v>0.85</c:v>
                </c:pt>
                <c:pt idx="3">
                  <c:v>0.63</c:v>
                </c:pt>
                <c:pt idx="4">
                  <c:v>0.57999999999999996</c:v>
                </c:pt>
                <c:pt idx="5">
                  <c:v>0.66</c:v>
                </c:pt>
                <c:pt idx="6">
                  <c:v>0.73</c:v>
                </c:pt>
                <c:pt idx="7">
                  <c:v>0.85</c:v>
                </c:pt>
                <c:pt idx="8">
                  <c:v>0.98</c:v>
                </c:pt>
                <c:pt idx="9">
                  <c:v>0.99</c:v>
                </c:pt>
                <c:pt idx="10">
                  <c:v>1.22</c:v>
                </c:pt>
                <c:pt idx="11">
                  <c:v>1.52</c:v>
                </c:pt>
                <c:pt idx="12">
                  <c:v>1.75</c:v>
                </c:pt>
                <c:pt idx="13">
                  <c:v>1.95</c:v>
                </c:pt>
                <c:pt idx="14">
                  <c:v>0.7</c:v>
                </c:pt>
                <c:pt idx="15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4-5146-ABA1-E6111306BC8F}"/>
            </c:ext>
          </c:extLst>
        </c:ser>
        <c:ser>
          <c:idx val="1"/>
          <c:order val="1"/>
          <c:tx>
            <c:v>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point'!$AW$3:$AW$18</c:f>
              <c:numCache>
                <c:formatCode>General</c:formatCode>
                <c:ptCount val="16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  <c:pt idx="14">
                  <c:v>58</c:v>
                </c:pt>
                <c:pt idx="15">
                  <c:v>13</c:v>
                </c:pt>
              </c:numCache>
            </c:numRef>
          </c:xVal>
          <c:yVal>
            <c:numRef>
              <c:f>'From Pin absolute penalty point'!$BC$3:$BC$18</c:f>
              <c:numCache>
                <c:formatCode>General</c:formatCode>
                <c:ptCount val="16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4-5146-ABA1-E6111306BC8F}"/>
            </c:ext>
          </c:extLst>
        </c:ser>
        <c:ser>
          <c:idx val="2"/>
          <c:order val="2"/>
          <c:tx>
            <c:v>Interpolation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65"/>
            <c:dispRSqr val="0"/>
            <c:dispEq val="0"/>
          </c:trendline>
          <c:xVal>
            <c:numRef>
              <c:f>'From Pin absolute penalty point'!$BB$25:$BB$26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'From Pin absolute penalty point'!$BC$25:$BC$26</c:f>
              <c:numCache>
                <c:formatCode>General</c:formatCode>
                <c:ptCount val="2"/>
                <c:pt idx="0">
                  <c:v>0.09</c:v>
                </c:pt>
                <c:pt idx="1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0-8840-A605-808CA650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42639"/>
        <c:axId val="1618572431"/>
      </c:scatterChart>
      <c:valAx>
        <c:axId val="749142639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8572431"/>
        <c:crosses val="autoZero"/>
        <c:crossBetween val="midCat"/>
        <c:majorUnit val="2"/>
      </c:valAx>
      <c:valAx>
        <c:axId val="16185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914263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5"/>
            <c:backward val="4"/>
            <c:dispRSqr val="0"/>
            <c:dispEq val="0"/>
          </c:trendline>
          <c:xVal>
            <c:numRef>
              <c:f>'From Pin absolute penalty point'!$A$32:$A$37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11</c:v>
                </c:pt>
                <c:pt idx="3">
                  <c:v>57</c:v>
                </c:pt>
                <c:pt idx="4">
                  <c:v>40</c:v>
                </c:pt>
                <c:pt idx="5">
                  <c:v>4</c:v>
                </c:pt>
              </c:numCache>
            </c:numRef>
          </c:xVal>
          <c:yVal>
            <c:numRef>
              <c:f>'From Pin absolute penalty point'!$L$32:$L$37</c:f>
              <c:numCache>
                <c:formatCode>General</c:formatCode>
                <c:ptCount val="6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7-7C44-9C77-3D64B55C4B25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4"/>
            <c:dispRSqr val="0"/>
            <c:dispEq val="0"/>
          </c:trendline>
          <c:xVal>
            <c:numRef>
              <c:f>'From Pin absolute penalty point'!$A$32:$A$37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11</c:v>
                </c:pt>
                <c:pt idx="3">
                  <c:v>57</c:v>
                </c:pt>
                <c:pt idx="4">
                  <c:v>40</c:v>
                </c:pt>
                <c:pt idx="5">
                  <c:v>4</c:v>
                </c:pt>
              </c:numCache>
            </c:numRef>
          </c:xVal>
          <c:yVal>
            <c:numRef>
              <c:f>'From Pin absolute penalty point'!$J$32:$J$37</c:f>
              <c:numCache>
                <c:formatCode>General</c:formatCode>
                <c:ptCount val="6"/>
                <c:pt idx="0">
                  <c:v>5.2</c:v>
                </c:pt>
                <c:pt idx="1">
                  <c:v>7.5</c:v>
                </c:pt>
                <c:pt idx="2">
                  <c:v>2.1</c:v>
                </c:pt>
                <c:pt idx="3">
                  <c:v>8.1999999999999993</c:v>
                </c:pt>
                <c:pt idx="4">
                  <c:v>6</c:v>
                </c:pt>
                <c:pt idx="5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DF-B249-A669-4CDB5D91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35375"/>
        <c:axId val="142037023"/>
      </c:scatterChart>
      <c:valAx>
        <c:axId val="14203537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037023"/>
        <c:crosses val="autoZero"/>
        <c:crossBetween val="midCat"/>
        <c:majorUnit val="2"/>
      </c:valAx>
      <c:valAx>
        <c:axId val="14203702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03537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6"/>
            <c:backward val="12"/>
            <c:dispRSqr val="0"/>
            <c:dispEq val="0"/>
          </c:trendline>
          <c:xVal>
            <c:numRef>
              <c:f>'From Pin absolute penalty point'!$A$38:$A$42</c:f>
              <c:numCache>
                <c:formatCode>General</c:formatCode>
                <c:ptCount val="5"/>
                <c:pt idx="0">
                  <c:v>12</c:v>
                </c:pt>
                <c:pt idx="1">
                  <c:v>44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'From Pin absolute penalty point'!$L$38:$L$42</c:f>
              <c:numCache>
                <c:formatCode>General</c:formatCode>
                <c:ptCount val="5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3-B043-895C-90E338B8A42F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12"/>
            <c:dispRSqr val="0"/>
            <c:dispEq val="0"/>
          </c:trendline>
          <c:xVal>
            <c:numRef>
              <c:f>'From Pin absolute penalty point'!$A$38:$A$42</c:f>
              <c:numCache>
                <c:formatCode>General</c:formatCode>
                <c:ptCount val="5"/>
                <c:pt idx="0">
                  <c:v>12</c:v>
                </c:pt>
                <c:pt idx="1">
                  <c:v>44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'From Pin absolute penalty point'!$J$38:$J$42</c:f>
              <c:numCache>
                <c:formatCode>General</c:formatCode>
                <c:ptCount val="5"/>
                <c:pt idx="0">
                  <c:v>2.6</c:v>
                </c:pt>
                <c:pt idx="1">
                  <c:v>7.6</c:v>
                </c:pt>
                <c:pt idx="2">
                  <c:v>3.1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95-9C4A-B7FE-1C370E3F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28639"/>
        <c:axId val="66047872"/>
      </c:scatterChart>
      <c:valAx>
        <c:axId val="13504286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047872"/>
        <c:crosses val="autoZero"/>
        <c:crossBetween val="midCat"/>
        <c:majorUnit val="2"/>
      </c:valAx>
      <c:valAx>
        <c:axId val="6604787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04286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131233</xdr:colOff>
      <xdr:row>130</xdr:row>
      <xdr:rowOff>48846</xdr:rowOff>
    </xdr:from>
    <xdr:to>
      <xdr:col>59</xdr:col>
      <xdr:colOff>711200</xdr:colOff>
      <xdr:row>162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1F9F9-1EA6-F846-BEE0-EBCBC133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223064</xdr:colOff>
      <xdr:row>17</xdr:row>
      <xdr:rowOff>169008</xdr:rowOff>
    </xdr:from>
    <xdr:to>
      <xdr:col>75</xdr:col>
      <xdr:colOff>760791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83D78-A34F-CA46-BCAB-D65A08784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680489</xdr:colOff>
      <xdr:row>230</xdr:row>
      <xdr:rowOff>187156</xdr:rowOff>
    </xdr:from>
    <xdr:to>
      <xdr:col>43</xdr:col>
      <xdr:colOff>390769</xdr:colOff>
      <xdr:row>270</xdr:row>
      <xdr:rowOff>32564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FB913-96FE-8A43-9909-0D4C2A178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604062</xdr:colOff>
      <xdr:row>195</xdr:row>
      <xdr:rowOff>167221</xdr:rowOff>
    </xdr:from>
    <xdr:to>
      <xdr:col>43</xdr:col>
      <xdr:colOff>521025</xdr:colOff>
      <xdr:row>228</xdr:row>
      <xdr:rowOff>97693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9BCD6-3C39-0C43-8032-05B1665F9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598049</xdr:colOff>
      <xdr:row>129</xdr:row>
      <xdr:rowOff>198315</xdr:rowOff>
    </xdr:from>
    <xdr:to>
      <xdr:col>43</xdr:col>
      <xdr:colOff>368300</xdr:colOff>
      <xdr:row>163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2206A-280A-674E-98E3-D094040F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468922</xdr:colOff>
      <xdr:row>31</xdr:row>
      <xdr:rowOff>194981</xdr:rowOff>
    </xdr:from>
    <xdr:to>
      <xdr:col>42</xdr:col>
      <xdr:colOff>517769</xdr:colOff>
      <xdr:row>63</xdr:row>
      <xdr:rowOff>126998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89AC8D-C8A0-B240-B606-8E73F2F53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117229</xdr:colOff>
      <xdr:row>31</xdr:row>
      <xdr:rowOff>87923</xdr:rowOff>
    </xdr:from>
    <xdr:to>
      <xdr:col>60</xdr:col>
      <xdr:colOff>674077</xdr:colOff>
      <xdr:row>63</xdr:row>
      <xdr:rowOff>195384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A82A03-D775-204B-9727-6CF944C87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205012</xdr:colOff>
      <xdr:row>195</xdr:row>
      <xdr:rowOff>194232</xdr:rowOff>
    </xdr:from>
    <xdr:to>
      <xdr:col>57</xdr:col>
      <xdr:colOff>780143</xdr:colOff>
      <xdr:row>228</xdr:row>
      <xdr:rowOff>70555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9DAFB6-E9A0-E847-8254-DF85A1D23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188097</xdr:colOff>
      <xdr:row>231</xdr:row>
      <xdr:rowOff>17414</xdr:rowOff>
    </xdr:from>
    <xdr:to>
      <xdr:col>69</xdr:col>
      <xdr:colOff>102036</xdr:colOff>
      <xdr:row>270</xdr:row>
      <xdr:rowOff>32564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CA4EF-4BE9-2E43-BB4C-29CB48B8A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774248</xdr:colOff>
      <xdr:row>273</xdr:row>
      <xdr:rowOff>65482</xdr:rowOff>
    </xdr:from>
    <xdr:to>
      <xdr:col>43</xdr:col>
      <xdr:colOff>748974</xdr:colOff>
      <xdr:row>325</xdr:row>
      <xdr:rowOff>125605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AFAE3F-6336-9A4F-84A1-7001290C9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35352</xdr:colOff>
      <xdr:row>329</xdr:row>
      <xdr:rowOff>105025</xdr:rowOff>
    </xdr:from>
    <xdr:to>
      <xdr:col>43</xdr:col>
      <xdr:colOff>781537</xdr:colOff>
      <xdr:row>381</xdr:row>
      <xdr:rowOff>30237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EB354-C433-ED42-B72B-AB5E6DDC6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12873</xdr:colOff>
      <xdr:row>385</xdr:row>
      <xdr:rowOff>153098</xdr:rowOff>
    </xdr:from>
    <xdr:to>
      <xdr:col>42</xdr:col>
      <xdr:colOff>424108</xdr:colOff>
      <xdr:row>414</xdr:row>
      <xdr:rowOff>193058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1EA8CF-9DE1-8F4A-8F57-465B6B16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51172</xdr:colOff>
      <xdr:row>416</xdr:row>
      <xdr:rowOff>11989</xdr:rowOff>
    </xdr:from>
    <xdr:to>
      <xdr:col>42</xdr:col>
      <xdr:colOff>474505</xdr:colOff>
      <xdr:row>451</xdr:row>
      <xdr:rowOff>182977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0FAE6E-34F8-374D-AED1-CDD3F932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33029</xdr:colOff>
      <xdr:row>453</xdr:row>
      <xdr:rowOff>92619</xdr:rowOff>
    </xdr:from>
    <xdr:to>
      <xdr:col>42</xdr:col>
      <xdr:colOff>524903</xdr:colOff>
      <xdr:row>476</xdr:row>
      <xdr:rowOff>68227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35170E-CBC0-A941-94C8-77B7FB654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25976</xdr:colOff>
      <xdr:row>477</xdr:row>
      <xdr:rowOff>163178</xdr:rowOff>
    </xdr:from>
    <xdr:to>
      <xdr:col>42</xdr:col>
      <xdr:colOff>545062</xdr:colOff>
      <xdr:row>506</xdr:row>
      <xdr:rowOff>148863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FB28C4-E8D9-4145-9F04-0EB3F13A2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10856</xdr:colOff>
      <xdr:row>507</xdr:row>
      <xdr:rowOff>177135</xdr:rowOff>
    </xdr:from>
    <xdr:to>
      <xdr:col>42</xdr:col>
      <xdr:colOff>575300</xdr:colOff>
      <xdr:row>535</xdr:row>
      <xdr:rowOff>182977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20DC3E2-B223-5249-B674-4CE72296E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58</xdr:col>
      <xdr:colOff>792491</xdr:colOff>
      <xdr:row>195</xdr:row>
      <xdr:rowOff>191183</xdr:rowOff>
    </xdr:from>
    <xdr:to>
      <xdr:col>73</xdr:col>
      <xdr:colOff>688823</xdr:colOff>
      <xdr:row>228</xdr:row>
      <xdr:rowOff>80635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1599B6C-D1FB-664D-89E5-A93A6BFB5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548051</xdr:colOff>
      <xdr:row>74</xdr:row>
      <xdr:rowOff>110068</xdr:rowOff>
    </xdr:from>
    <xdr:to>
      <xdr:col>42</xdr:col>
      <xdr:colOff>232508</xdr:colOff>
      <xdr:row>100</xdr:row>
      <xdr:rowOff>203200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96C1610-800C-244D-93BA-DD16A67D2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571499</xdr:colOff>
      <xdr:row>102</xdr:row>
      <xdr:rowOff>63500</xdr:rowOff>
    </xdr:from>
    <xdr:to>
      <xdr:col>43</xdr:col>
      <xdr:colOff>427566</xdr:colOff>
      <xdr:row>127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3FD2882-A9B6-F94D-ABC2-1B2E2BC1F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587483</xdr:colOff>
      <xdr:row>163</xdr:row>
      <xdr:rowOff>130457</xdr:rowOff>
    </xdr:from>
    <xdr:to>
      <xdr:col>47</xdr:col>
      <xdr:colOff>244713</xdr:colOff>
      <xdr:row>194</xdr:row>
      <xdr:rowOff>38878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913C046-C796-1C49-B48F-79ECFCCA9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736600</xdr:colOff>
      <xdr:row>14</xdr:row>
      <xdr:rowOff>88900</xdr:rowOff>
    </xdr:from>
    <xdr:to>
      <xdr:col>28</xdr:col>
      <xdr:colOff>571500</xdr:colOff>
      <xdr:row>42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546BA-D231-C241-9FDE-41743D43A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BV277"/>
  <sheetViews>
    <sheetView showGridLines="0" tabSelected="1" zoomScale="98" zoomScaleNormal="98" workbookViewId="0">
      <pane ySplit="2" topLeftCell="A248" activePane="bottomLeft" state="frozen"/>
      <selection pane="bottomLeft" activeCell="K84" sqref="K84"/>
    </sheetView>
  </sheetViews>
  <sheetFormatPr baseColWidth="10" defaultRowHeight="16"/>
  <cols>
    <col min="1" max="1" width="6.1640625" bestFit="1" customWidth="1"/>
    <col min="2" max="2" width="5.33203125" bestFit="1" customWidth="1"/>
    <col min="3" max="10" width="7.83203125" customWidth="1"/>
    <col min="12" max="12" width="17.83203125" customWidth="1"/>
    <col min="14" max="14" width="5.6640625" bestFit="1" customWidth="1"/>
    <col min="15" max="15" width="5.83203125" bestFit="1" customWidth="1"/>
    <col min="20" max="20" width="11.6640625" customWidth="1"/>
    <col min="27" max="27" width="11.6640625" customWidth="1"/>
    <col min="30" max="30" width="21.83203125" customWidth="1"/>
    <col min="45" max="45" width="12" bestFit="1" customWidth="1"/>
    <col min="46" max="46" width="12" customWidth="1"/>
    <col min="63" max="63" width="12" bestFit="1" customWidth="1"/>
  </cols>
  <sheetData>
    <row r="1" spans="1:74">
      <c r="A1" s="126" t="s">
        <v>51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81"/>
      <c r="S1" s="81"/>
      <c r="W1" s="123"/>
      <c r="X1" s="123"/>
      <c r="Y1" s="123"/>
      <c r="Z1" s="123"/>
      <c r="AE1" s="128" t="s">
        <v>52</v>
      </c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W1" s="127" t="s">
        <v>60</v>
      </c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</row>
    <row r="2" spans="1:74" ht="103" thickBot="1">
      <c r="A2" s="2" t="s">
        <v>47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68</v>
      </c>
      <c r="L2" s="2" t="s">
        <v>54</v>
      </c>
      <c r="M2" s="2" t="s">
        <v>56</v>
      </c>
      <c r="N2" s="2" t="s">
        <v>44</v>
      </c>
      <c r="O2" s="2" t="s">
        <v>45</v>
      </c>
      <c r="P2" s="2" t="s">
        <v>55</v>
      </c>
      <c r="Q2" s="2" t="s">
        <v>53</v>
      </c>
      <c r="R2" s="37" t="s">
        <v>123</v>
      </c>
      <c r="S2" s="37" t="s">
        <v>145</v>
      </c>
      <c r="T2" s="82" t="s">
        <v>124</v>
      </c>
      <c r="U2" s="82" t="s">
        <v>125</v>
      </c>
      <c r="V2" s="82" t="s">
        <v>44</v>
      </c>
      <c r="W2" s="37" t="s">
        <v>186</v>
      </c>
      <c r="X2" s="37" t="s">
        <v>188</v>
      </c>
      <c r="Y2" s="37" t="s">
        <v>187</v>
      </c>
      <c r="Z2" s="37" t="s">
        <v>189</v>
      </c>
      <c r="AA2" s="124" t="s">
        <v>124</v>
      </c>
      <c r="AB2" s="124" t="s">
        <v>125</v>
      </c>
      <c r="AC2" s="124" t="s">
        <v>44</v>
      </c>
      <c r="AE2" t="s">
        <v>24</v>
      </c>
      <c r="AF2" s="1" t="s">
        <v>145</v>
      </c>
      <c r="AG2" s="1" t="s">
        <v>48</v>
      </c>
      <c r="AH2" t="s">
        <v>44</v>
      </c>
      <c r="AI2" t="s">
        <v>45</v>
      </c>
      <c r="AJ2" t="s">
        <v>49</v>
      </c>
      <c r="AK2" s="1" t="s">
        <v>65</v>
      </c>
      <c r="AN2" s="1" t="s">
        <v>58</v>
      </c>
      <c r="AO2" s="1" t="s">
        <v>59</v>
      </c>
      <c r="AR2" s="1" t="s">
        <v>24</v>
      </c>
      <c r="AS2" s="1" t="s">
        <v>57</v>
      </c>
      <c r="AT2" s="1" t="s">
        <v>50</v>
      </c>
      <c r="AW2" s="1" t="s">
        <v>61</v>
      </c>
      <c r="AX2" s="88" t="s">
        <v>149</v>
      </c>
      <c r="AY2" s="1" t="s">
        <v>62</v>
      </c>
      <c r="AZ2" t="s">
        <v>44</v>
      </c>
      <c r="BA2" t="s">
        <v>45</v>
      </c>
      <c r="BB2" t="s">
        <v>63</v>
      </c>
      <c r="BC2" s="1" t="s">
        <v>64</v>
      </c>
      <c r="BF2" s="1" t="s">
        <v>58</v>
      </c>
      <c r="BG2" s="1" t="s">
        <v>59</v>
      </c>
      <c r="BJ2" s="1" t="s">
        <v>61</v>
      </c>
      <c r="BK2" s="1" t="s">
        <v>66</v>
      </c>
      <c r="BL2" s="1" t="s">
        <v>67</v>
      </c>
      <c r="BO2" s="1" t="s">
        <v>68</v>
      </c>
      <c r="BP2" s="1" t="s">
        <v>13</v>
      </c>
      <c r="BQ2" s="1" t="s">
        <v>46</v>
      </c>
      <c r="BR2" s="1" t="s">
        <v>69</v>
      </c>
      <c r="BS2" s="1" t="s">
        <v>70</v>
      </c>
      <c r="BT2" s="37" t="s">
        <v>72</v>
      </c>
      <c r="BU2" s="37" t="s">
        <v>71</v>
      </c>
      <c r="BV2" s="36" t="s">
        <v>73</v>
      </c>
    </row>
    <row r="3" spans="1:74" s="3" customFormat="1" ht="17" thickBot="1">
      <c r="A3" s="15">
        <f t="shared" ref="A3:A31" si="0">100-B3</f>
        <v>43</v>
      </c>
      <c r="B3" s="15">
        <v>57</v>
      </c>
      <c r="C3" s="15">
        <v>40.700000000000003</v>
      </c>
      <c r="D3" s="15">
        <v>43.6</v>
      </c>
      <c r="E3" s="15">
        <v>5680</v>
      </c>
      <c r="F3" s="15">
        <v>-8.3000000000000007</v>
      </c>
      <c r="G3" s="15">
        <v>32.5</v>
      </c>
      <c r="H3" s="15">
        <v>39.6</v>
      </c>
      <c r="I3" s="15" t="s">
        <v>14</v>
      </c>
      <c r="J3" s="15">
        <v>5.5</v>
      </c>
      <c r="K3" s="16">
        <v>38</v>
      </c>
      <c r="L3" s="17">
        <v>0.5</v>
      </c>
      <c r="M3" s="3" t="s">
        <v>69</v>
      </c>
      <c r="Q3" s="29">
        <f t="shared" ref="Q3:Q8" si="1">J3-($P$5*A3)</f>
        <v>0.48333333333333339</v>
      </c>
      <c r="R3" s="29">
        <f t="shared" ref="R3:R34" si="2">(J3-L3)/A3</f>
        <v>0.11627906976744186</v>
      </c>
      <c r="S3" s="29">
        <v>0.11600000000000001</v>
      </c>
      <c r="T3" s="3">
        <f>(J3-L3)/S3</f>
        <v>43.103448275862064</v>
      </c>
      <c r="U3" s="3">
        <f>ROUND(T3,0)</f>
        <v>43</v>
      </c>
      <c r="V3" s="3">
        <f>A3-U3</f>
        <v>0</v>
      </c>
      <c r="W3" s="29">
        <f>INDEX(LINEST(J$3:J$8,A$3:A$8,TRUE,FALSE ),1)</f>
        <v>0.11575609756097562</v>
      </c>
      <c r="X3" s="29">
        <f>INDEX(LINEST(J$3:J$8,A$3:A$8,TRUE,FALSE ),2)</f>
        <v>0.49741463414634168</v>
      </c>
      <c r="Y3" s="29">
        <f>INDEX(LINEST(A$3:A$8,J$3:J$8,TRUE,FALSE ),1)</f>
        <v>8.6353711790393017</v>
      </c>
      <c r="Z3" s="29">
        <f>INDEX(LINEST(A$3:A$8,J$3:J$8,TRUE,FALSE ),2)</f>
        <v>-4.284206695778753</v>
      </c>
      <c r="AA3" s="3">
        <f>(J3-X3)/W3</f>
        <v>43.216603455541502</v>
      </c>
      <c r="AB3" s="3">
        <f>ROUND(AA3,0)</f>
        <v>43</v>
      </c>
      <c r="AC3" s="3">
        <f>A3-AB3</f>
        <v>0</v>
      </c>
      <c r="AE3" s="17">
        <f>$K$6</f>
        <v>38</v>
      </c>
      <c r="AF3" s="3">
        <f>S3</f>
        <v>0.11600000000000001</v>
      </c>
      <c r="AK3" s="3">
        <v>0.02</v>
      </c>
      <c r="AN3" s="3">
        <v>10</v>
      </c>
      <c r="AO3" s="3">
        <f t="shared" ref="AO3:AO20" si="3">$AJ$10*AN3+$AK$9</f>
        <v>3.85E-2</v>
      </c>
      <c r="AR3" s="16">
        <f>$K3</f>
        <v>38</v>
      </c>
      <c r="AS3" s="16">
        <f t="shared" ref="AS3:AS34" si="4">$AJ$24*AR3+$AK$24</f>
        <v>0.1055</v>
      </c>
      <c r="AT3" s="16">
        <f>AS3-P3</f>
        <v>0.1055</v>
      </c>
      <c r="AW3" s="17">
        <f>$K$6</f>
        <v>38</v>
      </c>
      <c r="AX3" s="3">
        <f>L3</f>
        <v>0.5</v>
      </c>
      <c r="AY3" s="3" t="s">
        <v>43</v>
      </c>
      <c r="BC3" s="3">
        <v>0.09</v>
      </c>
      <c r="BF3" s="3">
        <v>10</v>
      </c>
      <c r="BG3" s="3">
        <f t="shared" ref="BG3:BG20" si="5">$BB$6*BF3+$BC$5</f>
        <v>0.19833333333333333</v>
      </c>
      <c r="BJ3" s="16">
        <f>$K3</f>
        <v>38</v>
      </c>
      <c r="BK3" s="16">
        <f t="shared" ref="BK3:BK34" si="6">$BB$24*BJ3+$BC$24</f>
        <v>0.49659999999999993</v>
      </c>
      <c r="BL3" s="16">
        <f>BK3-L3</f>
        <v>-3.4000000000000696E-3</v>
      </c>
      <c r="BO3" s="16">
        <f>$K3</f>
        <v>38</v>
      </c>
      <c r="BP3" s="3">
        <f t="shared" ref="BP3:BP34" si="7">$AJ$24*BO3+$AK$24</f>
        <v>0.1055</v>
      </c>
      <c r="BQ3" s="3">
        <f t="shared" ref="BQ3:BQ34" si="8">$BB$24*BO3+$BC$24</f>
        <v>0.49659999999999993</v>
      </c>
      <c r="BR3" s="3">
        <f>J3</f>
        <v>5.5</v>
      </c>
      <c r="BS3" s="3">
        <f>(BR3-BQ3)/BP3</f>
        <v>47.425592417061615</v>
      </c>
      <c r="BT3" s="34">
        <f>ROUND(BS3,0)</f>
        <v>47</v>
      </c>
      <c r="BU3" s="34">
        <f>A3</f>
        <v>43</v>
      </c>
      <c r="BV3" s="80">
        <f>BU3-BT3</f>
        <v>-4</v>
      </c>
    </row>
    <row r="4" spans="1:74" s="3" customFormat="1" ht="17" thickBot="1">
      <c r="A4" s="28">
        <f t="shared" si="0"/>
        <v>26</v>
      </c>
      <c r="B4" s="15">
        <v>74</v>
      </c>
      <c r="C4" s="15">
        <v>42.4</v>
      </c>
      <c r="D4" s="15">
        <v>48.4</v>
      </c>
      <c r="E4" s="15">
        <v>5430</v>
      </c>
      <c r="F4" s="15">
        <v>-2.9</v>
      </c>
      <c r="G4" s="15">
        <v>39.9</v>
      </c>
      <c r="H4" s="15">
        <v>47.4</v>
      </c>
      <c r="I4" s="15" t="s">
        <v>15</v>
      </c>
      <c r="J4" s="15">
        <v>3.5</v>
      </c>
      <c r="K4" s="16">
        <v>38</v>
      </c>
      <c r="L4" s="17">
        <v>0.5</v>
      </c>
      <c r="M4" s="3" t="s">
        <v>43</v>
      </c>
      <c r="Q4" s="29">
        <f t="shared" si="1"/>
        <v>0.46666666666666679</v>
      </c>
      <c r="R4" s="29">
        <f t="shared" si="2"/>
        <v>0.11538461538461539</v>
      </c>
      <c r="S4" s="29">
        <v>0.11600000000000001</v>
      </c>
      <c r="T4" s="3">
        <f>(J4-L4)/S4</f>
        <v>25.862068965517238</v>
      </c>
      <c r="U4" s="3">
        <f t="shared" ref="U4:U20" si="9">ROUND(T4,0)</f>
        <v>26</v>
      </c>
      <c r="V4" s="3">
        <f>A4-U4</f>
        <v>0</v>
      </c>
      <c r="W4" s="29">
        <f t="shared" ref="W4:W8" si="10">INDEX(LINEST(J$3:J$8,A$3:A$8,TRUE,FALSE ),1)</f>
        <v>0.11575609756097562</v>
      </c>
      <c r="X4" s="29">
        <f t="shared" ref="X4:X8" si="11">INDEX(LINEST(J$3:J$8,A$3:A$8,TRUE,FALSE ),2)</f>
        <v>0.49741463414634168</v>
      </c>
      <c r="Y4" s="29">
        <f t="shared" ref="Y4:Y8" si="12">INDEX(LINEST(A$3:A$8,J$3:J$8,TRUE,FALSE ),1)</f>
        <v>8.6353711790393017</v>
      </c>
      <c r="Z4" s="29">
        <f t="shared" ref="Z4:Z8" si="13">INDEX(LINEST(A$3:A$8,J$3:J$8,TRUE,FALSE ),2)</f>
        <v>-4.284206695778753</v>
      </c>
      <c r="AA4" s="3">
        <f t="shared" ref="AA4:AA67" si="14">(J4-X4)/W4</f>
        <v>25.938895912347238</v>
      </c>
      <c r="AB4" s="3">
        <f t="shared" ref="AB4:AB67" si="15">ROUND(AA4,0)</f>
        <v>26</v>
      </c>
      <c r="AC4" s="3">
        <f t="shared" ref="AC4:AC67" si="16">A4-AB4</f>
        <v>0</v>
      </c>
      <c r="AE4" s="10">
        <f>$K$11</f>
        <v>29</v>
      </c>
      <c r="AF4" s="3">
        <f>S9</f>
        <v>0.10299999999999999</v>
      </c>
      <c r="AK4" s="3">
        <v>0.02</v>
      </c>
      <c r="AN4" s="3">
        <v>20</v>
      </c>
      <c r="AO4" s="3">
        <f t="shared" si="3"/>
        <v>5.6999999999999995E-2</v>
      </c>
      <c r="AR4" s="16">
        <f t="shared" ref="AR4:AR8" si="17">$K4</f>
        <v>38</v>
      </c>
      <c r="AS4" s="16">
        <f t="shared" si="4"/>
        <v>0.1055</v>
      </c>
      <c r="AT4" s="16">
        <f>AS4-P4</f>
        <v>0.1055</v>
      </c>
      <c r="AW4" s="10">
        <f>$K$11</f>
        <v>29</v>
      </c>
      <c r="AX4" s="3">
        <f>L9</f>
        <v>0.51</v>
      </c>
      <c r="BC4" s="3">
        <v>0.09</v>
      </c>
      <c r="BF4" s="3">
        <v>20</v>
      </c>
      <c r="BG4" s="3">
        <f t="shared" si="5"/>
        <v>0.30666666666666664</v>
      </c>
      <c r="BJ4" s="16">
        <f t="shared" ref="BJ4:BJ8" si="18">$K4</f>
        <v>38</v>
      </c>
      <c r="BK4" s="16">
        <f t="shared" si="6"/>
        <v>0.49659999999999993</v>
      </c>
      <c r="BL4" s="16">
        <f>BK4-L4</f>
        <v>-3.4000000000000696E-3</v>
      </c>
      <c r="BO4" s="16">
        <f t="shared" ref="BO4:BO8" si="19">$K4</f>
        <v>38</v>
      </c>
      <c r="BP4" s="3">
        <f t="shared" si="7"/>
        <v>0.1055</v>
      </c>
      <c r="BQ4" s="3">
        <f t="shared" si="8"/>
        <v>0.49659999999999993</v>
      </c>
      <c r="BR4" s="3">
        <f>J4</f>
        <v>3.5</v>
      </c>
      <c r="BS4" s="3">
        <f t="shared" ref="BS4:BS59" si="20">(BR4-BQ4)/BP4</f>
        <v>28.468246445497631</v>
      </c>
      <c r="BT4" s="34">
        <f t="shared" ref="BT4:BT31" si="21">ROUND(BS4,0)</f>
        <v>28</v>
      </c>
      <c r="BU4" s="34">
        <f>A4</f>
        <v>26</v>
      </c>
      <c r="BV4" s="80">
        <f t="shared" ref="BV4:BV31" si="22">BU4-BT4</f>
        <v>-2</v>
      </c>
    </row>
    <row r="5" spans="1:74" s="3" customFormat="1" ht="17" thickBot="1">
      <c r="A5" s="15">
        <f t="shared" si="0"/>
        <v>25</v>
      </c>
      <c r="B5" s="15">
        <v>75</v>
      </c>
      <c r="C5" s="15">
        <v>41.3</v>
      </c>
      <c r="D5" s="15">
        <v>44.6</v>
      </c>
      <c r="E5" s="15">
        <v>5080</v>
      </c>
      <c r="F5" s="15">
        <v>-1.3</v>
      </c>
      <c r="G5" s="15">
        <v>34.6</v>
      </c>
      <c r="H5" s="15">
        <v>42.1</v>
      </c>
      <c r="I5" s="15" t="s">
        <v>16</v>
      </c>
      <c r="J5" s="15">
        <v>3.4</v>
      </c>
      <c r="K5" s="16">
        <v>38</v>
      </c>
      <c r="L5" s="17">
        <v>0.5</v>
      </c>
      <c r="M5" s="3" t="s">
        <v>69</v>
      </c>
      <c r="N5" s="3">
        <f>A3-A5</f>
        <v>18</v>
      </c>
      <c r="O5" s="3">
        <f>J3-J5</f>
        <v>2.1</v>
      </c>
      <c r="P5" s="29">
        <f>O5/N5</f>
        <v>0.11666666666666667</v>
      </c>
      <c r="Q5" s="29">
        <f t="shared" si="1"/>
        <v>0.48333333333333339</v>
      </c>
      <c r="R5" s="29">
        <f t="shared" si="2"/>
        <v>0.11599999999999999</v>
      </c>
      <c r="S5" s="29">
        <v>0.11600000000000001</v>
      </c>
      <c r="T5" s="3">
        <f>(J5-L5)/S5</f>
        <v>24.999999999999996</v>
      </c>
      <c r="U5" s="3">
        <f t="shared" si="9"/>
        <v>25</v>
      </c>
      <c r="V5" s="3">
        <f>A5-U5</f>
        <v>0</v>
      </c>
      <c r="W5" s="29">
        <f t="shared" si="10"/>
        <v>0.11575609756097562</v>
      </c>
      <c r="X5" s="29">
        <f t="shared" si="11"/>
        <v>0.49741463414634168</v>
      </c>
      <c r="Y5" s="29">
        <f t="shared" si="12"/>
        <v>8.6353711790393017</v>
      </c>
      <c r="Z5" s="29">
        <f t="shared" si="13"/>
        <v>-4.284206695778753</v>
      </c>
      <c r="AA5" s="3">
        <f t="shared" si="14"/>
        <v>25.075010535187523</v>
      </c>
      <c r="AB5" s="3">
        <f t="shared" si="15"/>
        <v>25</v>
      </c>
      <c r="AC5" s="3">
        <f t="shared" si="16"/>
        <v>0</v>
      </c>
      <c r="AE5" s="19">
        <f>$K$19</f>
        <v>68</v>
      </c>
      <c r="AF5" s="3">
        <f>S14</f>
        <v>0.16600000000000001</v>
      </c>
      <c r="AK5" s="3">
        <v>0.02</v>
      </c>
      <c r="AN5" s="3">
        <v>29</v>
      </c>
      <c r="AO5" s="3">
        <f t="shared" si="3"/>
        <v>7.3649999999999993E-2</v>
      </c>
      <c r="AR5" s="16">
        <f t="shared" si="17"/>
        <v>38</v>
      </c>
      <c r="AS5" s="16">
        <f t="shared" si="4"/>
        <v>0.1055</v>
      </c>
      <c r="AT5" s="16">
        <f>AS5-P5</f>
        <v>-1.1166666666666672E-2</v>
      </c>
      <c r="AW5" s="19">
        <f>$K$19</f>
        <v>68</v>
      </c>
      <c r="AX5" s="3">
        <f>L14</f>
        <v>0.85</v>
      </c>
      <c r="BC5" s="3">
        <v>0.09</v>
      </c>
      <c r="BF5" s="3">
        <v>29</v>
      </c>
      <c r="BG5" s="3">
        <f t="shared" si="5"/>
        <v>0.40416666666666667</v>
      </c>
      <c r="BJ5" s="16">
        <f t="shared" si="18"/>
        <v>38</v>
      </c>
      <c r="BK5" s="16">
        <f t="shared" si="6"/>
        <v>0.49659999999999993</v>
      </c>
      <c r="BL5" s="16">
        <f>BK5-L5</f>
        <v>-3.4000000000000696E-3</v>
      </c>
      <c r="BO5" s="16">
        <f t="shared" si="19"/>
        <v>38</v>
      </c>
      <c r="BP5" s="3">
        <f t="shared" si="7"/>
        <v>0.1055</v>
      </c>
      <c r="BQ5" s="3">
        <f t="shared" si="8"/>
        <v>0.49659999999999993</v>
      </c>
      <c r="BR5" s="3">
        <f>J5</f>
        <v>3.4</v>
      </c>
      <c r="BS5" s="3">
        <f t="shared" si="20"/>
        <v>27.520379146919431</v>
      </c>
      <c r="BT5" s="34">
        <f t="shared" si="21"/>
        <v>28</v>
      </c>
      <c r="BU5" s="34">
        <f>A5</f>
        <v>25</v>
      </c>
      <c r="BV5" s="80">
        <f t="shared" si="22"/>
        <v>-3</v>
      </c>
    </row>
    <row r="6" spans="1:74" s="3" customFormat="1" ht="17" thickBot="1">
      <c r="A6" s="28">
        <f t="shared" si="0"/>
        <v>11</v>
      </c>
      <c r="B6" s="15">
        <v>89</v>
      </c>
      <c r="C6" s="15">
        <v>42.4</v>
      </c>
      <c r="D6" s="15">
        <v>45.9</v>
      </c>
      <c r="E6" s="15">
        <v>5420</v>
      </c>
      <c r="F6" s="15">
        <v>-2.5</v>
      </c>
      <c r="G6" s="15">
        <v>36.5</v>
      </c>
      <c r="H6" s="15">
        <v>43.6</v>
      </c>
      <c r="I6" s="15" t="s">
        <v>17</v>
      </c>
      <c r="J6" s="15">
        <v>1.8</v>
      </c>
      <c r="K6" s="16">
        <v>38</v>
      </c>
      <c r="L6" s="17">
        <v>0.5</v>
      </c>
      <c r="M6" s="3" t="s">
        <v>43</v>
      </c>
      <c r="N6" s="3">
        <f>A4-A6</f>
        <v>15</v>
      </c>
      <c r="O6" s="3">
        <f>J4-J6</f>
        <v>1.7</v>
      </c>
      <c r="P6" s="29">
        <f>O6/N6</f>
        <v>0.11333333333333333</v>
      </c>
      <c r="Q6" s="29">
        <f t="shared" si="1"/>
        <v>0.51666666666666661</v>
      </c>
      <c r="R6" s="29">
        <f t="shared" si="2"/>
        <v>0.11818181818181818</v>
      </c>
      <c r="S6" s="29">
        <v>0.11600000000000001</v>
      </c>
      <c r="T6" s="3">
        <f>(J6-L6)/S6</f>
        <v>11.206896551724137</v>
      </c>
      <c r="U6" s="3">
        <f t="shared" si="9"/>
        <v>11</v>
      </c>
      <c r="V6" s="3">
        <f>A6-U6</f>
        <v>0</v>
      </c>
      <c r="W6" s="29">
        <f t="shared" si="10"/>
        <v>0.11575609756097562</v>
      </c>
      <c r="X6" s="29">
        <f t="shared" si="11"/>
        <v>0.49741463414634168</v>
      </c>
      <c r="Y6" s="29">
        <f t="shared" si="12"/>
        <v>8.6353711790393017</v>
      </c>
      <c r="Z6" s="29">
        <f t="shared" si="13"/>
        <v>-4.284206695778753</v>
      </c>
      <c r="AA6" s="3">
        <f t="shared" si="14"/>
        <v>11.25284450063211</v>
      </c>
      <c r="AB6" s="3">
        <f t="shared" si="15"/>
        <v>11</v>
      </c>
      <c r="AC6" s="3">
        <f t="shared" si="16"/>
        <v>0</v>
      </c>
      <c r="AE6" s="22">
        <f>$K$21</f>
        <v>50</v>
      </c>
      <c r="AF6" s="3">
        <f>S20</f>
        <v>0.125</v>
      </c>
      <c r="AK6" s="3">
        <v>0.02</v>
      </c>
      <c r="AN6" s="3">
        <v>30</v>
      </c>
      <c r="AO6" s="3">
        <f t="shared" si="3"/>
        <v>7.5499999999999998E-2</v>
      </c>
      <c r="AR6" s="16">
        <f t="shared" si="17"/>
        <v>38</v>
      </c>
      <c r="AS6" s="16">
        <f t="shared" si="4"/>
        <v>0.1055</v>
      </c>
      <c r="AT6" s="16">
        <f>AS6-P6</f>
        <v>-7.833333333333331E-3</v>
      </c>
      <c r="AW6" s="22">
        <f>$K$21</f>
        <v>50</v>
      </c>
      <c r="AX6" s="3">
        <f>L20</f>
        <v>0.63</v>
      </c>
      <c r="AY6" s="3" t="s">
        <v>43</v>
      </c>
      <c r="AZ6" s="3">
        <f>AW6-AW3</f>
        <v>12</v>
      </c>
      <c r="BA6" s="3">
        <f>AX6-AX3</f>
        <v>0.13</v>
      </c>
      <c r="BB6" s="3">
        <f>BA6/AZ6</f>
        <v>1.0833333333333334E-2</v>
      </c>
      <c r="BC6" s="3">
        <v>0.09</v>
      </c>
      <c r="BF6" s="3">
        <v>30</v>
      </c>
      <c r="BG6" s="3">
        <f t="shared" si="5"/>
        <v>0.41500000000000004</v>
      </c>
      <c r="BJ6" s="16">
        <f t="shared" si="18"/>
        <v>38</v>
      </c>
      <c r="BK6" s="16">
        <f t="shared" si="6"/>
        <v>0.49659999999999993</v>
      </c>
      <c r="BL6" s="16">
        <f>BK6-L6</f>
        <v>-3.4000000000000696E-3</v>
      </c>
      <c r="BO6" s="16">
        <f t="shared" si="19"/>
        <v>38</v>
      </c>
      <c r="BP6" s="3">
        <f t="shared" si="7"/>
        <v>0.1055</v>
      </c>
      <c r="BQ6" s="3">
        <f t="shared" si="8"/>
        <v>0.49659999999999993</v>
      </c>
      <c r="BR6" s="3">
        <f>J6</f>
        <v>1.8</v>
      </c>
      <c r="BS6" s="3">
        <f t="shared" si="20"/>
        <v>12.354502369668248</v>
      </c>
      <c r="BT6" s="34">
        <f t="shared" si="21"/>
        <v>12</v>
      </c>
      <c r="BU6" s="34">
        <f>A6</f>
        <v>11</v>
      </c>
      <c r="BV6" s="80">
        <f t="shared" si="22"/>
        <v>-1</v>
      </c>
    </row>
    <row r="7" spans="1:74" s="3" customFormat="1" ht="17" thickBot="1">
      <c r="A7" s="15">
        <f t="shared" si="0"/>
        <v>39</v>
      </c>
      <c r="B7" s="15">
        <v>61</v>
      </c>
      <c r="C7" s="15">
        <v>41.8</v>
      </c>
      <c r="D7" s="15">
        <v>43.7</v>
      </c>
      <c r="E7" s="15">
        <v>5330</v>
      </c>
      <c r="F7" s="15">
        <v>-3.3</v>
      </c>
      <c r="G7" s="15">
        <v>33</v>
      </c>
      <c r="H7" s="15">
        <v>40.299999999999997</v>
      </c>
      <c r="I7" s="15" t="s">
        <v>18</v>
      </c>
      <c r="J7" s="15">
        <v>5</v>
      </c>
      <c r="K7" s="16">
        <v>38</v>
      </c>
      <c r="L7" s="17">
        <v>0.5</v>
      </c>
      <c r="Q7" s="29">
        <f t="shared" si="1"/>
        <v>0.45000000000000018</v>
      </c>
      <c r="R7" s="29">
        <f t="shared" si="2"/>
        <v>0.11538461538461539</v>
      </c>
      <c r="S7" s="29">
        <v>0.11600000000000001</v>
      </c>
      <c r="T7" s="3">
        <f>(J7-L7)/S7</f>
        <v>38.793103448275858</v>
      </c>
      <c r="U7" s="3">
        <f t="shared" si="9"/>
        <v>39</v>
      </c>
      <c r="V7" s="3">
        <f>A7-U7</f>
        <v>0</v>
      </c>
      <c r="W7" s="29">
        <f t="shared" si="10"/>
        <v>0.11575609756097562</v>
      </c>
      <c r="X7" s="29">
        <f t="shared" si="11"/>
        <v>0.49741463414634168</v>
      </c>
      <c r="Y7" s="29">
        <f t="shared" si="12"/>
        <v>8.6353711790393017</v>
      </c>
      <c r="Z7" s="29">
        <f t="shared" si="13"/>
        <v>-4.284206695778753</v>
      </c>
      <c r="AA7" s="3">
        <f t="shared" si="14"/>
        <v>38.897176569742939</v>
      </c>
      <c r="AB7" s="3">
        <f t="shared" si="15"/>
        <v>39</v>
      </c>
      <c r="AC7" s="3">
        <f t="shared" si="16"/>
        <v>0</v>
      </c>
      <c r="AE7" s="13">
        <f>$K$31</f>
        <v>35</v>
      </c>
      <c r="AF7" s="3">
        <f>S26</f>
        <v>0.108</v>
      </c>
      <c r="AG7" s="3" t="s">
        <v>146</v>
      </c>
      <c r="AK7" s="3">
        <v>0.02</v>
      </c>
      <c r="AN7" s="3">
        <v>35</v>
      </c>
      <c r="AO7" s="3">
        <f t="shared" si="3"/>
        <v>8.4750000000000006E-2</v>
      </c>
      <c r="AR7" s="16">
        <f t="shared" si="17"/>
        <v>38</v>
      </c>
      <c r="AS7" s="16">
        <f t="shared" si="4"/>
        <v>0.1055</v>
      </c>
      <c r="AT7" s="16">
        <f>AS7-P7</f>
        <v>0.1055</v>
      </c>
      <c r="AW7" s="13">
        <f>$K$31</f>
        <v>35</v>
      </c>
      <c r="AX7" s="3">
        <f>L26</f>
        <v>0.57999999999999996</v>
      </c>
      <c r="AY7" s="3" t="s">
        <v>69</v>
      </c>
      <c r="BC7" s="3">
        <v>0.09</v>
      </c>
      <c r="BF7" s="3">
        <v>35</v>
      </c>
      <c r="BG7" s="3">
        <f t="shared" si="5"/>
        <v>0.46916666666666662</v>
      </c>
      <c r="BJ7" s="16">
        <f t="shared" si="18"/>
        <v>38</v>
      </c>
      <c r="BK7" s="16">
        <f t="shared" si="6"/>
        <v>0.49659999999999993</v>
      </c>
      <c r="BL7" s="16">
        <f>BK7-L7</f>
        <v>-3.4000000000000696E-3</v>
      </c>
      <c r="BO7" s="16">
        <f t="shared" si="19"/>
        <v>38</v>
      </c>
      <c r="BP7" s="3">
        <f t="shared" si="7"/>
        <v>0.1055</v>
      </c>
      <c r="BQ7" s="3">
        <f t="shared" si="8"/>
        <v>0.49659999999999993</v>
      </c>
      <c r="BR7" s="3">
        <f>J7</f>
        <v>5</v>
      </c>
      <c r="BS7" s="3">
        <f t="shared" si="20"/>
        <v>42.686255924170617</v>
      </c>
      <c r="BT7" s="34">
        <f t="shared" si="21"/>
        <v>43</v>
      </c>
      <c r="BU7" s="34">
        <f>A7</f>
        <v>39</v>
      </c>
      <c r="BV7" s="80">
        <f t="shared" si="22"/>
        <v>-4</v>
      </c>
    </row>
    <row r="8" spans="1:74" s="3" customFormat="1" ht="17" thickBot="1">
      <c r="A8" s="15">
        <f t="shared" si="0"/>
        <v>22</v>
      </c>
      <c r="B8" s="15">
        <v>78</v>
      </c>
      <c r="C8" s="15" t="s">
        <v>19</v>
      </c>
      <c r="D8" s="15">
        <v>45.2</v>
      </c>
      <c r="E8" s="15">
        <v>5170</v>
      </c>
      <c r="F8" s="15" t="s">
        <v>19</v>
      </c>
      <c r="G8" s="15">
        <v>35</v>
      </c>
      <c r="H8" s="15">
        <v>43</v>
      </c>
      <c r="I8" s="15" t="s">
        <v>20</v>
      </c>
      <c r="J8" s="15">
        <v>3</v>
      </c>
      <c r="K8" s="16">
        <v>38</v>
      </c>
      <c r="L8" s="17">
        <v>0.5</v>
      </c>
      <c r="Q8" s="29">
        <f t="shared" si="1"/>
        <v>0.43333333333333313</v>
      </c>
      <c r="R8" s="29">
        <f t="shared" si="2"/>
        <v>0.11363636363636363</v>
      </c>
      <c r="S8" s="29">
        <v>0.11600000000000001</v>
      </c>
      <c r="T8" s="3">
        <f>(J8-L8)/S8</f>
        <v>21.551724137931032</v>
      </c>
      <c r="U8" s="3">
        <f t="shared" si="9"/>
        <v>22</v>
      </c>
      <c r="V8" s="3">
        <f>A8-U8</f>
        <v>0</v>
      </c>
      <c r="W8" s="29">
        <f t="shared" si="10"/>
        <v>0.11575609756097562</v>
      </c>
      <c r="X8" s="29">
        <f t="shared" si="11"/>
        <v>0.49741463414634168</v>
      </c>
      <c r="Y8" s="29">
        <f t="shared" si="12"/>
        <v>8.6353711790393017</v>
      </c>
      <c r="Z8" s="29">
        <f t="shared" si="13"/>
        <v>-4.284206695778753</v>
      </c>
      <c r="AA8" s="3">
        <f t="shared" si="14"/>
        <v>21.619469026548671</v>
      </c>
      <c r="AB8" s="3">
        <f t="shared" si="15"/>
        <v>22</v>
      </c>
      <c r="AC8" s="3">
        <f t="shared" si="16"/>
        <v>0</v>
      </c>
      <c r="AE8" s="17">
        <v>55</v>
      </c>
      <c r="AF8" s="3">
        <f>S32</f>
        <v>0.13200000000000001</v>
      </c>
      <c r="AK8" s="3">
        <v>0.02</v>
      </c>
      <c r="AN8" s="3">
        <v>38</v>
      </c>
      <c r="AO8" s="3">
        <f t="shared" si="3"/>
        <v>9.0300000000000005E-2</v>
      </c>
      <c r="AR8" s="16">
        <f t="shared" si="17"/>
        <v>38</v>
      </c>
      <c r="AS8" s="16">
        <f t="shared" si="4"/>
        <v>0.1055</v>
      </c>
      <c r="AT8" s="16">
        <f>AS8-P8</f>
        <v>0.1055</v>
      </c>
      <c r="AW8" s="17">
        <v>55</v>
      </c>
      <c r="AX8" s="3">
        <f>L32</f>
        <v>0.66</v>
      </c>
      <c r="BC8" s="3">
        <v>0.09</v>
      </c>
      <c r="BF8" s="3">
        <v>38</v>
      </c>
      <c r="BG8" s="3">
        <f t="shared" si="5"/>
        <v>0.50166666666666671</v>
      </c>
      <c r="BJ8" s="16">
        <f t="shared" si="18"/>
        <v>38</v>
      </c>
      <c r="BK8" s="16">
        <f t="shared" si="6"/>
        <v>0.49659999999999993</v>
      </c>
      <c r="BL8" s="16">
        <f>BK8-L8</f>
        <v>-3.4000000000000696E-3</v>
      </c>
      <c r="BO8" s="16">
        <f t="shared" si="19"/>
        <v>38</v>
      </c>
      <c r="BP8" s="3">
        <f t="shared" si="7"/>
        <v>0.1055</v>
      </c>
      <c r="BQ8" s="3">
        <f t="shared" si="8"/>
        <v>0.49659999999999993</v>
      </c>
      <c r="BR8" s="3">
        <f>J8</f>
        <v>3</v>
      </c>
      <c r="BS8" s="3">
        <f t="shared" si="20"/>
        <v>23.728909952606635</v>
      </c>
      <c r="BT8" s="34">
        <f t="shared" si="21"/>
        <v>24</v>
      </c>
      <c r="BU8" s="34">
        <f>A8</f>
        <v>22</v>
      </c>
      <c r="BV8" s="80">
        <f t="shared" si="22"/>
        <v>-2</v>
      </c>
    </row>
    <row r="9" spans="1:74" s="3" customFormat="1" ht="17" thickBot="1">
      <c r="A9" s="9">
        <f t="shared" si="0"/>
        <v>11</v>
      </c>
      <c r="B9" s="9">
        <v>89</v>
      </c>
      <c r="C9" s="9">
        <v>37.1</v>
      </c>
      <c r="D9" s="9">
        <v>39.5</v>
      </c>
      <c r="E9" s="9">
        <v>4620</v>
      </c>
      <c r="F9" s="9" t="s">
        <v>19</v>
      </c>
      <c r="G9" s="9">
        <v>27.8</v>
      </c>
      <c r="H9" s="9">
        <v>34.799999999999997</v>
      </c>
      <c r="I9" s="9" t="s">
        <v>26</v>
      </c>
      <c r="J9" s="9">
        <v>1.6</v>
      </c>
      <c r="K9" s="10">
        <v>29</v>
      </c>
      <c r="L9" s="11">
        <v>0.51</v>
      </c>
      <c r="M9" s="3" t="s">
        <v>43</v>
      </c>
      <c r="Q9" s="25">
        <f>J9-($P$11*A9)</f>
        <v>0.49999999999999978</v>
      </c>
      <c r="R9" s="25">
        <f t="shared" si="2"/>
        <v>9.9090909090909104E-2</v>
      </c>
      <c r="S9" s="25">
        <v>0.10299999999999999</v>
      </c>
      <c r="T9" s="3">
        <f>(J9-L9)/S9</f>
        <v>10.582524271844662</v>
      </c>
      <c r="U9" s="3">
        <f t="shared" si="9"/>
        <v>11</v>
      </c>
      <c r="V9" s="3">
        <f>A9-U9</f>
        <v>0</v>
      </c>
      <c r="W9" s="25">
        <f>INDEX(LINEST(J$9:J$13,A$9:A$13,TRUE,FALSE ),1)</f>
        <v>0.10398110661268557</v>
      </c>
      <c r="X9" s="25">
        <f>INDEX(LINEST(J$9:J$13,A$9:A$13,TRUE,FALSE ),2)</f>
        <v>0.49630229419703098</v>
      </c>
      <c r="Y9" s="25"/>
      <c r="Z9" s="25"/>
      <c r="AA9" s="3">
        <f t="shared" si="14"/>
        <v>10.614406229720961</v>
      </c>
      <c r="AB9" s="3">
        <f t="shared" si="15"/>
        <v>11</v>
      </c>
      <c r="AC9" s="3">
        <f t="shared" si="16"/>
        <v>0</v>
      </c>
      <c r="AE9" s="10">
        <v>65</v>
      </c>
      <c r="AF9" s="3">
        <f>S38</f>
        <v>0.156</v>
      </c>
      <c r="AK9" s="3">
        <v>0.02</v>
      </c>
      <c r="AN9" s="3">
        <v>40</v>
      </c>
      <c r="AO9" s="3">
        <f t="shared" si="3"/>
        <v>9.4E-2</v>
      </c>
      <c r="AR9" s="10">
        <f>$K9</f>
        <v>29</v>
      </c>
      <c r="AS9" s="10">
        <f t="shared" si="4"/>
        <v>8.5249999999999992E-2</v>
      </c>
      <c r="AT9" s="10">
        <f>AS9-P9</f>
        <v>8.5249999999999992E-2</v>
      </c>
      <c r="AW9" s="10">
        <v>65</v>
      </c>
      <c r="AX9" s="3">
        <f>L38</f>
        <v>0.73</v>
      </c>
      <c r="BC9" s="3">
        <v>0.09</v>
      </c>
      <c r="BF9" s="3">
        <v>40</v>
      </c>
      <c r="BG9" s="3">
        <f t="shared" si="5"/>
        <v>0.52333333333333332</v>
      </c>
      <c r="BJ9" s="10">
        <f>$K9</f>
        <v>29</v>
      </c>
      <c r="BK9" s="10">
        <f t="shared" si="6"/>
        <v>0.40029999999999999</v>
      </c>
      <c r="BL9" s="10">
        <f>BK9-L9</f>
        <v>-0.10970000000000002</v>
      </c>
      <c r="BO9" s="10">
        <f>$K9</f>
        <v>29</v>
      </c>
      <c r="BP9" s="3">
        <f t="shared" si="7"/>
        <v>8.5249999999999992E-2</v>
      </c>
      <c r="BQ9" s="3">
        <f t="shared" si="8"/>
        <v>0.40029999999999999</v>
      </c>
      <c r="BR9" s="3">
        <f>J9</f>
        <v>1.6</v>
      </c>
      <c r="BS9" s="3">
        <f t="shared" si="20"/>
        <v>14.072727272727274</v>
      </c>
      <c r="BT9" s="34">
        <f t="shared" si="21"/>
        <v>14</v>
      </c>
      <c r="BU9" s="34">
        <f>A9</f>
        <v>11</v>
      </c>
      <c r="BV9" s="80">
        <f t="shared" si="22"/>
        <v>-3</v>
      </c>
    </row>
    <row r="10" spans="1:74" s="3" customFormat="1" ht="17" thickBot="1">
      <c r="A10" s="24">
        <f t="shared" si="0"/>
        <v>50</v>
      </c>
      <c r="B10" s="9">
        <v>50</v>
      </c>
      <c r="C10" s="9">
        <v>38.4</v>
      </c>
      <c r="D10" s="9">
        <v>35.4</v>
      </c>
      <c r="E10" s="9">
        <v>4740</v>
      </c>
      <c r="F10" s="9">
        <v>-2.5</v>
      </c>
      <c r="G10" s="9">
        <v>23.5</v>
      </c>
      <c r="H10" s="9">
        <v>27.7</v>
      </c>
      <c r="I10" s="9" t="s">
        <v>27</v>
      </c>
      <c r="J10" s="9">
        <v>5.7</v>
      </c>
      <c r="K10" s="10">
        <v>29</v>
      </c>
      <c r="L10" s="11">
        <v>0.51</v>
      </c>
      <c r="Q10" s="25">
        <f>J10-($P$11*A10)</f>
        <v>0.69999999999999929</v>
      </c>
      <c r="R10" s="25">
        <f t="shared" si="2"/>
        <v>0.1038</v>
      </c>
      <c r="S10" s="25">
        <v>0.10299999999999999</v>
      </c>
      <c r="T10" s="3">
        <f>(J10-L10)/S10</f>
        <v>50.38834951456311</v>
      </c>
      <c r="U10" s="3">
        <f t="shared" si="9"/>
        <v>50</v>
      </c>
      <c r="V10" s="3">
        <f>A10-U10</f>
        <v>0</v>
      </c>
      <c r="W10" s="25">
        <f t="shared" ref="W10:W13" si="23">INDEX(LINEST(J$9:J$13,A$9:A$13,TRUE,FALSE ),1)</f>
        <v>0.10398110661268557</v>
      </c>
      <c r="X10" s="25">
        <f t="shared" ref="X10:X13" si="24">INDEX(LINEST(J$9:J$13,A$9:A$13,TRUE,FALSE ),2)</f>
        <v>0.49630229419703098</v>
      </c>
      <c r="Y10" s="25"/>
      <c r="Z10" s="25"/>
      <c r="AA10" s="3">
        <f t="shared" si="14"/>
        <v>50.044646333549636</v>
      </c>
      <c r="AB10" s="3">
        <f t="shared" si="15"/>
        <v>50</v>
      </c>
      <c r="AC10" s="3">
        <f t="shared" si="16"/>
        <v>0</v>
      </c>
      <c r="AE10" s="19">
        <v>75</v>
      </c>
      <c r="AF10" s="3">
        <f>S43</f>
        <v>0.182</v>
      </c>
      <c r="AG10" s="3" t="s">
        <v>43</v>
      </c>
      <c r="AH10" s="3">
        <f>AE10-AE7</f>
        <v>40</v>
      </c>
      <c r="AI10" s="3">
        <f>AF10-AF7</f>
        <v>7.3999999999999996E-2</v>
      </c>
      <c r="AJ10" s="3">
        <f>AI10/AH10</f>
        <v>1.8499999999999999E-3</v>
      </c>
      <c r="AK10" s="3">
        <v>0.02</v>
      </c>
      <c r="AN10" s="3">
        <v>50</v>
      </c>
      <c r="AO10" s="3">
        <f t="shared" si="3"/>
        <v>0.1125</v>
      </c>
      <c r="AR10" s="10">
        <f t="shared" ref="AR10:AR13" si="25">$K10</f>
        <v>29</v>
      </c>
      <c r="AS10" s="10">
        <f t="shared" si="4"/>
        <v>8.5249999999999992E-2</v>
      </c>
      <c r="AT10" s="10">
        <f>AS10-P10</f>
        <v>8.5249999999999992E-2</v>
      </c>
      <c r="AW10" s="19">
        <v>75</v>
      </c>
      <c r="AX10" s="3">
        <f>L43</f>
        <v>0.85</v>
      </c>
      <c r="BC10" s="3">
        <v>0.09</v>
      </c>
      <c r="BF10" s="3">
        <v>50</v>
      </c>
      <c r="BG10" s="3">
        <f t="shared" si="5"/>
        <v>0.63166666666666671</v>
      </c>
      <c r="BJ10" s="10">
        <f t="shared" ref="BJ10:BJ13" si="26">$K10</f>
        <v>29</v>
      </c>
      <c r="BK10" s="10">
        <f t="shared" si="6"/>
        <v>0.40029999999999999</v>
      </c>
      <c r="BL10" s="10">
        <f>BK10-L10</f>
        <v>-0.10970000000000002</v>
      </c>
      <c r="BO10" s="10">
        <f t="shared" ref="BO10:BO13" si="27">$K10</f>
        <v>29</v>
      </c>
      <c r="BP10" s="3">
        <f t="shared" si="7"/>
        <v>8.5249999999999992E-2</v>
      </c>
      <c r="BQ10" s="3">
        <f t="shared" si="8"/>
        <v>0.40029999999999999</v>
      </c>
      <c r="BR10" s="3">
        <f>J10</f>
        <v>5.7</v>
      </c>
      <c r="BS10" s="3">
        <f t="shared" si="20"/>
        <v>62.166568914956024</v>
      </c>
      <c r="BT10" s="34">
        <f t="shared" si="21"/>
        <v>62</v>
      </c>
      <c r="BU10" s="34">
        <f>A10</f>
        <v>50</v>
      </c>
      <c r="BV10" s="80">
        <f t="shared" si="22"/>
        <v>-12</v>
      </c>
    </row>
    <row r="11" spans="1:74" s="3" customFormat="1" ht="17" thickBot="1">
      <c r="A11" s="24">
        <f t="shared" si="0"/>
        <v>5</v>
      </c>
      <c r="B11" s="9">
        <v>95</v>
      </c>
      <c r="C11" s="9">
        <v>41.2</v>
      </c>
      <c r="D11" s="9">
        <v>40.1</v>
      </c>
      <c r="E11" s="9">
        <v>4690</v>
      </c>
      <c r="F11" s="9" t="s">
        <v>19</v>
      </c>
      <c r="G11" s="9">
        <v>28.4</v>
      </c>
      <c r="H11" s="9">
        <v>35.700000000000003</v>
      </c>
      <c r="I11" s="9" t="s">
        <v>28</v>
      </c>
      <c r="J11" s="9">
        <v>1</v>
      </c>
      <c r="K11" s="10">
        <v>29</v>
      </c>
      <c r="L11" s="11">
        <v>0.51</v>
      </c>
      <c r="M11" s="3" t="s">
        <v>43</v>
      </c>
      <c r="N11" s="3">
        <f>A9-A11</f>
        <v>6</v>
      </c>
      <c r="O11" s="3">
        <f>J9-J11</f>
        <v>0.60000000000000009</v>
      </c>
      <c r="P11" s="25">
        <f>O11/N11</f>
        <v>0.10000000000000002</v>
      </c>
      <c r="Q11" s="25">
        <f>J11-($P$11*A11)</f>
        <v>0.49999999999999989</v>
      </c>
      <c r="R11" s="25">
        <f t="shared" si="2"/>
        <v>9.8000000000000004E-2</v>
      </c>
      <c r="S11" s="25">
        <v>0.10299999999999999</v>
      </c>
      <c r="T11" s="3">
        <f>(J11-L11)/S11</f>
        <v>4.7572815533980588</v>
      </c>
      <c r="U11" s="3">
        <f t="shared" si="9"/>
        <v>5</v>
      </c>
      <c r="V11" s="3">
        <f>A11-U11</f>
        <v>0</v>
      </c>
      <c r="W11" s="25">
        <f t="shared" si="23"/>
        <v>0.10398110661268557</v>
      </c>
      <c r="X11" s="25">
        <f t="shared" si="24"/>
        <v>0.49630229419703098</v>
      </c>
      <c r="Y11" s="25"/>
      <c r="Z11" s="25"/>
      <c r="AA11" s="3">
        <f t="shared" si="14"/>
        <v>4.844127190136275</v>
      </c>
      <c r="AB11" s="3">
        <f t="shared" si="15"/>
        <v>5</v>
      </c>
      <c r="AC11" s="3">
        <f t="shared" si="16"/>
        <v>0</v>
      </c>
      <c r="AE11" s="22">
        <v>85</v>
      </c>
      <c r="AF11" s="3">
        <f>S49</f>
        <v>0.20599999999999999</v>
      </c>
      <c r="AK11" s="3">
        <v>0.02</v>
      </c>
      <c r="AN11" s="3">
        <v>55</v>
      </c>
      <c r="AO11" s="3">
        <f t="shared" si="3"/>
        <v>0.12175</v>
      </c>
      <c r="AR11" s="10">
        <f t="shared" si="25"/>
        <v>29</v>
      </c>
      <c r="AS11" s="10">
        <f t="shared" si="4"/>
        <v>8.5249999999999992E-2</v>
      </c>
      <c r="AT11" s="10">
        <f>AS11-P11</f>
        <v>-1.4750000000000027E-2</v>
      </c>
      <c r="AW11" s="22">
        <v>85</v>
      </c>
      <c r="AX11" s="3">
        <f>L49</f>
        <v>0.98</v>
      </c>
      <c r="BC11" s="3">
        <v>0.09</v>
      </c>
      <c r="BF11" s="3">
        <v>55</v>
      </c>
      <c r="BG11" s="3">
        <f t="shared" si="5"/>
        <v>0.68583333333333329</v>
      </c>
      <c r="BJ11" s="10">
        <f t="shared" si="26"/>
        <v>29</v>
      </c>
      <c r="BK11" s="10">
        <f t="shared" si="6"/>
        <v>0.40029999999999999</v>
      </c>
      <c r="BL11" s="10">
        <f>BK11-L11</f>
        <v>-0.10970000000000002</v>
      </c>
      <c r="BO11" s="10">
        <f t="shared" si="27"/>
        <v>29</v>
      </c>
      <c r="BP11" s="3">
        <f t="shared" si="7"/>
        <v>8.5249999999999992E-2</v>
      </c>
      <c r="BQ11" s="3">
        <f t="shared" si="8"/>
        <v>0.40029999999999999</v>
      </c>
      <c r="BR11" s="3">
        <f>J11</f>
        <v>1</v>
      </c>
      <c r="BS11" s="3">
        <f t="shared" si="20"/>
        <v>7.034604105571848</v>
      </c>
      <c r="BT11" s="34">
        <f t="shared" si="21"/>
        <v>7</v>
      </c>
      <c r="BU11" s="34">
        <f>A11</f>
        <v>5</v>
      </c>
      <c r="BV11" s="80">
        <f t="shared" si="22"/>
        <v>-2</v>
      </c>
    </row>
    <row r="12" spans="1:74" s="3" customFormat="1" ht="17" thickBot="1">
      <c r="A12" s="9">
        <f t="shared" si="0"/>
        <v>10</v>
      </c>
      <c r="B12" s="9">
        <v>90</v>
      </c>
      <c r="C12" s="9">
        <v>38.4</v>
      </c>
      <c r="D12" s="9">
        <v>39.4</v>
      </c>
      <c r="E12" s="9">
        <v>4610</v>
      </c>
      <c r="F12" s="9" t="s">
        <v>19</v>
      </c>
      <c r="G12" s="9">
        <v>27.5</v>
      </c>
      <c r="H12" s="9">
        <v>34.700000000000003</v>
      </c>
      <c r="I12" s="9" t="s">
        <v>29</v>
      </c>
      <c r="J12" s="9">
        <v>1.55</v>
      </c>
      <c r="K12" s="10">
        <v>29</v>
      </c>
      <c r="L12" s="11">
        <v>0.51</v>
      </c>
      <c r="M12" s="3" t="s">
        <v>69</v>
      </c>
      <c r="Q12" s="25">
        <f>J12-($P$11*A12)</f>
        <v>0.54999999999999982</v>
      </c>
      <c r="R12" s="25">
        <f t="shared" si="2"/>
        <v>0.10400000000000001</v>
      </c>
      <c r="S12" s="25">
        <v>0.10299999999999999</v>
      </c>
      <c r="T12" s="3">
        <f>(J12-L12)/S12</f>
        <v>10.097087378640778</v>
      </c>
      <c r="U12" s="3">
        <f t="shared" si="9"/>
        <v>10</v>
      </c>
      <c r="V12" s="3">
        <f>A12-U12</f>
        <v>0</v>
      </c>
      <c r="W12" s="25">
        <f t="shared" si="23"/>
        <v>0.10398110661268557</v>
      </c>
      <c r="X12" s="25">
        <f t="shared" si="24"/>
        <v>0.49630229419703098</v>
      </c>
      <c r="Y12" s="25"/>
      <c r="Z12" s="25"/>
      <c r="AA12" s="3">
        <f t="shared" si="14"/>
        <v>10.133549643088903</v>
      </c>
      <c r="AB12" s="3">
        <f t="shared" si="15"/>
        <v>10</v>
      </c>
      <c r="AC12" s="3">
        <f t="shared" si="16"/>
        <v>0</v>
      </c>
      <c r="AE12" s="13">
        <v>95</v>
      </c>
      <c r="AF12" s="3">
        <f>S55</f>
        <v>0.23499999999999999</v>
      </c>
      <c r="AK12" s="3">
        <v>0.02</v>
      </c>
      <c r="AN12" s="3">
        <v>65</v>
      </c>
      <c r="AO12" s="3">
        <f t="shared" si="3"/>
        <v>0.14024999999999999</v>
      </c>
      <c r="AR12" s="10">
        <f t="shared" si="25"/>
        <v>29</v>
      </c>
      <c r="AS12" s="10">
        <f t="shared" si="4"/>
        <v>8.5249999999999992E-2</v>
      </c>
      <c r="AT12" s="10">
        <f>AS12-P12</f>
        <v>8.5249999999999992E-2</v>
      </c>
      <c r="AW12" s="13">
        <v>95</v>
      </c>
      <c r="AX12" s="3">
        <f>L55</f>
        <v>0.99</v>
      </c>
      <c r="BC12" s="3">
        <v>0.09</v>
      </c>
      <c r="BF12" s="3">
        <v>65</v>
      </c>
      <c r="BG12" s="3">
        <f t="shared" si="5"/>
        <v>0.79416666666666669</v>
      </c>
      <c r="BJ12" s="10">
        <f t="shared" si="26"/>
        <v>29</v>
      </c>
      <c r="BK12" s="10">
        <f t="shared" si="6"/>
        <v>0.40029999999999999</v>
      </c>
      <c r="BL12" s="10">
        <f>BK12-L12</f>
        <v>-0.10970000000000002</v>
      </c>
      <c r="BO12" s="10">
        <f t="shared" si="27"/>
        <v>29</v>
      </c>
      <c r="BP12" s="3">
        <f t="shared" si="7"/>
        <v>8.5249999999999992E-2</v>
      </c>
      <c r="BQ12" s="3">
        <f t="shared" si="8"/>
        <v>0.40029999999999999</v>
      </c>
      <c r="BR12" s="3">
        <f>J12</f>
        <v>1.55</v>
      </c>
      <c r="BS12" s="3">
        <f t="shared" si="20"/>
        <v>13.486217008797658</v>
      </c>
      <c r="BT12" s="34">
        <f t="shared" si="21"/>
        <v>13</v>
      </c>
      <c r="BU12" s="34">
        <f>A12</f>
        <v>10</v>
      </c>
      <c r="BV12" s="80">
        <f t="shared" si="22"/>
        <v>-3</v>
      </c>
    </row>
    <row r="13" spans="1:74" s="3" customFormat="1" ht="17" thickBot="1">
      <c r="A13" s="9">
        <f t="shared" si="0"/>
        <v>4</v>
      </c>
      <c r="B13" s="9">
        <v>96</v>
      </c>
      <c r="C13" s="9">
        <v>39.799999999999997</v>
      </c>
      <c r="D13" s="9">
        <v>41.4</v>
      </c>
      <c r="E13" s="9">
        <v>4820</v>
      </c>
      <c r="F13" s="9" t="s">
        <v>19</v>
      </c>
      <c r="G13" s="9">
        <v>29.9</v>
      </c>
      <c r="H13" s="9">
        <v>37.5</v>
      </c>
      <c r="I13" s="9" t="s">
        <v>30</v>
      </c>
      <c r="J13" s="9">
        <v>0.95</v>
      </c>
      <c r="K13" s="10">
        <v>29</v>
      </c>
      <c r="L13" s="11">
        <v>0.51</v>
      </c>
      <c r="M13" s="3" t="s">
        <v>69</v>
      </c>
      <c r="N13" s="3">
        <f>A12-A13</f>
        <v>6</v>
      </c>
      <c r="O13" s="3">
        <f>J12-J13</f>
        <v>0.60000000000000009</v>
      </c>
      <c r="P13" s="25">
        <f>O13/N13</f>
        <v>0.10000000000000002</v>
      </c>
      <c r="Q13" s="25">
        <f>J13-($P$11*A13)</f>
        <v>0.54999999999999982</v>
      </c>
      <c r="R13" s="25">
        <f t="shared" si="2"/>
        <v>0.10999999999999999</v>
      </c>
      <c r="S13" s="25">
        <v>0.10299999999999999</v>
      </c>
      <c r="T13" s="3">
        <f>(J13-L13)/S13</f>
        <v>4.2718446601941746</v>
      </c>
      <c r="U13" s="3">
        <f t="shared" si="9"/>
        <v>4</v>
      </c>
      <c r="V13" s="3">
        <f>A13-U13</f>
        <v>0</v>
      </c>
      <c r="W13" s="25">
        <f t="shared" si="23"/>
        <v>0.10398110661268557</v>
      </c>
      <c r="X13" s="25">
        <f t="shared" si="24"/>
        <v>0.49630229419703098</v>
      </c>
      <c r="Y13" s="25"/>
      <c r="Z13" s="25"/>
      <c r="AA13" s="3">
        <f t="shared" si="14"/>
        <v>4.3632706035042172</v>
      </c>
      <c r="AB13" s="3">
        <f t="shared" si="15"/>
        <v>4</v>
      </c>
      <c r="AC13" s="3">
        <f t="shared" si="16"/>
        <v>0</v>
      </c>
      <c r="AE13" s="17">
        <v>105</v>
      </c>
      <c r="AF13" s="3">
        <f>S61</f>
        <v>0.255</v>
      </c>
      <c r="AK13" s="3">
        <v>0.02</v>
      </c>
      <c r="AN13" s="3">
        <v>68</v>
      </c>
      <c r="AO13" s="3">
        <f t="shared" si="3"/>
        <v>0.14579999999999999</v>
      </c>
      <c r="AR13" s="10">
        <f t="shared" si="25"/>
        <v>29</v>
      </c>
      <c r="AS13" s="10">
        <f t="shared" si="4"/>
        <v>8.5249999999999992E-2</v>
      </c>
      <c r="AT13" s="10">
        <f>AS13-P13</f>
        <v>-1.4750000000000027E-2</v>
      </c>
      <c r="AW13" s="17">
        <v>105</v>
      </c>
      <c r="AX13" s="3">
        <f>L61</f>
        <v>1.22</v>
      </c>
      <c r="BC13" s="3">
        <v>0.09</v>
      </c>
      <c r="BF13" s="3">
        <v>68</v>
      </c>
      <c r="BG13" s="3">
        <f t="shared" si="5"/>
        <v>0.82666666666666666</v>
      </c>
      <c r="BJ13" s="10">
        <f t="shared" si="26"/>
        <v>29</v>
      </c>
      <c r="BK13" s="10">
        <f t="shared" si="6"/>
        <v>0.40029999999999999</v>
      </c>
      <c r="BL13" s="10">
        <f>BK13-L13</f>
        <v>-0.10970000000000002</v>
      </c>
      <c r="BO13" s="10">
        <f t="shared" si="27"/>
        <v>29</v>
      </c>
      <c r="BP13" s="3">
        <f t="shared" si="7"/>
        <v>8.5249999999999992E-2</v>
      </c>
      <c r="BQ13" s="3">
        <f t="shared" si="8"/>
        <v>0.40029999999999999</v>
      </c>
      <c r="BR13" s="3">
        <f>J13</f>
        <v>0.95</v>
      </c>
      <c r="BS13" s="3">
        <f t="shared" si="20"/>
        <v>6.4480938416422289</v>
      </c>
      <c r="BT13" s="34">
        <f t="shared" si="21"/>
        <v>6</v>
      </c>
      <c r="BU13" s="34">
        <f>A13</f>
        <v>4</v>
      </c>
      <c r="BV13" s="80">
        <f t="shared" si="22"/>
        <v>-2</v>
      </c>
    </row>
    <row r="14" spans="1:74" s="3" customFormat="1" ht="17" thickBot="1">
      <c r="A14" s="18">
        <f t="shared" si="0"/>
        <v>11</v>
      </c>
      <c r="B14" s="18">
        <v>89</v>
      </c>
      <c r="C14" s="18">
        <v>65.3</v>
      </c>
      <c r="D14" s="18">
        <v>68.5</v>
      </c>
      <c r="E14" s="18">
        <v>6990</v>
      </c>
      <c r="F14" s="18">
        <v>-1.1000000000000001</v>
      </c>
      <c r="G14" s="18">
        <v>70.7</v>
      </c>
      <c r="H14" s="18">
        <v>77.7</v>
      </c>
      <c r="I14" s="18" t="s">
        <v>16</v>
      </c>
      <c r="J14" s="18">
        <v>2.7</v>
      </c>
      <c r="K14" s="19">
        <v>68</v>
      </c>
      <c r="L14" s="20">
        <v>0.85</v>
      </c>
      <c r="Q14" s="33">
        <f t="shared" ref="Q14:Q19" si="28">J14-($P$19*A14)</f>
        <v>0.86666666666666692</v>
      </c>
      <c r="R14" s="33">
        <f t="shared" si="2"/>
        <v>0.16818181818181818</v>
      </c>
      <c r="S14" s="33">
        <v>0.16600000000000001</v>
      </c>
      <c r="T14" s="3">
        <f>(J14-L14)/S14</f>
        <v>11.144578313253012</v>
      </c>
      <c r="U14" s="3">
        <f t="shared" si="9"/>
        <v>11</v>
      </c>
      <c r="V14" s="3">
        <f>A14-U14</f>
        <v>0</v>
      </c>
      <c r="W14" s="33">
        <f>INDEX(LINEST(J$14:J$19,A$14:A$19,TRUE,FALSE ),1)</f>
        <v>0.1642270861833105</v>
      </c>
      <c r="X14" s="33">
        <f>INDEX(LINEST(J$14:J$19,A$14:A$19,TRUE,FALSE ),2)</f>
        <v>0.85068399452804466</v>
      </c>
      <c r="Y14" s="33"/>
      <c r="Z14" s="33"/>
      <c r="AA14" s="3">
        <f t="shared" si="14"/>
        <v>11.26072469804248</v>
      </c>
      <c r="AB14" s="3">
        <f t="shared" si="15"/>
        <v>11</v>
      </c>
      <c r="AC14" s="3">
        <f t="shared" si="16"/>
        <v>0</v>
      </c>
      <c r="AE14" s="10">
        <v>125</v>
      </c>
      <c r="AF14" s="3">
        <f>S67</f>
        <v>0.3</v>
      </c>
      <c r="AK14" s="3">
        <v>0.02</v>
      </c>
      <c r="AN14" s="3">
        <v>75</v>
      </c>
      <c r="AO14" s="3">
        <f t="shared" si="3"/>
        <v>0.15874999999999997</v>
      </c>
      <c r="AR14" s="19">
        <f>$K14</f>
        <v>68</v>
      </c>
      <c r="AS14" s="19">
        <f t="shared" si="4"/>
        <v>0.17299999999999999</v>
      </c>
      <c r="AT14" s="19">
        <f>AS14-P14</f>
        <v>0.17299999999999999</v>
      </c>
      <c r="AW14" s="10">
        <v>125</v>
      </c>
      <c r="AX14" s="3">
        <f>L67</f>
        <v>1.52</v>
      </c>
      <c r="BC14" s="3">
        <v>0.09</v>
      </c>
      <c r="BF14" s="3">
        <v>75</v>
      </c>
      <c r="BG14" s="3">
        <f t="shared" si="5"/>
        <v>0.90249999999999997</v>
      </c>
      <c r="BJ14" s="19">
        <f>$K14</f>
        <v>68</v>
      </c>
      <c r="BK14" s="19">
        <f t="shared" si="6"/>
        <v>0.81759999999999988</v>
      </c>
      <c r="BL14" s="19">
        <f>BK14-L14</f>
        <v>-3.2400000000000095E-2</v>
      </c>
      <c r="BO14" s="19">
        <f>$K14</f>
        <v>68</v>
      </c>
      <c r="BP14" s="3">
        <f t="shared" si="7"/>
        <v>0.17299999999999999</v>
      </c>
      <c r="BQ14" s="3">
        <f t="shared" si="8"/>
        <v>0.81759999999999988</v>
      </c>
      <c r="BR14" s="3">
        <f>J14</f>
        <v>2.7</v>
      </c>
      <c r="BS14" s="3">
        <f t="shared" si="20"/>
        <v>10.880924855491331</v>
      </c>
      <c r="BT14" s="34">
        <f t="shared" si="21"/>
        <v>11</v>
      </c>
      <c r="BU14" s="34">
        <f>A14</f>
        <v>11</v>
      </c>
      <c r="BV14" s="80">
        <f t="shared" si="22"/>
        <v>0</v>
      </c>
    </row>
    <row r="15" spans="1:74" s="3" customFormat="1" ht="17" thickBot="1">
      <c r="A15" s="18">
        <f t="shared" si="0"/>
        <v>3</v>
      </c>
      <c r="B15" s="18">
        <v>97</v>
      </c>
      <c r="C15" s="18">
        <v>62.2</v>
      </c>
      <c r="D15" s="18">
        <v>66.2</v>
      </c>
      <c r="E15" s="18">
        <v>8180</v>
      </c>
      <c r="F15" s="18">
        <v>-4.7</v>
      </c>
      <c r="G15" s="18">
        <v>67</v>
      </c>
      <c r="H15" s="18">
        <v>70.7</v>
      </c>
      <c r="I15" s="18" t="s">
        <v>22</v>
      </c>
      <c r="J15" s="18">
        <v>1.3</v>
      </c>
      <c r="K15" s="19">
        <v>68</v>
      </c>
      <c r="L15" s="20">
        <v>0.85</v>
      </c>
      <c r="P15" s="101"/>
      <c r="Q15" s="33">
        <f t="shared" si="28"/>
        <v>0.8</v>
      </c>
      <c r="R15" s="33">
        <f t="shared" si="2"/>
        <v>0.15000000000000002</v>
      </c>
      <c r="S15" s="33">
        <v>0.16600000000000001</v>
      </c>
      <c r="T15" s="3">
        <f>(J15-L15)/S15</f>
        <v>2.7108433734939763</v>
      </c>
      <c r="U15" s="3">
        <f t="shared" si="9"/>
        <v>3</v>
      </c>
      <c r="V15" s="3">
        <f>A15-U15</f>
        <v>0</v>
      </c>
      <c r="W15" s="33">
        <f t="shared" ref="W15:W19" si="29">INDEX(LINEST(J$14:J$19,A$14:A$19,TRUE,FALSE ),1)</f>
        <v>0.1642270861833105</v>
      </c>
      <c r="X15" s="33">
        <f t="shared" ref="X15:X19" si="30">INDEX(LINEST(J$14:J$19,A$14:A$19,TRUE,FALSE ),2)</f>
        <v>0.85068399452804466</v>
      </c>
      <c r="Y15" s="33"/>
      <c r="Z15" s="33"/>
      <c r="AA15" s="3">
        <f t="shared" si="14"/>
        <v>2.7359433569346061</v>
      </c>
      <c r="AB15" s="3">
        <f t="shared" si="15"/>
        <v>3</v>
      </c>
      <c r="AC15" s="3">
        <f t="shared" si="16"/>
        <v>0</v>
      </c>
      <c r="AE15" s="19">
        <v>145</v>
      </c>
      <c r="AF15" s="3">
        <f>S73</f>
        <v>0.34599999999999997</v>
      </c>
      <c r="AG15" s="3" t="s">
        <v>69</v>
      </c>
      <c r="AH15" s="3">
        <f>AE15-AE7</f>
        <v>110</v>
      </c>
      <c r="AI15" s="3">
        <f>AF15-AF7</f>
        <v>0.23799999999999999</v>
      </c>
      <c r="AJ15" s="3">
        <f>AI15/AH15</f>
        <v>2.1636363636363637E-3</v>
      </c>
      <c r="AK15" s="3">
        <v>0.02</v>
      </c>
      <c r="AN15" s="3">
        <v>85</v>
      </c>
      <c r="AO15" s="3">
        <f t="shared" si="3"/>
        <v>0.17724999999999999</v>
      </c>
      <c r="AR15" s="19">
        <f t="shared" ref="AR15:AR19" si="31">$K15</f>
        <v>68</v>
      </c>
      <c r="AS15" s="19">
        <f t="shared" si="4"/>
        <v>0.17299999999999999</v>
      </c>
      <c r="AT15" s="19">
        <f>AS15-P15</f>
        <v>0.17299999999999999</v>
      </c>
      <c r="AW15" s="19">
        <v>145</v>
      </c>
      <c r="AX15" s="3">
        <f>L73</f>
        <v>1.75</v>
      </c>
      <c r="AY15" s="3" t="s">
        <v>69</v>
      </c>
      <c r="AZ15" s="3">
        <f>AW15-AW7</f>
        <v>110</v>
      </c>
      <c r="BA15" s="3">
        <f>AX15-AX7</f>
        <v>1.17</v>
      </c>
      <c r="BB15" s="3">
        <f>BA15/AZ15</f>
        <v>1.0636363636363637E-2</v>
      </c>
      <c r="BC15" s="3">
        <v>0.09</v>
      </c>
      <c r="BF15" s="3">
        <v>85</v>
      </c>
      <c r="BG15" s="3">
        <f t="shared" si="5"/>
        <v>1.0108333333333335</v>
      </c>
      <c r="BJ15" s="19">
        <f t="shared" ref="BJ15:BJ19" si="32">$K15</f>
        <v>68</v>
      </c>
      <c r="BK15" s="19">
        <f t="shared" si="6"/>
        <v>0.81759999999999988</v>
      </c>
      <c r="BL15" s="19">
        <f>BK15-L15</f>
        <v>-3.2400000000000095E-2</v>
      </c>
      <c r="BO15" s="19">
        <f t="shared" ref="BO15:BO19" si="33">$K15</f>
        <v>68</v>
      </c>
      <c r="BP15" s="3">
        <f t="shared" si="7"/>
        <v>0.17299999999999999</v>
      </c>
      <c r="BQ15" s="3">
        <f t="shared" si="8"/>
        <v>0.81759999999999988</v>
      </c>
      <c r="BR15" s="3">
        <f>J15</f>
        <v>1.3</v>
      </c>
      <c r="BS15" s="3">
        <f t="shared" si="20"/>
        <v>2.7884393063583826</v>
      </c>
      <c r="BT15" s="34">
        <f t="shared" si="21"/>
        <v>3</v>
      </c>
      <c r="BU15" s="34">
        <f>A15</f>
        <v>3</v>
      </c>
      <c r="BV15" s="80">
        <f t="shared" si="22"/>
        <v>0</v>
      </c>
    </row>
    <row r="16" spans="1:74" s="3" customFormat="1" ht="17" thickBot="1">
      <c r="A16" s="32">
        <f t="shared" si="0"/>
        <v>20</v>
      </c>
      <c r="B16" s="18">
        <v>80</v>
      </c>
      <c r="C16" s="18">
        <v>63.1</v>
      </c>
      <c r="D16" s="18">
        <v>69</v>
      </c>
      <c r="E16" s="18">
        <v>7060</v>
      </c>
      <c r="F16" s="18" t="s">
        <v>19</v>
      </c>
      <c r="G16" s="18">
        <v>72.099999999999994</v>
      </c>
      <c r="H16" s="18">
        <v>77.099999999999994</v>
      </c>
      <c r="I16" s="18" t="s">
        <v>28</v>
      </c>
      <c r="J16" s="18">
        <v>4.0999999999999996</v>
      </c>
      <c r="K16" s="19">
        <v>68</v>
      </c>
      <c r="L16" s="20">
        <v>0.85</v>
      </c>
      <c r="M16" s="3" t="s">
        <v>43</v>
      </c>
      <c r="P16" s="101"/>
      <c r="Q16" s="33">
        <f t="shared" si="28"/>
        <v>0.76666666666666661</v>
      </c>
      <c r="R16" s="33">
        <f t="shared" si="2"/>
        <v>0.16249999999999998</v>
      </c>
      <c r="S16" s="33">
        <v>0.16600000000000001</v>
      </c>
      <c r="T16" s="3">
        <f>(J16-L16)/S16</f>
        <v>19.578313253012045</v>
      </c>
      <c r="U16" s="3">
        <f t="shared" si="9"/>
        <v>20</v>
      </c>
      <c r="V16" s="3">
        <f>A16-U16</f>
        <v>0</v>
      </c>
      <c r="W16" s="33">
        <f t="shared" si="29"/>
        <v>0.1642270861833105</v>
      </c>
      <c r="X16" s="33">
        <f t="shared" si="30"/>
        <v>0.85068399452804466</v>
      </c>
      <c r="Y16" s="33"/>
      <c r="Z16" s="33"/>
      <c r="AA16" s="3">
        <f t="shared" si="14"/>
        <v>19.785506039150349</v>
      </c>
      <c r="AB16" s="3">
        <f t="shared" si="15"/>
        <v>20</v>
      </c>
      <c r="AC16" s="3">
        <f t="shared" si="16"/>
        <v>0</v>
      </c>
      <c r="AE16" s="22">
        <v>165</v>
      </c>
      <c r="AF16" s="3">
        <f>S78</f>
        <v>0.4</v>
      </c>
      <c r="AG16" s="3" t="s">
        <v>147</v>
      </c>
      <c r="AH16" s="3">
        <f>AE16-AE7</f>
        <v>130</v>
      </c>
      <c r="AI16" s="3">
        <f>AF16-AF7</f>
        <v>0.29200000000000004</v>
      </c>
      <c r="AJ16" s="3">
        <f>AI16/AH16</f>
        <v>2.2461538461538465E-3</v>
      </c>
      <c r="AK16" s="3">
        <v>0.02</v>
      </c>
      <c r="AN16" s="3">
        <v>95</v>
      </c>
      <c r="AO16" s="3">
        <f t="shared" si="3"/>
        <v>0.19574999999999998</v>
      </c>
      <c r="AR16" s="19">
        <f t="shared" si="31"/>
        <v>68</v>
      </c>
      <c r="AS16" s="19">
        <f t="shared" si="4"/>
        <v>0.17299999999999999</v>
      </c>
      <c r="AT16" s="19">
        <f>AS16-P16</f>
        <v>0.17299999999999999</v>
      </c>
      <c r="AW16" s="22">
        <v>165</v>
      </c>
      <c r="AX16" s="3">
        <f>L78</f>
        <v>1.95</v>
      </c>
      <c r="BC16" s="3">
        <v>0.09</v>
      </c>
      <c r="BF16" s="3">
        <v>95</v>
      </c>
      <c r="BG16" s="3">
        <f t="shared" si="5"/>
        <v>1.1191666666666669</v>
      </c>
      <c r="BJ16" s="19">
        <f t="shared" si="32"/>
        <v>68</v>
      </c>
      <c r="BK16" s="19">
        <f t="shared" si="6"/>
        <v>0.81759999999999988</v>
      </c>
      <c r="BL16" s="19">
        <f>BK16-L16</f>
        <v>-3.2400000000000095E-2</v>
      </c>
      <c r="BO16" s="19">
        <f t="shared" si="33"/>
        <v>68</v>
      </c>
      <c r="BP16" s="3">
        <f t="shared" si="7"/>
        <v>0.17299999999999999</v>
      </c>
      <c r="BQ16" s="3">
        <f t="shared" si="8"/>
        <v>0.81759999999999988</v>
      </c>
      <c r="BR16" s="3">
        <f>J16</f>
        <v>4.0999999999999996</v>
      </c>
      <c r="BS16" s="3">
        <f t="shared" si="20"/>
        <v>18.973410404624278</v>
      </c>
      <c r="BT16" s="34">
        <f t="shared" si="21"/>
        <v>19</v>
      </c>
      <c r="BU16" s="34">
        <f>A16</f>
        <v>20</v>
      </c>
      <c r="BV16" s="80">
        <f t="shared" si="22"/>
        <v>1</v>
      </c>
    </row>
    <row r="17" spans="1:74" s="3" customFormat="1" ht="17" thickBot="1">
      <c r="A17" s="18">
        <f t="shared" si="0"/>
        <v>3</v>
      </c>
      <c r="B17" s="18">
        <v>97</v>
      </c>
      <c r="C17" s="18">
        <v>62</v>
      </c>
      <c r="D17" s="18">
        <v>65.5</v>
      </c>
      <c r="E17" s="18">
        <v>6820</v>
      </c>
      <c r="F17" s="18" t="s">
        <v>19</v>
      </c>
      <c r="G17" s="18">
        <v>66.599999999999994</v>
      </c>
      <c r="H17" s="18">
        <v>72.3</v>
      </c>
      <c r="I17" s="18" t="s">
        <v>32</v>
      </c>
      <c r="J17" s="18">
        <v>1.4</v>
      </c>
      <c r="K17" s="19">
        <v>68</v>
      </c>
      <c r="L17" s="20">
        <v>0.85</v>
      </c>
      <c r="Q17" s="33">
        <f t="shared" si="28"/>
        <v>0.89999999999999991</v>
      </c>
      <c r="R17" s="33">
        <f t="shared" si="2"/>
        <v>0.18333333333333332</v>
      </c>
      <c r="S17" s="33">
        <v>0.16600000000000001</v>
      </c>
      <c r="T17" s="3">
        <f>(J17-L17)/S17</f>
        <v>3.3132530120481922</v>
      </c>
      <c r="U17" s="3">
        <f t="shared" si="9"/>
        <v>3</v>
      </c>
      <c r="V17" s="3">
        <f>A17-U17</f>
        <v>0</v>
      </c>
      <c r="W17" s="33">
        <f t="shared" si="29"/>
        <v>0.1642270861833105</v>
      </c>
      <c r="X17" s="33">
        <f t="shared" si="30"/>
        <v>0.85068399452804466</v>
      </c>
      <c r="Y17" s="33"/>
      <c r="Z17" s="33"/>
      <c r="AA17" s="3">
        <f t="shared" si="14"/>
        <v>3.3448563098708819</v>
      </c>
      <c r="AB17" s="3">
        <f t="shared" si="15"/>
        <v>3</v>
      </c>
      <c r="AC17" s="3">
        <f t="shared" si="16"/>
        <v>0</v>
      </c>
      <c r="AE17" s="13">
        <v>58</v>
      </c>
      <c r="AF17" s="3">
        <f>S84</f>
        <v>0.14000000000000001</v>
      </c>
      <c r="AK17" s="3">
        <v>0.02</v>
      </c>
      <c r="AN17" s="3">
        <v>105</v>
      </c>
      <c r="AO17" s="3">
        <f t="shared" si="3"/>
        <v>0.21424999999999997</v>
      </c>
      <c r="AR17" s="19">
        <f t="shared" si="31"/>
        <v>68</v>
      </c>
      <c r="AS17" s="19">
        <f t="shared" si="4"/>
        <v>0.17299999999999999</v>
      </c>
      <c r="AT17" s="19">
        <f>AS17-P17</f>
        <v>0.17299999999999999</v>
      </c>
      <c r="AW17" s="13">
        <v>58</v>
      </c>
      <c r="AX17" s="3">
        <f>L84</f>
        <v>0.7</v>
      </c>
      <c r="BC17" s="3">
        <v>0.09</v>
      </c>
      <c r="BF17" s="3">
        <v>105</v>
      </c>
      <c r="BG17" s="3">
        <f t="shared" si="5"/>
        <v>1.2275</v>
      </c>
      <c r="BJ17" s="19">
        <f t="shared" si="32"/>
        <v>68</v>
      </c>
      <c r="BK17" s="19">
        <f t="shared" si="6"/>
        <v>0.81759999999999988</v>
      </c>
      <c r="BL17" s="19">
        <f>BK17-L17</f>
        <v>-3.2400000000000095E-2</v>
      </c>
      <c r="BO17" s="19">
        <f t="shared" si="33"/>
        <v>68</v>
      </c>
      <c r="BP17" s="3">
        <f t="shared" si="7"/>
        <v>0.17299999999999999</v>
      </c>
      <c r="BQ17" s="3">
        <f t="shared" si="8"/>
        <v>0.81759999999999988</v>
      </c>
      <c r="BR17" s="3">
        <f>J17</f>
        <v>1.4</v>
      </c>
      <c r="BS17" s="3">
        <f t="shared" si="20"/>
        <v>3.3664739884393069</v>
      </c>
      <c r="BT17" s="34">
        <f t="shared" si="21"/>
        <v>3</v>
      </c>
      <c r="BU17" s="34">
        <f>A17</f>
        <v>3</v>
      </c>
      <c r="BV17" s="80">
        <f t="shared" si="22"/>
        <v>0</v>
      </c>
    </row>
    <row r="18" spans="1:74" s="3" customFormat="1" ht="17" thickBot="1">
      <c r="A18" s="18">
        <f t="shared" si="0"/>
        <v>6</v>
      </c>
      <c r="B18" s="18">
        <v>94</v>
      </c>
      <c r="C18" s="18">
        <v>62.8</v>
      </c>
      <c r="D18" s="18">
        <v>67.5</v>
      </c>
      <c r="E18" s="18">
        <v>6960</v>
      </c>
      <c r="F18" s="18" t="s">
        <v>19</v>
      </c>
      <c r="G18" s="18">
        <v>69.7</v>
      </c>
      <c r="H18" s="18">
        <v>74.900000000000006</v>
      </c>
      <c r="I18" s="18" t="s">
        <v>33</v>
      </c>
      <c r="J18" s="18">
        <v>1.8</v>
      </c>
      <c r="K18" s="19">
        <v>68</v>
      </c>
      <c r="L18" s="20">
        <v>0.85</v>
      </c>
      <c r="Q18" s="33">
        <f t="shared" si="28"/>
        <v>0.8</v>
      </c>
      <c r="R18" s="33">
        <f t="shared" si="2"/>
        <v>0.15833333333333335</v>
      </c>
      <c r="S18" s="33">
        <v>0.16600000000000001</v>
      </c>
      <c r="T18" s="3">
        <f>(J18-L18)/S18</f>
        <v>5.7228915662650603</v>
      </c>
      <c r="U18" s="3">
        <f t="shared" si="9"/>
        <v>6</v>
      </c>
      <c r="V18" s="3">
        <f>A18-U18</f>
        <v>0</v>
      </c>
      <c r="W18" s="33">
        <f t="shared" si="29"/>
        <v>0.1642270861833105</v>
      </c>
      <c r="X18" s="33">
        <f t="shared" si="30"/>
        <v>0.85068399452804466</v>
      </c>
      <c r="Y18" s="33"/>
      <c r="Z18" s="33"/>
      <c r="AA18" s="3">
        <f t="shared" si="14"/>
        <v>5.7805081216159895</v>
      </c>
      <c r="AB18" s="3">
        <f t="shared" si="15"/>
        <v>6</v>
      </c>
      <c r="AC18" s="3">
        <f t="shared" si="16"/>
        <v>0</v>
      </c>
      <c r="AE18" s="17">
        <v>13</v>
      </c>
      <c r="AF18" s="3">
        <f>S152</f>
        <v>6.2E-2</v>
      </c>
      <c r="AK18" s="3">
        <v>0.02</v>
      </c>
      <c r="AN18" s="3">
        <v>125</v>
      </c>
      <c r="AO18" s="3">
        <f t="shared" si="3"/>
        <v>0.25124999999999997</v>
      </c>
      <c r="AR18" s="19">
        <f t="shared" si="31"/>
        <v>68</v>
      </c>
      <c r="AS18" s="19">
        <f t="shared" si="4"/>
        <v>0.17299999999999999</v>
      </c>
      <c r="AT18" s="19">
        <f>AS18-P18</f>
        <v>0.17299999999999999</v>
      </c>
      <c r="AW18" s="17">
        <v>13</v>
      </c>
      <c r="AX18" s="3">
        <f>L152</f>
        <v>0.28999999999999998</v>
      </c>
      <c r="BC18" s="3">
        <v>0.09</v>
      </c>
      <c r="BF18" s="3">
        <v>125</v>
      </c>
      <c r="BG18" s="3">
        <f t="shared" si="5"/>
        <v>1.4441666666666668</v>
      </c>
      <c r="BJ18" s="19">
        <f t="shared" si="32"/>
        <v>68</v>
      </c>
      <c r="BK18" s="19">
        <f t="shared" si="6"/>
        <v>0.81759999999999988</v>
      </c>
      <c r="BL18" s="19">
        <f>BK18-L18</f>
        <v>-3.2400000000000095E-2</v>
      </c>
      <c r="BO18" s="19">
        <f t="shared" si="33"/>
        <v>68</v>
      </c>
      <c r="BP18" s="3">
        <f t="shared" si="7"/>
        <v>0.17299999999999999</v>
      </c>
      <c r="BQ18" s="3">
        <f t="shared" si="8"/>
        <v>0.81759999999999988</v>
      </c>
      <c r="BR18" s="3">
        <f>J18</f>
        <v>1.8</v>
      </c>
      <c r="BS18" s="3">
        <f t="shared" si="20"/>
        <v>5.6786127167630074</v>
      </c>
      <c r="BT18" s="34">
        <f t="shared" si="21"/>
        <v>6</v>
      </c>
      <c r="BU18" s="34">
        <f>A18</f>
        <v>6</v>
      </c>
      <c r="BV18" s="80">
        <f t="shared" si="22"/>
        <v>0</v>
      </c>
    </row>
    <row r="19" spans="1:74" s="3" customFormat="1" ht="17" thickBot="1">
      <c r="A19" s="32">
        <f t="shared" si="0"/>
        <v>27</v>
      </c>
      <c r="B19" s="18">
        <v>73</v>
      </c>
      <c r="C19" s="18">
        <v>60.7</v>
      </c>
      <c r="D19" s="18">
        <v>63.1</v>
      </c>
      <c r="E19" s="18">
        <v>6640</v>
      </c>
      <c r="F19" s="18" t="s">
        <v>19</v>
      </c>
      <c r="G19" s="18">
        <v>62.7</v>
      </c>
      <c r="H19" s="18">
        <v>68.8</v>
      </c>
      <c r="I19" s="18" t="s">
        <v>34</v>
      </c>
      <c r="J19" s="18">
        <v>5.3</v>
      </c>
      <c r="K19" s="19">
        <v>68</v>
      </c>
      <c r="L19" s="20">
        <v>0.85</v>
      </c>
      <c r="M19" s="3" t="s">
        <v>43</v>
      </c>
      <c r="N19" s="3">
        <f>A19-A18</f>
        <v>21</v>
      </c>
      <c r="O19" s="3">
        <f>J19-J18</f>
        <v>3.5</v>
      </c>
      <c r="P19" s="33">
        <f>O19/N19</f>
        <v>0.16666666666666666</v>
      </c>
      <c r="Q19" s="33">
        <f t="shared" si="28"/>
        <v>0.79999999999999982</v>
      </c>
      <c r="R19" s="33">
        <f t="shared" si="2"/>
        <v>0.16481481481481483</v>
      </c>
      <c r="S19" s="33">
        <v>0.16600000000000001</v>
      </c>
      <c r="T19" s="3">
        <f>(J19-L19)/S19</f>
        <v>26.807228915662652</v>
      </c>
      <c r="U19" s="3">
        <f t="shared" si="9"/>
        <v>27</v>
      </c>
      <c r="V19" s="3">
        <f>A19-U19</f>
        <v>0</v>
      </c>
      <c r="W19" s="33">
        <f t="shared" si="29"/>
        <v>0.1642270861833105</v>
      </c>
      <c r="X19" s="33">
        <f t="shared" si="30"/>
        <v>0.85068399452804466</v>
      </c>
      <c r="Y19" s="33"/>
      <c r="Z19" s="33"/>
      <c r="AA19" s="3">
        <f t="shared" si="14"/>
        <v>27.092461474385669</v>
      </c>
      <c r="AB19" s="3">
        <f t="shared" si="15"/>
        <v>27</v>
      </c>
      <c r="AC19" s="3">
        <f t="shared" si="16"/>
        <v>0</v>
      </c>
      <c r="AN19" s="3">
        <v>145</v>
      </c>
      <c r="AO19" s="3">
        <f t="shared" si="3"/>
        <v>0.28825000000000001</v>
      </c>
      <c r="AR19" s="19">
        <f t="shared" si="31"/>
        <v>68</v>
      </c>
      <c r="AS19" s="19">
        <f t="shared" si="4"/>
        <v>0.17299999999999999</v>
      </c>
      <c r="AT19" s="19">
        <f>AS19-P19</f>
        <v>6.3333333333333297E-3</v>
      </c>
      <c r="BF19" s="3">
        <v>145</v>
      </c>
      <c r="BG19" s="3">
        <f t="shared" si="5"/>
        <v>1.6608333333333334</v>
      </c>
      <c r="BJ19" s="19">
        <f t="shared" si="32"/>
        <v>68</v>
      </c>
      <c r="BK19" s="19">
        <f t="shared" si="6"/>
        <v>0.81759999999999988</v>
      </c>
      <c r="BL19" s="19">
        <f>BK19-L19</f>
        <v>-3.2400000000000095E-2</v>
      </c>
      <c r="BO19" s="19">
        <f t="shared" si="33"/>
        <v>68</v>
      </c>
      <c r="BP19" s="3">
        <f t="shared" si="7"/>
        <v>0.17299999999999999</v>
      </c>
      <c r="BQ19" s="3">
        <f t="shared" si="8"/>
        <v>0.81759999999999988</v>
      </c>
      <c r="BR19" s="3">
        <f>J19</f>
        <v>5.3</v>
      </c>
      <c r="BS19" s="3">
        <f t="shared" si="20"/>
        <v>25.909826589595379</v>
      </c>
      <c r="BT19" s="34">
        <f t="shared" si="21"/>
        <v>26</v>
      </c>
      <c r="BU19" s="34">
        <f>A19</f>
        <v>27</v>
      </c>
      <c r="BV19" s="80">
        <f t="shared" si="22"/>
        <v>1</v>
      </c>
    </row>
    <row r="20" spans="1:74" s="3" customFormat="1" ht="17" thickBot="1">
      <c r="A20" s="30">
        <f t="shared" si="0"/>
        <v>76</v>
      </c>
      <c r="B20" s="21">
        <v>24</v>
      </c>
      <c r="C20" s="21">
        <v>57.3</v>
      </c>
      <c r="D20" s="21">
        <v>60.8</v>
      </c>
      <c r="E20" s="21">
        <v>5415</v>
      </c>
      <c r="F20" s="21" t="s">
        <v>19</v>
      </c>
      <c r="G20" s="21">
        <v>60.1</v>
      </c>
      <c r="H20" s="21">
        <v>66.7</v>
      </c>
      <c r="I20" s="21" t="s">
        <v>35</v>
      </c>
      <c r="J20" s="21">
        <v>10.1</v>
      </c>
      <c r="K20" s="22">
        <v>50</v>
      </c>
      <c r="L20" s="23">
        <v>0.63</v>
      </c>
      <c r="M20" s="3" t="s">
        <v>43</v>
      </c>
      <c r="Q20" s="31">
        <f t="shared" ref="Q20:Q25" si="34">J20-($P$21*A20)</f>
        <v>0.59999999999999964</v>
      </c>
      <c r="R20" s="31">
        <f t="shared" si="2"/>
        <v>0.12460526315789472</v>
      </c>
      <c r="S20" s="31">
        <v>0.125</v>
      </c>
      <c r="T20" s="3">
        <f>(J20-L20)/S20</f>
        <v>75.759999999999991</v>
      </c>
      <c r="U20" s="3">
        <f t="shared" si="9"/>
        <v>76</v>
      </c>
      <c r="V20" s="3">
        <f>A20-U20</f>
        <v>0</v>
      </c>
      <c r="W20" s="31">
        <f>INDEX(LINEST(J$20:J$25,A$20:A$25,TRUE,FALSE ),1)</f>
        <v>0.12443957742849782</v>
      </c>
      <c r="X20" s="31">
        <f>INDEX(LINEST(J$20:J$25,A$20:A$25,TRUE,FALSE ),2)</f>
        <v>0.64274671476423517</v>
      </c>
      <c r="Y20" s="31"/>
      <c r="Z20" s="31"/>
      <c r="AA20" s="3">
        <f t="shared" si="14"/>
        <v>75.99875763536599</v>
      </c>
      <c r="AB20" s="3">
        <f t="shared" si="15"/>
        <v>76</v>
      </c>
      <c r="AC20" s="3">
        <f t="shared" si="16"/>
        <v>0</v>
      </c>
      <c r="AH20" s="35"/>
      <c r="AN20" s="3">
        <v>165</v>
      </c>
      <c r="AO20" s="3">
        <f t="shared" si="3"/>
        <v>0.32524999999999998</v>
      </c>
      <c r="AR20" s="22">
        <f>$K20</f>
        <v>50</v>
      </c>
      <c r="AS20" s="22">
        <f t="shared" si="4"/>
        <v>0.13249999999999998</v>
      </c>
      <c r="AT20" s="22">
        <f>AS20-P20</f>
        <v>0.13249999999999998</v>
      </c>
      <c r="BF20" s="3">
        <v>165</v>
      </c>
      <c r="BG20" s="3">
        <f t="shared" si="5"/>
        <v>1.8775000000000002</v>
      </c>
      <c r="BJ20" s="22">
        <f>$K20</f>
        <v>50</v>
      </c>
      <c r="BK20" s="22">
        <f t="shared" si="6"/>
        <v>0.62499999999999989</v>
      </c>
      <c r="BL20" s="22">
        <f>BK20-L20</f>
        <v>-5.0000000000001155E-3</v>
      </c>
      <c r="BO20" s="22">
        <f>$K20</f>
        <v>50</v>
      </c>
      <c r="BP20" s="3">
        <f t="shared" si="7"/>
        <v>0.13249999999999998</v>
      </c>
      <c r="BQ20" s="3">
        <f t="shared" si="8"/>
        <v>0.62499999999999989</v>
      </c>
      <c r="BR20" s="3">
        <f>J20</f>
        <v>10.1</v>
      </c>
      <c r="BS20" s="3">
        <f t="shared" si="20"/>
        <v>71.509433962264154</v>
      </c>
      <c r="BT20" s="34">
        <f t="shared" si="21"/>
        <v>72</v>
      </c>
      <c r="BU20" s="34">
        <f>A20</f>
        <v>76</v>
      </c>
      <c r="BV20" s="80">
        <f t="shared" si="22"/>
        <v>4</v>
      </c>
    </row>
    <row r="21" spans="1:74" s="3" customFormat="1" ht="17" thickBot="1">
      <c r="A21" s="30">
        <f t="shared" si="0"/>
        <v>16</v>
      </c>
      <c r="B21" s="21">
        <v>84</v>
      </c>
      <c r="C21" s="21">
        <v>53.8</v>
      </c>
      <c r="D21" s="21">
        <v>54.4</v>
      </c>
      <c r="E21" s="21">
        <v>5920</v>
      </c>
      <c r="F21" s="21" t="s">
        <v>19</v>
      </c>
      <c r="G21" s="21">
        <v>49.3</v>
      </c>
      <c r="H21" s="21">
        <v>53.5</v>
      </c>
      <c r="I21" s="21" t="s">
        <v>36</v>
      </c>
      <c r="J21" s="21">
        <v>2.6</v>
      </c>
      <c r="K21" s="22">
        <v>50</v>
      </c>
      <c r="L21" s="23">
        <v>0.63</v>
      </c>
      <c r="M21" s="3" t="s">
        <v>43</v>
      </c>
      <c r="N21" s="3">
        <f>A20-A21</f>
        <v>60</v>
      </c>
      <c r="O21" s="3">
        <f>J20-J21</f>
        <v>7.5</v>
      </c>
      <c r="P21" s="31">
        <f>O21/N21</f>
        <v>0.125</v>
      </c>
      <c r="Q21" s="31">
        <f t="shared" si="34"/>
        <v>0.60000000000000009</v>
      </c>
      <c r="R21" s="31">
        <f t="shared" si="2"/>
        <v>0.12312500000000001</v>
      </c>
      <c r="S21" s="31">
        <v>0.125</v>
      </c>
      <c r="T21" s="3">
        <f>(J21-L21)/S21</f>
        <v>15.760000000000002</v>
      </c>
      <c r="U21" s="3">
        <f t="shared" ref="U21:U38" si="35">ROUND(T21,0)</f>
        <v>16</v>
      </c>
      <c r="V21" s="3">
        <f>A21-U21</f>
        <v>0</v>
      </c>
      <c r="W21" s="31">
        <f t="shared" ref="W21:W25" si="36">INDEX(LINEST(J$20:J$25,A$20:A$25,TRUE,FALSE ),1)</f>
        <v>0.12443957742849782</v>
      </c>
      <c r="X21" s="31">
        <f t="shared" ref="X21:X25" si="37">INDEX(LINEST(J$20:J$25,A$20:A$25,TRUE,FALSE ),2)</f>
        <v>0.64274671476423517</v>
      </c>
      <c r="Y21" s="31"/>
      <c r="Z21" s="31"/>
      <c r="AA21" s="3">
        <f t="shared" si="14"/>
        <v>15.728543327466618</v>
      </c>
      <c r="AB21" s="3">
        <f t="shared" si="15"/>
        <v>16</v>
      </c>
      <c r="AC21" s="3">
        <f t="shared" si="16"/>
        <v>0</v>
      </c>
      <c r="AH21" s="35"/>
      <c r="AR21" s="22">
        <f t="shared" ref="AR21:AR25" si="38">$K21</f>
        <v>50</v>
      </c>
      <c r="AS21" s="22">
        <f t="shared" si="4"/>
        <v>0.13249999999999998</v>
      </c>
      <c r="AT21" s="22">
        <f>AS21-P21</f>
        <v>7.4999999999999789E-3</v>
      </c>
      <c r="BJ21" s="22">
        <f t="shared" ref="BJ21:BJ25" si="39">$K21</f>
        <v>50</v>
      </c>
      <c r="BK21" s="22">
        <f t="shared" si="6"/>
        <v>0.62499999999999989</v>
      </c>
      <c r="BL21" s="22">
        <f>BK21-L21</f>
        <v>-5.0000000000001155E-3</v>
      </c>
      <c r="BO21" s="22">
        <f t="shared" ref="BO21:BO25" si="40">$K21</f>
        <v>50</v>
      </c>
      <c r="BP21" s="3">
        <f t="shared" si="7"/>
        <v>0.13249999999999998</v>
      </c>
      <c r="BQ21" s="3">
        <f t="shared" si="8"/>
        <v>0.62499999999999989</v>
      </c>
      <c r="BR21" s="3">
        <f>J21</f>
        <v>2.6</v>
      </c>
      <c r="BS21" s="3">
        <f t="shared" si="20"/>
        <v>14.905660377358494</v>
      </c>
      <c r="BT21" s="34">
        <f t="shared" si="21"/>
        <v>15</v>
      </c>
      <c r="BU21" s="34">
        <f>A21</f>
        <v>16</v>
      </c>
      <c r="BV21" s="80">
        <f t="shared" si="22"/>
        <v>1</v>
      </c>
    </row>
    <row r="22" spans="1:74" s="3" customFormat="1" ht="17" thickBot="1">
      <c r="A22" s="21">
        <f t="shared" si="0"/>
        <v>14</v>
      </c>
      <c r="B22" s="21">
        <v>86</v>
      </c>
      <c r="C22" s="21">
        <v>55</v>
      </c>
      <c r="D22" s="21">
        <v>55.8</v>
      </c>
      <c r="E22" s="21">
        <v>6030</v>
      </c>
      <c r="F22" s="21" t="s">
        <v>19</v>
      </c>
      <c r="G22" s="21">
        <v>51.2</v>
      </c>
      <c r="H22" s="21">
        <v>54.8</v>
      </c>
      <c r="I22" s="21" t="s">
        <v>37</v>
      </c>
      <c r="J22" s="21">
        <v>2.4</v>
      </c>
      <c r="K22" s="22">
        <v>50</v>
      </c>
      <c r="L22" s="23">
        <v>0.63</v>
      </c>
      <c r="Q22" s="31">
        <f t="shared" si="34"/>
        <v>0.64999999999999991</v>
      </c>
      <c r="R22" s="31">
        <f t="shared" si="2"/>
        <v>0.12642857142857142</v>
      </c>
      <c r="S22" s="31">
        <v>0.125</v>
      </c>
      <c r="T22" s="3">
        <f>(J22-L22)/S22</f>
        <v>14.16</v>
      </c>
      <c r="U22" s="3">
        <f t="shared" si="35"/>
        <v>14</v>
      </c>
      <c r="V22" s="3">
        <f>A22-U22</f>
        <v>0</v>
      </c>
      <c r="W22" s="31">
        <f t="shared" si="36"/>
        <v>0.12443957742849782</v>
      </c>
      <c r="X22" s="31">
        <f t="shared" si="37"/>
        <v>0.64274671476423517</v>
      </c>
      <c r="Y22" s="31"/>
      <c r="Z22" s="31"/>
      <c r="AA22" s="3">
        <f t="shared" si="14"/>
        <v>14.121337612589301</v>
      </c>
      <c r="AB22" s="3">
        <f t="shared" si="15"/>
        <v>14</v>
      </c>
      <c r="AC22" s="3">
        <f t="shared" si="16"/>
        <v>0</v>
      </c>
      <c r="AR22" s="22">
        <f t="shared" si="38"/>
        <v>50</v>
      </c>
      <c r="AS22" s="22">
        <f t="shared" si="4"/>
        <v>0.13249999999999998</v>
      </c>
      <c r="AT22" s="22">
        <f>AS22-P22</f>
        <v>0.13249999999999998</v>
      </c>
      <c r="BJ22" s="22">
        <f t="shared" si="39"/>
        <v>50</v>
      </c>
      <c r="BK22" s="22">
        <f t="shared" si="6"/>
        <v>0.62499999999999989</v>
      </c>
      <c r="BL22" s="22">
        <f>BK22-L22</f>
        <v>-5.0000000000001155E-3</v>
      </c>
      <c r="BO22" s="22">
        <f t="shared" si="40"/>
        <v>50</v>
      </c>
      <c r="BP22" s="3">
        <f t="shared" si="7"/>
        <v>0.13249999999999998</v>
      </c>
      <c r="BQ22" s="3">
        <f t="shared" si="8"/>
        <v>0.62499999999999989</v>
      </c>
      <c r="BR22" s="3">
        <f>J22</f>
        <v>2.4</v>
      </c>
      <c r="BS22" s="3">
        <f t="shared" si="20"/>
        <v>13.396226415094342</v>
      </c>
      <c r="BT22" s="34">
        <f t="shared" si="21"/>
        <v>13</v>
      </c>
      <c r="BU22" s="34">
        <f>A22</f>
        <v>14</v>
      </c>
      <c r="BV22" s="80">
        <f t="shared" si="22"/>
        <v>1</v>
      </c>
    </row>
    <row r="23" spans="1:74" s="3" customFormat="1" ht="17" thickBot="1">
      <c r="A23" s="21">
        <f t="shared" si="0"/>
        <v>32</v>
      </c>
      <c r="B23" s="21">
        <v>68</v>
      </c>
      <c r="C23" s="21">
        <v>56.1</v>
      </c>
      <c r="D23" s="21">
        <v>57.4</v>
      </c>
      <c r="E23" s="21">
        <v>6180</v>
      </c>
      <c r="F23" s="21" t="s">
        <v>19</v>
      </c>
      <c r="G23" s="21">
        <v>54.2</v>
      </c>
      <c r="H23" s="21">
        <v>58.9</v>
      </c>
      <c r="I23" s="21" t="s">
        <v>38</v>
      </c>
      <c r="J23" s="21">
        <v>4.5999999999999996</v>
      </c>
      <c r="K23" s="22">
        <v>50</v>
      </c>
      <c r="L23" s="23">
        <v>0.63</v>
      </c>
      <c r="Q23" s="31">
        <f t="shared" si="34"/>
        <v>0.59999999999999964</v>
      </c>
      <c r="R23" s="31">
        <f t="shared" si="2"/>
        <v>0.12406249999999999</v>
      </c>
      <c r="S23" s="31">
        <v>0.125</v>
      </c>
      <c r="T23" s="3">
        <f>(J23-L23)/S23</f>
        <v>31.759999999999998</v>
      </c>
      <c r="U23" s="3">
        <f t="shared" si="35"/>
        <v>32</v>
      </c>
      <c r="V23" s="3">
        <f>A23-U23</f>
        <v>0</v>
      </c>
      <c r="W23" s="31">
        <f t="shared" si="36"/>
        <v>0.12443957742849782</v>
      </c>
      <c r="X23" s="31">
        <f t="shared" si="37"/>
        <v>0.64274671476423517</v>
      </c>
      <c r="Y23" s="31"/>
      <c r="Z23" s="31"/>
      <c r="AA23" s="3">
        <f t="shared" si="14"/>
        <v>31.800600476239779</v>
      </c>
      <c r="AB23" s="3">
        <f t="shared" si="15"/>
        <v>32</v>
      </c>
      <c r="AC23" s="3">
        <f t="shared" si="16"/>
        <v>0</v>
      </c>
      <c r="AJ23" s="34" t="s">
        <v>119</v>
      </c>
      <c r="AK23" s="34" t="s">
        <v>120</v>
      </c>
      <c r="AR23" s="22">
        <f t="shared" si="38"/>
        <v>50</v>
      </c>
      <c r="AS23" s="22">
        <f t="shared" si="4"/>
        <v>0.13249999999999998</v>
      </c>
      <c r="AT23" s="22">
        <f>AS23-P23</f>
        <v>0.13249999999999998</v>
      </c>
      <c r="BB23" s="34" t="s">
        <v>121</v>
      </c>
      <c r="BC23" s="34" t="s">
        <v>122</v>
      </c>
      <c r="BJ23" s="22">
        <f t="shared" si="39"/>
        <v>50</v>
      </c>
      <c r="BK23" s="22">
        <f t="shared" si="6"/>
        <v>0.62499999999999989</v>
      </c>
      <c r="BL23" s="22">
        <f>BK23-L23</f>
        <v>-5.0000000000001155E-3</v>
      </c>
      <c r="BO23" s="22">
        <f t="shared" si="40"/>
        <v>50</v>
      </c>
      <c r="BP23" s="3">
        <f t="shared" si="7"/>
        <v>0.13249999999999998</v>
      </c>
      <c r="BQ23" s="3">
        <f t="shared" si="8"/>
        <v>0.62499999999999989</v>
      </c>
      <c r="BR23" s="3">
        <f>J23</f>
        <v>4.5999999999999996</v>
      </c>
      <c r="BS23" s="3">
        <f t="shared" si="20"/>
        <v>30.000000000000004</v>
      </c>
      <c r="BT23" s="34">
        <f t="shared" si="21"/>
        <v>30</v>
      </c>
      <c r="BU23" s="34">
        <f>A23</f>
        <v>32</v>
      </c>
      <c r="BV23" s="80">
        <f t="shared" si="22"/>
        <v>2</v>
      </c>
    </row>
    <row r="24" spans="1:74" s="3" customFormat="1" ht="17" thickBot="1">
      <c r="A24" s="21">
        <f t="shared" si="0"/>
        <v>26</v>
      </c>
      <c r="B24" s="21">
        <v>74</v>
      </c>
      <c r="C24" s="21">
        <v>57.1</v>
      </c>
      <c r="D24" s="21">
        <v>53.2</v>
      </c>
      <c r="E24" s="21">
        <v>7200</v>
      </c>
      <c r="F24" s="21">
        <v>-2.7</v>
      </c>
      <c r="G24" s="21">
        <v>47</v>
      </c>
      <c r="H24" s="21">
        <v>49.3</v>
      </c>
      <c r="I24" s="21" t="s">
        <v>39</v>
      </c>
      <c r="J24" s="21">
        <v>3.9</v>
      </c>
      <c r="K24" s="22">
        <v>50</v>
      </c>
      <c r="L24" s="23">
        <v>0.63</v>
      </c>
      <c r="Q24" s="31">
        <f t="shared" si="34"/>
        <v>0.64999999999999991</v>
      </c>
      <c r="R24" s="31">
        <f t="shared" si="2"/>
        <v>0.12576923076923077</v>
      </c>
      <c r="S24" s="31">
        <v>0.125</v>
      </c>
      <c r="T24" s="3">
        <f>(J24-L24)/S24</f>
        <v>26.16</v>
      </c>
      <c r="U24" s="3">
        <f t="shared" si="35"/>
        <v>26</v>
      </c>
      <c r="V24" s="3">
        <f>A24-U24</f>
        <v>0</v>
      </c>
      <c r="W24" s="31">
        <f t="shared" si="36"/>
        <v>0.12443957742849782</v>
      </c>
      <c r="X24" s="31">
        <f t="shared" si="37"/>
        <v>0.64274671476423517</v>
      </c>
      <c r="Y24" s="31"/>
      <c r="Z24" s="31"/>
      <c r="AA24" s="3">
        <f t="shared" si="14"/>
        <v>26.175380474169174</v>
      </c>
      <c r="AB24" s="3">
        <f t="shared" si="15"/>
        <v>26</v>
      </c>
      <c r="AC24" s="3">
        <f t="shared" si="16"/>
        <v>0</v>
      </c>
      <c r="AI24" s="35"/>
      <c r="AJ24" s="34">
        <v>2.2499999999999998E-3</v>
      </c>
      <c r="AK24" s="34">
        <v>0.02</v>
      </c>
      <c r="AR24" s="22">
        <f t="shared" si="38"/>
        <v>50</v>
      </c>
      <c r="AS24" s="22">
        <f t="shared" si="4"/>
        <v>0.13249999999999998</v>
      </c>
      <c r="AT24" s="22">
        <f>AS24-P24</f>
        <v>0.13249999999999998</v>
      </c>
      <c r="BB24" s="34">
        <f>0.0107</f>
        <v>1.0699999999999999E-2</v>
      </c>
      <c r="BC24" s="34">
        <v>0.09</v>
      </c>
      <c r="BJ24" s="22">
        <f t="shared" si="39"/>
        <v>50</v>
      </c>
      <c r="BK24" s="22">
        <f t="shared" si="6"/>
        <v>0.62499999999999989</v>
      </c>
      <c r="BL24" s="22">
        <f>BK24-L24</f>
        <v>-5.0000000000001155E-3</v>
      </c>
      <c r="BO24" s="22">
        <f t="shared" si="40"/>
        <v>50</v>
      </c>
      <c r="BP24" s="3">
        <f t="shared" si="7"/>
        <v>0.13249999999999998</v>
      </c>
      <c r="BQ24" s="3">
        <f t="shared" si="8"/>
        <v>0.62499999999999989</v>
      </c>
      <c r="BR24" s="3">
        <f>J24</f>
        <v>3.9</v>
      </c>
      <c r="BS24" s="3">
        <f t="shared" si="20"/>
        <v>24.716981132075475</v>
      </c>
      <c r="BT24" s="34">
        <f t="shared" si="21"/>
        <v>25</v>
      </c>
      <c r="BU24" s="34">
        <f>A24</f>
        <v>26</v>
      </c>
      <c r="BV24" s="80">
        <f t="shared" si="22"/>
        <v>1</v>
      </c>
    </row>
    <row r="25" spans="1:74" s="3" customFormat="1" ht="17" thickBot="1">
      <c r="A25" s="21">
        <f t="shared" si="0"/>
        <v>26</v>
      </c>
      <c r="B25" s="21">
        <v>74</v>
      </c>
      <c r="C25" s="21">
        <v>56.3</v>
      </c>
      <c r="D25" s="21">
        <v>54.7</v>
      </c>
      <c r="E25" s="21">
        <v>6730</v>
      </c>
      <c r="F25" s="21">
        <v>-2.7</v>
      </c>
      <c r="G25" s="21">
        <v>48.9</v>
      </c>
      <c r="H25" s="21">
        <v>51.3</v>
      </c>
      <c r="I25" s="21" t="s">
        <v>40</v>
      </c>
      <c r="J25" s="21">
        <v>3.9</v>
      </c>
      <c r="K25" s="22">
        <v>50</v>
      </c>
      <c r="L25" s="23">
        <v>0.63</v>
      </c>
      <c r="Q25" s="31">
        <f t="shared" si="34"/>
        <v>0.64999999999999991</v>
      </c>
      <c r="R25" s="31">
        <f t="shared" si="2"/>
        <v>0.12576923076923077</v>
      </c>
      <c r="S25" s="31">
        <v>0.125</v>
      </c>
      <c r="T25" s="3">
        <f>(J25-L25)/S25</f>
        <v>26.16</v>
      </c>
      <c r="U25" s="3">
        <f t="shared" si="35"/>
        <v>26</v>
      </c>
      <c r="V25" s="3">
        <f>A25-U25</f>
        <v>0</v>
      </c>
      <c r="W25" s="31">
        <f t="shared" si="36"/>
        <v>0.12443957742849782</v>
      </c>
      <c r="X25" s="31">
        <f t="shared" si="37"/>
        <v>0.64274671476423517</v>
      </c>
      <c r="Y25" s="31"/>
      <c r="Z25" s="31"/>
      <c r="AA25" s="3">
        <f t="shared" si="14"/>
        <v>26.175380474169174</v>
      </c>
      <c r="AB25" s="3">
        <f t="shared" si="15"/>
        <v>26</v>
      </c>
      <c r="AC25" s="3">
        <f t="shared" si="16"/>
        <v>0</v>
      </c>
      <c r="AI25" s="17" t="s">
        <v>61</v>
      </c>
      <c r="AJ25" s="17">
        <v>0</v>
      </c>
      <c r="AK25" s="17">
        <f>AJ25*$AJ$24+$AK$24</f>
        <v>0.02</v>
      </c>
      <c r="AR25" s="22">
        <f t="shared" si="38"/>
        <v>50</v>
      </c>
      <c r="AS25" s="22">
        <f t="shared" si="4"/>
        <v>0.13249999999999998</v>
      </c>
      <c r="AT25" s="22">
        <f>AS25-P25</f>
        <v>0.13249999999999998</v>
      </c>
      <c r="BA25" s="34" t="s">
        <v>61</v>
      </c>
      <c r="BB25" s="34">
        <v>0</v>
      </c>
      <c r="BC25" s="34">
        <f>BB25*$BB$24+$BC$24</f>
        <v>0.09</v>
      </c>
      <c r="BJ25" s="22">
        <f t="shared" si="39"/>
        <v>50</v>
      </c>
      <c r="BK25" s="22">
        <f t="shared" si="6"/>
        <v>0.62499999999999989</v>
      </c>
      <c r="BL25" s="22">
        <f>BK25-L25</f>
        <v>-5.0000000000001155E-3</v>
      </c>
      <c r="BO25" s="22">
        <f t="shared" si="40"/>
        <v>50</v>
      </c>
      <c r="BP25" s="3">
        <f t="shared" si="7"/>
        <v>0.13249999999999998</v>
      </c>
      <c r="BQ25" s="3">
        <f t="shared" si="8"/>
        <v>0.62499999999999989</v>
      </c>
      <c r="BR25" s="3">
        <f>J25</f>
        <v>3.9</v>
      </c>
      <c r="BS25" s="3">
        <f t="shared" si="20"/>
        <v>24.716981132075475</v>
      </c>
      <c r="BT25" s="34">
        <f t="shared" si="21"/>
        <v>25</v>
      </c>
      <c r="BU25" s="34">
        <f>A25</f>
        <v>26</v>
      </c>
      <c r="BV25" s="80">
        <f t="shared" si="22"/>
        <v>1</v>
      </c>
    </row>
    <row r="26" spans="1:74" s="3" customFormat="1" ht="17" thickBot="1">
      <c r="A26" s="12">
        <f t="shared" si="0"/>
        <v>16</v>
      </c>
      <c r="B26" s="12">
        <v>84</v>
      </c>
      <c r="C26" s="12">
        <v>44.9</v>
      </c>
      <c r="D26" s="12">
        <v>45.3</v>
      </c>
      <c r="E26" s="12">
        <v>5160</v>
      </c>
      <c r="F26" s="12" t="s">
        <v>19</v>
      </c>
      <c r="G26" s="12">
        <v>36.4</v>
      </c>
      <c r="H26" s="12">
        <v>41.8</v>
      </c>
      <c r="I26" s="12" t="s">
        <v>42</v>
      </c>
      <c r="J26" s="12">
        <v>2.2999999999999998</v>
      </c>
      <c r="K26" s="13">
        <v>35</v>
      </c>
      <c r="L26" s="14">
        <v>0.57999999999999996</v>
      </c>
      <c r="Q26" s="27">
        <f t="shared" ref="Q26:Q31" si="41">J26-($P$31*A26)</f>
        <v>0.56666666666666665</v>
      </c>
      <c r="R26" s="27">
        <f t="shared" si="2"/>
        <v>0.10749999999999998</v>
      </c>
      <c r="S26" s="27">
        <v>0.108</v>
      </c>
      <c r="T26" s="3">
        <f>(J26-L26)/S26</f>
        <v>15.925925925925924</v>
      </c>
      <c r="U26" s="3">
        <f t="shared" si="35"/>
        <v>16</v>
      </c>
      <c r="V26" s="3">
        <f>A26-U26</f>
        <v>0</v>
      </c>
      <c r="W26" s="27">
        <f>INDEX(LINEST(J$26:J$31,A$26:A$31,TRUE,FALSE ),1)</f>
        <v>0.10894568690095846</v>
      </c>
      <c r="X26" s="27">
        <f>INDEX(LINEST(J$26:J$31,A$26:A$31,TRUE,FALSE ),2)</f>
        <v>0.57028753993610226</v>
      </c>
      <c r="Y26" s="27"/>
      <c r="Z26" s="27"/>
      <c r="AA26" s="3">
        <f t="shared" si="14"/>
        <v>15.876832844574778</v>
      </c>
      <c r="AB26" s="3">
        <f t="shared" si="15"/>
        <v>16</v>
      </c>
      <c r="AC26" s="3">
        <f t="shared" si="16"/>
        <v>0</v>
      </c>
      <c r="AI26" s="17" t="s">
        <v>61</v>
      </c>
      <c r="AJ26" s="17">
        <v>100</v>
      </c>
      <c r="AK26" s="17">
        <f>AJ26*$AJ$24+$AK$24</f>
        <v>0.24499999999999997</v>
      </c>
      <c r="AR26" s="13">
        <f>$K26</f>
        <v>35</v>
      </c>
      <c r="AS26" s="13">
        <f t="shared" si="4"/>
        <v>9.8750000000000004E-2</v>
      </c>
      <c r="AT26" s="13">
        <f>AS26-P26</f>
        <v>9.8750000000000004E-2</v>
      </c>
      <c r="BA26" s="34" t="s">
        <v>61</v>
      </c>
      <c r="BB26" s="34">
        <v>100</v>
      </c>
      <c r="BC26" s="34">
        <f>BB26*$BB$24+$BC$24</f>
        <v>1.1599999999999999</v>
      </c>
      <c r="BJ26" s="13">
        <f>$K26</f>
        <v>35</v>
      </c>
      <c r="BK26" s="13">
        <f t="shared" si="6"/>
        <v>0.46450000000000002</v>
      </c>
      <c r="BL26" s="13">
        <f>BK26-L26</f>
        <v>-0.11549999999999994</v>
      </c>
      <c r="BO26" s="13">
        <f>$K26</f>
        <v>35</v>
      </c>
      <c r="BP26" s="3">
        <f t="shared" si="7"/>
        <v>9.8750000000000004E-2</v>
      </c>
      <c r="BQ26" s="3">
        <f t="shared" si="8"/>
        <v>0.46450000000000002</v>
      </c>
      <c r="BR26" s="3">
        <f>J26</f>
        <v>2.2999999999999998</v>
      </c>
      <c r="BS26" s="3">
        <f t="shared" si="20"/>
        <v>18.587341772151895</v>
      </c>
      <c r="BT26" s="34">
        <f t="shared" si="21"/>
        <v>19</v>
      </c>
      <c r="BU26" s="34">
        <f>A26</f>
        <v>16</v>
      </c>
      <c r="BV26" s="80">
        <f t="shared" si="22"/>
        <v>-3</v>
      </c>
    </row>
    <row r="27" spans="1:74" s="3" customFormat="1" ht="17" thickBot="1">
      <c r="A27" s="12">
        <f t="shared" si="0"/>
        <v>11</v>
      </c>
      <c r="B27" s="12">
        <v>89</v>
      </c>
      <c r="C27" s="12">
        <v>46.2</v>
      </c>
      <c r="D27" s="12">
        <v>45.7</v>
      </c>
      <c r="E27" s="12">
        <v>6380</v>
      </c>
      <c r="F27" s="12">
        <v>-1.5</v>
      </c>
      <c r="G27" s="12">
        <v>36.799999999999997</v>
      </c>
      <c r="H27" s="12">
        <v>41.1</v>
      </c>
      <c r="I27" s="12" t="s">
        <v>32</v>
      </c>
      <c r="J27" s="12">
        <v>1.8</v>
      </c>
      <c r="K27" s="13">
        <v>35</v>
      </c>
      <c r="L27" s="14">
        <v>0.57999999999999996</v>
      </c>
      <c r="Q27" s="27">
        <f t="shared" si="41"/>
        <v>0.60833333333333339</v>
      </c>
      <c r="R27" s="27">
        <f t="shared" si="2"/>
        <v>0.11090909090909093</v>
      </c>
      <c r="S27" s="27">
        <v>0.108</v>
      </c>
      <c r="T27" s="3">
        <f>(J27-L27)/S27</f>
        <v>11.296296296296298</v>
      </c>
      <c r="U27" s="3">
        <f t="shared" si="35"/>
        <v>11</v>
      </c>
      <c r="V27" s="3">
        <f>A27-U27</f>
        <v>0</v>
      </c>
      <c r="W27" s="27">
        <f t="shared" ref="W27:W31" si="42">INDEX(LINEST(J$26:J$31,A$26:A$31,TRUE,FALSE ),1)</f>
        <v>0.10894568690095846</v>
      </c>
      <c r="X27" s="27">
        <f t="shared" ref="X27:X31" si="43">INDEX(LINEST(J$26:J$31,A$26:A$31,TRUE,FALSE ),2)</f>
        <v>0.57028753993610226</v>
      </c>
      <c r="Y27" s="27"/>
      <c r="Z27" s="27"/>
      <c r="AA27" s="3">
        <f t="shared" si="14"/>
        <v>11.287390029325515</v>
      </c>
      <c r="AB27" s="3">
        <f t="shared" si="15"/>
        <v>11</v>
      </c>
      <c r="AC27" s="3">
        <f t="shared" si="16"/>
        <v>0</v>
      </c>
      <c r="AR27" s="13">
        <f t="shared" ref="AR27:AR75" si="44">$K27</f>
        <v>35</v>
      </c>
      <c r="AS27" s="13">
        <f t="shared" si="4"/>
        <v>9.8750000000000004E-2</v>
      </c>
      <c r="AT27" s="13">
        <f>AS27-P27</f>
        <v>9.8750000000000004E-2</v>
      </c>
      <c r="BJ27" s="13">
        <f t="shared" ref="BJ27:BJ75" si="45">$K27</f>
        <v>35</v>
      </c>
      <c r="BK27" s="13">
        <f t="shared" si="6"/>
        <v>0.46450000000000002</v>
      </c>
      <c r="BL27" s="13">
        <f>BK27-L27</f>
        <v>-0.11549999999999994</v>
      </c>
      <c r="BO27" s="13">
        <f t="shared" ref="BO27:BO75" si="46">$K27</f>
        <v>35</v>
      </c>
      <c r="BP27" s="3">
        <f t="shared" si="7"/>
        <v>9.8750000000000004E-2</v>
      </c>
      <c r="BQ27" s="3">
        <f t="shared" si="8"/>
        <v>0.46450000000000002</v>
      </c>
      <c r="BR27" s="3">
        <f>J27</f>
        <v>1.8</v>
      </c>
      <c r="BS27" s="3">
        <f t="shared" si="20"/>
        <v>13.524050632911393</v>
      </c>
      <c r="BT27" s="34">
        <f t="shared" si="21"/>
        <v>14</v>
      </c>
      <c r="BU27" s="34">
        <f>A27</f>
        <v>11</v>
      </c>
      <c r="BV27" s="80">
        <f t="shared" si="22"/>
        <v>-3</v>
      </c>
    </row>
    <row r="28" spans="1:74" s="3" customFormat="1" ht="17" thickBot="1">
      <c r="A28" s="12">
        <f t="shared" si="0"/>
        <v>7</v>
      </c>
      <c r="B28" s="12">
        <v>93</v>
      </c>
      <c r="C28" s="12">
        <v>45.5</v>
      </c>
      <c r="D28" s="12">
        <v>45.2</v>
      </c>
      <c r="E28" s="12">
        <v>6190</v>
      </c>
      <c r="F28" s="12">
        <v>-2.1</v>
      </c>
      <c r="G28" s="12">
        <v>36.200000000000003</v>
      </c>
      <c r="H28" s="12">
        <v>40.200000000000003</v>
      </c>
      <c r="I28" s="12" t="s">
        <v>14</v>
      </c>
      <c r="J28" s="12">
        <v>1.3</v>
      </c>
      <c r="K28" s="13">
        <v>35</v>
      </c>
      <c r="L28" s="14">
        <v>0.57999999999999996</v>
      </c>
      <c r="Q28" s="27">
        <f t="shared" si="41"/>
        <v>0.54166666666666674</v>
      </c>
      <c r="R28" s="27">
        <f t="shared" si="2"/>
        <v>0.10285714285714287</v>
      </c>
      <c r="S28" s="27">
        <v>0.108</v>
      </c>
      <c r="T28" s="3">
        <f>(J28-L28)/S28</f>
        <v>6.6666666666666679</v>
      </c>
      <c r="U28" s="3">
        <f t="shared" si="35"/>
        <v>7</v>
      </c>
      <c r="V28" s="3">
        <f>A28-U28</f>
        <v>0</v>
      </c>
      <c r="W28" s="27">
        <f t="shared" si="42"/>
        <v>0.10894568690095846</v>
      </c>
      <c r="X28" s="27">
        <f t="shared" si="43"/>
        <v>0.57028753993610226</v>
      </c>
      <c r="Y28" s="27"/>
      <c r="Z28" s="27"/>
      <c r="AA28" s="3">
        <f t="shared" si="14"/>
        <v>6.6979472140762466</v>
      </c>
      <c r="AB28" s="3">
        <f t="shared" si="15"/>
        <v>7</v>
      </c>
      <c r="AC28" s="3">
        <f t="shared" si="16"/>
        <v>0</v>
      </c>
      <c r="AR28" s="13">
        <f t="shared" si="44"/>
        <v>35</v>
      </c>
      <c r="AS28" s="13">
        <f t="shared" si="4"/>
        <v>9.8750000000000004E-2</v>
      </c>
      <c r="AT28" s="13">
        <f>AS28-P28</f>
        <v>9.8750000000000004E-2</v>
      </c>
      <c r="BJ28" s="13">
        <f t="shared" si="45"/>
        <v>35</v>
      </c>
      <c r="BK28" s="13">
        <f t="shared" si="6"/>
        <v>0.46450000000000002</v>
      </c>
      <c r="BL28" s="13">
        <f>BK28-L28</f>
        <v>-0.11549999999999994</v>
      </c>
      <c r="BO28" s="13">
        <f t="shared" si="46"/>
        <v>35</v>
      </c>
      <c r="BP28" s="3">
        <f t="shared" si="7"/>
        <v>9.8750000000000004E-2</v>
      </c>
      <c r="BQ28" s="3">
        <f t="shared" si="8"/>
        <v>0.46450000000000002</v>
      </c>
      <c r="BR28" s="3">
        <f>J28</f>
        <v>1.3</v>
      </c>
      <c r="BS28" s="3">
        <f t="shared" si="20"/>
        <v>8.4607594936708868</v>
      </c>
      <c r="BT28" s="34">
        <f t="shared" si="21"/>
        <v>8</v>
      </c>
      <c r="BU28" s="34">
        <f>A28</f>
        <v>7</v>
      </c>
      <c r="BV28" s="80">
        <f t="shared" si="22"/>
        <v>-1</v>
      </c>
    </row>
    <row r="29" spans="1:74" s="3" customFormat="1" ht="17" thickBot="1">
      <c r="A29" s="26">
        <f t="shared" si="0"/>
        <v>2</v>
      </c>
      <c r="B29" s="12">
        <v>98</v>
      </c>
      <c r="C29" s="12">
        <v>44.4</v>
      </c>
      <c r="D29" s="12">
        <v>44.3</v>
      </c>
      <c r="E29" s="12">
        <v>5890</v>
      </c>
      <c r="F29" s="12">
        <v>-2.2999999999999998</v>
      </c>
      <c r="G29" s="12">
        <v>34.9</v>
      </c>
      <c r="H29" s="12">
        <v>39.1</v>
      </c>
      <c r="I29" s="12" t="s">
        <v>22</v>
      </c>
      <c r="J29" s="12">
        <v>0.8</v>
      </c>
      <c r="K29" s="13">
        <v>35</v>
      </c>
      <c r="L29" s="14">
        <v>0.57999999999999996</v>
      </c>
      <c r="M29" s="3" t="s">
        <v>43</v>
      </c>
      <c r="Q29" s="27">
        <f t="shared" si="41"/>
        <v>0.58333333333333337</v>
      </c>
      <c r="R29" s="27">
        <f t="shared" si="2"/>
        <v>0.11000000000000004</v>
      </c>
      <c r="S29" s="27">
        <v>0.108</v>
      </c>
      <c r="T29" s="3">
        <f>(J29-L29)/S29</f>
        <v>2.0370370370370376</v>
      </c>
      <c r="U29" s="3">
        <f t="shared" si="35"/>
        <v>2</v>
      </c>
      <c r="V29" s="3">
        <f>A29-U29</f>
        <v>0</v>
      </c>
      <c r="W29" s="27">
        <f t="shared" si="42"/>
        <v>0.10894568690095846</v>
      </c>
      <c r="X29" s="27">
        <f t="shared" si="43"/>
        <v>0.57028753993610226</v>
      </c>
      <c r="Y29" s="27"/>
      <c r="Z29" s="27"/>
      <c r="AA29" s="3">
        <f t="shared" si="14"/>
        <v>2.1085043988269798</v>
      </c>
      <c r="AB29" s="3">
        <f t="shared" si="15"/>
        <v>2</v>
      </c>
      <c r="AC29" s="3">
        <f t="shared" si="16"/>
        <v>0</v>
      </c>
      <c r="AR29" s="13">
        <f t="shared" si="44"/>
        <v>35</v>
      </c>
      <c r="AS29" s="13">
        <f t="shared" si="4"/>
        <v>9.8750000000000004E-2</v>
      </c>
      <c r="AT29" s="13">
        <f>AS29-P29</f>
        <v>9.8750000000000004E-2</v>
      </c>
      <c r="BJ29" s="13">
        <f t="shared" si="45"/>
        <v>35</v>
      </c>
      <c r="BK29" s="13">
        <f t="shared" si="6"/>
        <v>0.46450000000000002</v>
      </c>
      <c r="BL29" s="13">
        <f>BK29-L29</f>
        <v>-0.11549999999999994</v>
      </c>
      <c r="BO29" s="13">
        <f t="shared" si="46"/>
        <v>35</v>
      </c>
      <c r="BP29" s="3">
        <f t="shared" si="7"/>
        <v>9.8750000000000004E-2</v>
      </c>
      <c r="BQ29" s="3">
        <f t="shared" si="8"/>
        <v>0.46450000000000002</v>
      </c>
      <c r="BR29" s="3">
        <f>J29</f>
        <v>0.8</v>
      </c>
      <c r="BS29" s="3">
        <f t="shared" si="20"/>
        <v>3.3974683544303796</v>
      </c>
      <c r="BT29" s="34">
        <f t="shared" si="21"/>
        <v>3</v>
      </c>
      <c r="BU29" s="34">
        <f>A29</f>
        <v>2</v>
      </c>
      <c r="BV29" s="80">
        <f t="shared" si="22"/>
        <v>-1</v>
      </c>
    </row>
    <row r="30" spans="1:74" s="3" customFormat="1" ht="17" thickBot="1">
      <c r="A30" s="12">
        <f t="shared" si="0"/>
        <v>25</v>
      </c>
      <c r="B30" s="12">
        <v>75</v>
      </c>
      <c r="C30" s="12">
        <v>42.6</v>
      </c>
      <c r="D30" s="12">
        <v>42</v>
      </c>
      <c r="E30" s="12">
        <v>5740</v>
      </c>
      <c r="F30" s="12">
        <v>-1.7</v>
      </c>
      <c r="G30" s="12">
        <v>31.7</v>
      </c>
      <c r="H30" s="12">
        <v>35.9</v>
      </c>
      <c r="I30" s="12" t="s">
        <v>14</v>
      </c>
      <c r="J30" s="12">
        <v>3.3</v>
      </c>
      <c r="K30" s="13">
        <v>35</v>
      </c>
      <c r="L30" s="14">
        <v>0.57999999999999996</v>
      </c>
      <c r="Q30" s="27">
        <f t="shared" si="41"/>
        <v>0.59166666666666679</v>
      </c>
      <c r="R30" s="27">
        <f t="shared" si="2"/>
        <v>0.10879999999999999</v>
      </c>
      <c r="S30" s="27">
        <v>0.108</v>
      </c>
      <c r="T30" s="3">
        <f>(J30-L30)/S30</f>
        <v>25.185185185185183</v>
      </c>
      <c r="U30" s="3">
        <f t="shared" si="35"/>
        <v>25</v>
      </c>
      <c r="V30" s="3">
        <f>A30-U30</f>
        <v>0</v>
      </c>
      <c r="W30" s="27">
        <f t="shared" si="42"/>
        <v>0.10894568690095846</v>
      </c>
      <c r="X30" s="27">
        <f t="shared" si="43"/>
        <v>0.57028753993610226</v>
      </c>
      <c r="Y30" s="27"/>
      <c r="Z30" s="27"/>
      <c r="AA30" s="3">
        <f t="shared" si="14"/>
        <v>25.055718475073313</v>
      </c>
      <c r="AB30" s="3">
        <f t="shared" si="15"/>
        <v>25</v>
      </c>
      <c r="AC30" s="3">
        <f t="shared" si="16"/>
        <v>0</v>
      </c>
      <c r="AR30" s="13">
        <f t="shared" si="44"/>
        <v>35</v>
      </c>
      <c r="AS30" s="13">
        <f t="shared" si="4"/>
        <v>9.8750000000000004E-2</v>
      </c>
      <c r="AT30" s="13">
        <f>AS30-P30</f>
        <v>9.8750000000000004E-2</v>
      </c>
      <c r="BJ30" s="13">
        <f t="shared" si="45"/>
        <v>35</v>
      </c>
      <c r="BK30" s="13">
        <f t="shared" si="6"/>
        <v>0.46450000000000002</v>
      </c>
      <c r="BL30" s="13">
        <f>BK30-L30</f>
        <v>-0.11549999999999994</v>
      </c>
      <c r="BO30" s="13">
        <f t="shared" si="46"/>
        <v>35</v>
      </c>
      <c r="BP30" s="3">
        <f t="shared" si="7"/>
        <v>9.8750000000000004E-2</v>
      </c>
      <c r="BQ30" s="3">
        <f t="shared" si="8"/>
        <v>0.46450000000000002</v>
      </c>
      <c r="BR30" s="3">
        <f>J30</f>
        <v>3.3</v>
      </c>
      <c r="BS30" s="3">
        <f t="shared" si="20"/>
        <v>28.713924050632908</v>
      </c>
      <c r="BT30" s="34">
        <f t="shared" si="21"/>
        <v>29</v>
      </c>
      <c r="BU30" s="34">
        <f>A30</f>
        <v>25</v>
      </c>
      <c r="BV30" s="80">
        <f t="shared" si="22"/>
        <v>-4</v>
      </c>
    </row>
    <row r="31" spans="1:74" s="3" customFormat="1" ht="17" thickBot="1">
      <c r="A31" s="26">
        <f t="shared" si="0"/>
        <v>26</v>
      </c>
      <c r="B31" s="12">
        <v>74</v>
      </c>
      <c r="C31" s="12">
        <v>43</v>
      </c>
      <c r="D31" s="12">
        <v>42.2</v>
      </c>
      <c r="E31" s="12">
        <v>5670</v>
      </c>
      <c r="F31" s="12">
        <v>-1.7</v>
      </c>
      <c r="G31" s="12">
        <v>31.6</v>
      </c>
      <c r="H31" s="12">
        <v>37.299999999999997</v>
      </c>
      <c r="I31" s="12" t="s">
        <v>14</v>
      </c>
      <c r="J31" s="12">
        <v>3.4</v>
      </c>
      <c r="K31" s="13">
        <v>35</v>
      </c>
      <c r="L31" s="14">
        <v>0.57999999999999996</v>
      </c>
      <c r="M31" s="3" t="s">
        <v>43</v>
      </c>
      <c r="N31" s="3">
        <f>A31-A29</f>
        <v>24</v>
      </c>
      <c r="O31" s="3">
        <f>J31-J29</f>
        <v>2.5999999999999996</v>
      </c>
      <c r="P31" s="27">
        <f>O31/N31</f>
        <v>0.10833333333333332</v>
      </c>
      <c r="Q31" s="27">
        <f t="shared" si="41"/>
        <v>0.58333333333333348</v>
      </c>
      <c r="R31" s="27">
        <f t="shared" si="2"/>
        <v>0.10846153846153846</v>
      </c>
      <c r="S31" s="27">
        <v>0.108</v>
      </c>
      <c r="T31" s="3">
        <f>(J31-L31)/S31</f>
        <v>26.111111111111111</v>
      </c>
      <c r="U31" s="3">
        <f t="shared" si="35"/>
        <v>26</v>
      </c>
      <c r="V31" s="3">
        <f>A31-U31</f>
        <v>0</v>
      </c>
      <c r="W31" s="27">
        <f t="shared" si="42"/>
        <v>0.10894568690095846</v>
      </c>
      <c r="X31" s="27">
        <f t="shared" si="43"/>
        <v>0.57028753993610226</v>
      </c>
      <c r="Y31" s="27"/>
      <c r="Z31" s="27"/>
      <c r="AA31" s="3">
        <f t="shared" si="14"/>
        <v>25.97360703812317</v>
      </c>
      <c r="AB31" s="3">
        <f t="shared" si="15"/>
        <v>26</v>
      </c>
      <c r="AC31" s="3">
        <f t="shared" si="16"/>
        <v>0</v>
      </c>
      <c r="AR31" s="13">
        <f t="shared" si="44"/>
        <v>35</v>
      </c>
      <c r="AS31" s="13">
        <f t="shared" si="4"/>
        <v>9.8750000000000004E-2</v>
      </c>
      <c r="AT31" s="13">
        <f>AS31-P31</f>
        <v>-9.5833333333333187E-3</v>
      </c>
      <c r="BJ31" s="13">
        <f t="shared" si="45"/>
        <v>35</v>
      </c>
      <c r="BK31" s="13">
        <f t="shared" si="6"/>
        <v>0.46450000000000002</v>
      </c>
      <c r="BL31" s="13">
        <f>BK31-L31</f>
        <v>-0.11549999999999994</v>
      </c>
      <c r="BO31" s="13">
        <f t="shared" si="46"/>
        <v>35</v>
      </c>
      <c r="BP31" s="3">
        <f t="shared" si="7"/>
        <v>9.8750000000000004E-2</v>
      </c>
      <c r="BQ31" s="3">
        <f t="shared" si="8"/>
        <v>0.46450000000000002</v>
      </c>
      <c r="BR31" s="3">
        <f>J31</f>
        <v>3.4</v>
      </c>
      <c r="BS31" s="3">
        <f t="shared" si="20"/>
        <v>29.726582278481008</v>
      </c>
      <c r="BT31" s="34">
        <f t="shared" si="21"/>
        <v>30</v>
      </c>
      <c r="BU31" s="34">
        <f>A31</f>
        <v>26</v>
      </c>
      <c r="BV31" s="80">
        <f t="shared" si="22"/>
        <v>-4</v>
      </c>
    </row>
    <row r="32" spans="1:74" ht="17" thickBot="1">
      <c r="A32" s="15">
        <f t="shared" ref="A32:A90" si="47">100-B32</f>
        <v>34</v>
      </c>
      <c r="B32" s="15">
        <v>66</v>
      </c>
      <c r="C32" s="15">
        <v>66.8</v>
      </c>
      <c r="D32" s="15">
        <v>54.1</v>
      </c>
      <c r="E32" s="15">
        <v>2754</v>
      </c>
      <c r="F32" s="15">
        <v>-5.3</v>
      </c>
      <c r="G32" s="15">
        <v>49.8</v>
      </c>
      <c r="H32" s="15">
        <v>57.9</v>
      </c>
      <c r="I32" s="15" t="s">
        <v>16</v>
      </c>
      <c r="J32" s="15">
        <v>5.2</v>
      </c>
      <c r="K32" s="16">
        <v>55</v>
      </c>
      <c r="L32" s="17">
        <v>0.66</v>
      </c>
      <c r="M32" s="3"/>
      <c r="N32" s="3"/>
      <c r="O32" s="3"/>
      <c r="P32" s="3"/>
      <c r="Q32" s="29">
        <f t="shared" ref="Q32:Q37" si="48">J32-($P$37*A32)</f>
        <v>0.70943396226415256</v>
      </c>
      <c r="R32" s="83">
        <f t="shared" si="2"/>
        <v>0.1335294117647059</v>
      </c>
      <c r="S32" s="83">
        <v>0.13200000000000001</v>
      </c>
      <c r="T32" s="3">
        <f>(J32-L32)/S32</f>
        <v>34.393939393939391</v>
      </c>
      <c r="U32" s="3">
        <f t="shared" si="35"/>
        <v>34</v>
      </c>
      <c r="V32" s="3">
        <f>A32-U32</f>
        <v>0</v>
      </c>
      <c r="W32" s="83">
        <f>INDEX(LINEST(J$32:J$37,A$32:A$37,TRUE,FALSE ),1)</f>
        <v>0.132136678200692</v>
      </c>
      <c r="X32" s="83">
        <f>INDEX(LINEST(J$32:J$37,A$32:A$37,TRUE,FALSE ),2)</f>
        <v>0.67282295271049719</v>
      </c>
      <c r="Y32" s="83"/>
      <c r="Z32" s="83"/>
      <c r="AA32" s="3">
        <f t="shared" si="14"/>
        <v>34.261320240043645</v>
      </c>
      <c r="AB32" s="3">
        <f t="shared" si="15"/>
        <v>34</v>
      </c>
      <c r="AC32" s="3">
        <f t="shared" si="16"/>
        <v>0</v>
      </c>
      <c r="AR32" s="16">
        <f t="shared" si="44"/>
        <v>55</v>
      </c>
      <c r="AS32" s="16">
        <f t="shared" si="4"/>
        <v>0.14374999999999999</v>
      </c>
      <c r="AT32" s="16">
        <f>AS32-P32</f>
        <v>0.14374999999999999</v>
      </c>
      <c r="BJ32" s="16">
        <f t="shared" si="45"/>
        <v>55</v>
      </c>
      <c r="BK32" s="16">
        <f t="shared" si="6"/>
        <v>0.67849999999999999</v>
      </c>
      <c r="BL32" s="16">
        <f>BK32-L32</f>
        <v>1.8499999999999961E-2</v>
      </c>
      <c r="BM32" s="3"/>
      <c r="BN32" s="3"/>
      <c r="BO32" s="16">
        <f t="shared" si="46"/>
        <v>55</v>
      </c>
      <c r="BP32" s="3">
        <f t="shared" si="7"/>
        <v>0.14374999999999999</v>
      </c>
      <c r="BQ32" s="3">
        <f t="shared" si="8"/>
        <v>0.67849999999999999</v>
      </c>
      <c r="BR32" s="3">
        <f>J32</f>
        <v>5.2</v>
      </c>
      <c r="BS32" s="3">
        <f t="shared" si="20"/>
        <v>31.453913043478266</v>
      </c>
      <c r="BT32" s="34">
        <f t="shared" ref="BT32:BT50" si="49">ROUND(BS32,0)</f>
        <v>31</v>
      </c>
      <c r="BU32" s="34">
        <f>A32</f>
        <v>34</v>
      </c>
      <c r="BV32" s="80">
        <f t="shared" ref="BV32:BV50" si="50">BU32-BT32</f>
        <v>3</v>
      </c>
    </row>
    <row r="33" spans="1:74" ht="17" thickBot="1">
      <c r="A33" s="15">
        <f t="shared" si="47"/>
        <v>52</v>
      </c>
      <c r="B33" s="15">
        <v>48</v>
      </c>
      <c r="C33" s="15">
        <v>61.2</v>
      </c>
      <c r="D33" s="15">
        <v>62.8</v>
      </c>
      <c r="E33" s="15">
        <v>3262</v>
      </c>
      <c r="F33" s="15">
        <v>-4.8</v>
      </c>
      <c r="G33" s="15">
        <v>62</v>
      </c>
      <c r="H33" s="15">
        <v>70.2</v>
      </c>
      <c r="I33" s="15" t="s">
        <v>15</v>
      </c>
      <c r="J33" s="15">
        <v>7.5</v>
      </c>
      <c r="K33" s="16">
        <v>55</v>
      </c>
      <c r="L33" s="17">
        <v>0.66</v>
      </c>
      <c r="M33" s="3"/>
      <c r="N33" s="3"/>
      <c r="O33" s="3"/>
      <c r="P33" s="3"/>
      <c r="Q33" s="29">
        <f t="shared" si="48"/>
        <v>0.63207547169811473</v>
      </c>
      <c r="R33" s="83">
        <f t="shared" si="2"/>
        <v>0.13153846153846155</v>
      </c>
      <c r="S33" s="83">
        <v>0.13200000000000001</v>
      </c>
      <c r="T33" s="3">
        <f>(J33-L33)/S33</f>
        <v>51.818181818181813</v>
      </c>
      <c r="U33" s="3">
        <f t="shared" si="35"/>
        <v>52</v>
      </c>
      <c r="V33" s="3">
        <f>A33-U33</f>
        <v>0</v>
      </c>
      <c r="W33" s="83">
        <f t="shared" ref="W33:W37" si="51">INDEX(LINEST(J$32:J$37,A$32:A$37,TRUE,FALSE ),1)</f>
        <v>0.132136678200692</v>
      </c>
      <c r="X33" s="83">
        <f t="shared" ref="X33:X37" si="52">INDEX(LINEST(J$32:J$37,A$32:A$37,TRUE,FALSE ),2)</f>
        <v>0.67282295271049719</v>
      </c>
      <c r="Y33" s="83"/>
      <c r="Z33" s="83"/>
      <c r="AA33" s="3">
        <f t="shared" si="14"/>
        <v>51.667539552645941</v>
      </c>
      <c r="AB33" s="3">
        <f t="shared" si="15"/>
        <v>52</v>
      </c>
      <c r="AC33" s="3">
        <f t="shared" si="16"/>
        <v>0</v>
      </c>
      <c r="AR33" s="16">
        <f t="shared" si="44"/>
        <v>55</v>
      </c>
      <c r="AS33" s="16">
        <f t="shared" si="4"/>
        <v>0.14374999999999999</v>
      </c>
      <c r="AT33" s="16">
        <f>AS33-P33</f>
        <v>0.14374999999999999</v>
      </c>
      <c r="BJ33" s="16">
        <f t="shared" si="45"/>
        <v>55</v>
      </c>
      <c r="BK33" s="16">
        <f t="shared" si="6"/>
        <v>0.67849999999999999</v>
      </c>
      <c r="BL33" s="16">
        <f>BK33-L33</f>
        <v>1.8499999999999961E-2</v>
      </c>
      <c r="BM33" s="3"/>
      <c r="BN33" s="3"/>
      <c r="BO33" s="16">
        <f t="shared" si="46"/>
        <v>55</v>
      </c>
      <c r="BP33" s="3">
        <f t="shared" si="7"/>
        <v>0.14374999999999999</v>
      </c>
      <c r="BQ33" s="3">
        <f t="shared" si="8"/>
        <v>0.67849999999999999</v>
      </c>
      <c r="BR33" s="3">
        <f>J33</f>
        <v>7.5</v>
      </c>
      <c r="BS33" s="3">
        <f t="shared" si="20"/>
        <v>47.453913043478266</v>
      </c>
      <c r="BT33" s="34">
        <f t="shared" si="49"/>
        <v>47</v>
      </c>
      <c r="BU33" s="34">
        <f>A33</f>
        <v>52</v>
      </c>
      <c r="BV33" s="80">
        <f t="shared" si="50"/>
        <v>5</v>
      </c>
    </row>
    <row r="34" spans="1:74" ht="17" thickBot="1">
      <c r="A34" s="15">
        <f t="shared" si="47"/>
        <v>11</v>
      </c>
      <c r="B34" s="15">
        <v>89</v>
      </c>
      <c r="C34" s="15">
        <v>56.8</v>
      </c>
      <c r="D34" s="15">
        <v>56.5</v>
      </c>
      <c r="E34" s="15">
        <v>2997</v>
      </c>
      <c r="F34" s="15">
        <v>-5</v>
      </c>
      <c r="G34" s="15">
        <v>52.9</v>
      </c>
      <c r="H34" s="15">
        <v>61.2</v>
      </c>
      <c r="I34" s="15" t="s">
        <v>34</v>
      </c>
      <c r="J34" s="15">
        <v>2.1</v>
      </c>
      <c r="K34" s="16">
        <v>55</v>
      </c>
      <c r="L34" s="17">
        <v>0.66</v>
      </c>
      <c r="M34" s="3"/>
      <c r="N34" s="3"/>
      <c r="O34" s="3"/>
      <c r="P34" s="3"/>
      <c r="Q34" s="29">
        <f t="shared" si="48"/>
        <v>0.64716981132075513</v>
      </c>
      <c r="R34" s="83">
        <f t="shared" si="2"/>
        <v>0.13090909090909089</v>
      </c>
      <c r="S34" s="83">
        <v>0.13200000000000001</v>
      </c>
      <c r="T34" s="3">
        <f>(J34-L34)/S34</f>
        <v>10.909090909090908</v>
      </c>
      <c r="U34" s="3">
        <f t="shared" si="35"/>
        <v>11</v>
      </c>
      <c r="V34" s="3">
        <f>A34-U34</f>
        <v>0</v>
      </c>
      <c r="W34" s="83">
        <f t="shared" si="51"/>
        <v>0.132136678200692</v>
      </c>
      <c r="X34" s="83">
        <f t="shared" si="52"/>
        <v>0.67282295271049719</v>
      </c>
      <c r="Y34" s="83"/>
      <c r="Z34" s="83"/>
      <c r="AA34" s="3">
        <f t="shared" si="14"/>
        <v>10.800763775231855</v>
      </c>
      <c r="AB34" s="3">
        <f t="shared" si="15"/>
        <v>11</v>
      </c>
      <c r="AC34" s="3">
        <f t="shared" si="16"/>
        <v>0</v>
      </c>
      <c r="AR34" s="16">
        <f t="shared" si="44"/>
        <v>55</v>
      </c>
      <c r="AS34" s="16">
        <f t="shared" si="4"/>
        <v>0.14374999999999999</v>
      </c>
      <c r="AT34" s="16">
        <f>AS34-P34</f>
        <v>0.14374999999999999</v>
      </c>
      <c r="BJ34" s="16">
        <f t="shared" si="45"/>
        <v>55</v>
      </c>
      <c r="BK34" s="16">
        <f t="shared" si="6"/>
        <v>0.67849999999999999</v>
      </c>
      <c r="BL34" s="16">
        <f>BK34-L34</f>
        <v>1.8499999999999961E-2</v>
      </c>
      <c r="BM34" s="3"/>
      <c r="BN34" s="3"/>
      <c r="BO34" s="16">
        <f t="shared" si="46"/>
        <v>55</v>
      </c>
      <c r="BP34" s="3">
        <f t="shared" si="7"/>
        <v>0.14374999999999999</v>
      </c>
      <c r="BQ34" s="3">
        <f t="shared" si="8"/>
        <v>0.67849999999999999</v>
      </c>
      <c r="BR34" s="3">
        <f>J34</f>
        <v>2.1</v>
      </c>
      <c r="BS34" s="3">
        <f t="shared" si="20"/>
        <v>9.8886956521739133</v>
      </c>
      <c r="BT34" s="34">
        <f t="shared" si="49"/>
        <v>10</v>
      </c>
      <c r="BU34" s="34">
        <f>A34</f>
        <v>11</v>
      </c>
      <c r="BV34" s="80">
        <f t="shared" si="50"/>
        <v>1</v>
      </c>
    </row>
    <row r="35" spans="1:74" ht="17" thickBot="1">
      <c r="A35" s="15">
        <f t="shared" si="47"/>
        <v>57</v>
      </c>
      <c r="B35" s="15">
        <v>43</v>
      </c>
      <c r="C35" s="15">
        <v>61.5</v>
      </c>
      <c r="D35" s="15">
        <v>62.4</v>
      </c>
      <c r="E35" s="15">
        <v>4207</v>
      </c>
      <c r="F35" s="15">
        <v>-4.8</v>
      </c>
      <c r="G35" s="15">
        <v>62.7</v>
      </c>
      <c r="H35" s="15">
        <v>70.900000000000006</v>
      </c>
      <c r="I35" s="15" t="s">
        <v>15</v>
      </c>
      <c r="J35" s="15">
        <v>8.1999999999999993</v>
      </c>
      <c r="K35" s="16">
        <v>55</v>
      </c>
      <c r="L35" s="17">
        <v>0.66</v>
      </c>
      <c r="M35" s="3" t="s">
        <v>43</v>
      </c>
      <c r="N35" s="3"/>
      <c r="O35" s="3"/>
      <c r="P35" s="3"/>
      <c r="Q35" s="29">
        <f t="shared" si="48"/>
        <v>0.67169811320754835</v>
      </c>
      <c r="R35" s="83">
        <f t="shared" ref="R35:R66" si="53">(J35-L35)/A35</f>
        <v>0.13228070175438594</v>
      </c>
      <c r="S35" s="83">
        <v>0.13200000000000001</v>
      </c>
      <c r="T35" s="3">
        <f>(J35-L35)/S35</f>
        <v>57.12121212121211</v>
      </c>
      <c r="U35" s="3">
        <f t="shared" si="35"/>
        <v>57</v>
      </c>
      <c r="V35" s="3">
        <f>A35-U35</f>
        <v>0</v>
      </c>
      <c r="W35" s="83">
        <f t="shared" si="51"/>
        <v>0.132136678200692</v>
      </c>
      <c r="X35" s="83">
        <f t="shared" si="52"/>
        <v>0.67282295271049719</v>
      </c>
      <c r="Y35" s="83"/>
      <c r="Z35" s="83"/>
      <c r="AA35" s="3">
        <f t="shared" si="14"/>
        <v>56.965084560829247</v>
      </c>
      <c r="AB35" s="3">
        <f t="shared" si="15"/>
        <v>57</v>
      </c>
      <c r="AC35" s="3">
        <f t="shared" si="16"/>
        <v>0</v>
      </c>
      <c r="AR35" s="16">
        <f t="shared" si="44"/>
        <v>55</v>
      </c>
      <c r="AS35" s="16">
        <f t="shared" ref="AS35:AS66" si="54">$AJ$24*AR35+$AK$24</f>
        <v>0.14374999999999999</v>
      </c>
      <c r="AT35" s="16">
        <f>AS35-P35</f>
        <v>0.14374999999999999</v>
      </c>
      <c r="BJ35" s="16">
        <f t="shared" si="45"/>
        <v>55</v>
      </c>
      <c r="BK35" s="16">
        <f t="shared" ref="BK35:BK66" si="55">$BB$24*BJ35+$BC$24</f>
        <v>0.67849999999999999</v>
      </c>
      <c r="BL35" s="16">
        <f>BK35-L35</f>
        <v>1.8499999999999961E-2</v>
      </c>
      <c r="BM35" s="3"/>
      <c r="BN35" s="3"/>
      <c r="BO35" s="16">
        <f t="shared" si="46"/>
        <v>55</v>
      </c>
      <c r="BP35" s="3">
        <f t="shared" ref="BP35:BP66" si="56">$AJ$24*BO35+$AK$24</f>
        <v>0.14374999999999999</v>
      </c>
      <c r="BQ35" s="3">
        <f t="shared" ref="BQ35:BQ66" si="57">$BB$24*BO35+$BC$24</f>
        <v>0.67849999999999999</v>
      </c>
      <c r="BR35" s="3">
        <f>J35</f>
        <v>8.1999999999999993</v>
      </c>
      <c r="BS35" s="3">
        <f t="shared" si="20"/>
        <v>52.323478260869564</v>
      </c>
      <c r="BT35" s="34">
        <f t="shared" si="49"/>
        <v>52</v>
      </c>
      <c r="BU35" s="34">
        <f>A35</f>
        <v>57</v>
      </c>
      <c r="BV35" s="80">
        <f t="shared" si="50"/>
        <v>5</v>
      </c>
    </row>
    <row r="36" spans="1:74" ht="17" thickBot="1">
      <c r="A36" s="15">
        <f t="shared" si="47"/>
        <v>40</v>
      </c>
      <c r="B36" s="15">
        <v>60</v>
      </c>
      <c r="C36" s="15">
        <v>61.2</v>
      </c>
      <c r="D36" s="15">
        <v>60.3</v>
      </c>
      <c r="E36" s="15">
        <v>4715</v>
      </c>
      <c r="F36" s="15">
        <v>-5</v>
      </c>
      <c r="G36" s="15">
        <v>60.6</v>
      </c>
      <c r="H36" s="15">
        <v>68.099999999999994</v>
      </c>
      <c r="I36" s="15" t="s">
        <v>75</v>
      </c>
      <c r="J36" s="15">
        <v>6</v>
      </c>
      <c r="K36" s="16">
        <v>55</v>
      </c>
      <c r="L36" s="17">
        <v>0.66</v>
      </c>
      <c r="M36" s="3"/>
      <c r="N36" s="3"/>
      <c r="O36" s="3"/>
      <c r="P36" s="3"/>
      <c r="Q36" s="29">
        <f t="shared" si="48"/>
        <v>0.71698113207547287</v>
      </c>
      <c r="R36" s="83">
        <f t="shared" si="53"/>
        <v>0.13350000000000001</v>
      </c>
      <c r="S36" s="83">
        <v>0.13200000000000001</v>
      </c>
      <c r="T36" s="3">
        <f>(J36-L36)/S36</f>
        <v>40.454545454545453</v>
      </c>
      <c r="U36" s="3">
        <f t="shared" si="35"/>
        <v>40</v>
      </c>
      <c r="V36" s="3">
        <f>A36-U36</f>
        <v>0</v>
      </c>
      <c r="W36" s="83">
        <f t="shared" si="51"/>
        <v>0.132136678200692</v>
      </c>
      <c r="X36" s="83">
        <f t="shared" si="52"/>
        <v>0.67282295271049719</v>
      </c>
      <c r="Y36" s="83"/>
      <c r="Z36" s="83"/>
      <c r="AA36" s="3">
        <f t="shared" si="14"/>
        <v>40.315657392253144</v>
      </c>
      <c r="AB36" s="3">
        <f t="shared" si="15"/>
        <v>40</v>
      </c>
      <c r="AC36" s="3">
        <f t="shared" si="16"/>
        <v>0</v>
      </c>
      <c r="AR36" s="16">
        <f t="shared" si="44"/>
        <v>55</v>
      </c>
      <c r="AS36" s="16">
        <f t="shared" si="54"/>
        <v>0.14374999999999999</v>
      </c>
      <c r="AT36" s="16">
        <f>AS36-P36</f>
        <v>0.14374999999999999</v>
      </c>
      <c r="BJ36" s="16">
        <f t="shared" si="45"/>
        <v>55</v>
      </c>
      <c r="BK36" s="16">
        <f t="shared" si="55"/>
        <v>0.67849999999999999</v>
      </c>
      <c r="BL36" s="16">
        <f>BK36-L36</f>
        <v>1.8499999999999961E-2</v>
      </c>
      <c r="BM36" s="3"/>
      <c r="BN36" s="3"/>
      <c r="BO36" s="16">
        <f t="shared" si="46"/>
        <v>55</v>
      </c>
      <c r="BP36" s="3">
        <f t="shared" si="56"/>
        <v>0.14374999999999999</v>
      </c>
      <c r="BQ36" s="3">
        <f t="shared" si="57"/>
        <v>0.67849999999999999</v>
      </c>
      <c r="BR36" s="3">
        <f>J36</f>
        <v>6</v>
      </c>
      <c r="BS36" s="3">
        <f t="shared" si="20"/>
        <v>37.01913043478261</v>
      </c>
      <c r="BT36" s="34">
        <f t="shared" si="49"/>
        <v>37</v>
      </c>
      <c r="BU36" s="34">
        <f>A36</f>
        <v>40</v>
      </c>
      <c r="BV36" s="80">
        <f t="shared" si="50"/>
        <v>3</v>
      </c>
    </row>
    <row r="37" spans="1:74" ht="17" thickBot="1">
      <c r="A37" s="15">
        <f t="shared" si="47"/>
        <v>4</v>
      </c>
      <c r="B37" s="15">
        <v>96</v>
      </c>
      <c r="C37" s="15">
        <v>57.3</v>
      </c>
      <c r="D37" s="15">
        <v>56.9</v>
      </c>
      <c r="E37" s="15">
        <v>3497</v>
      </c>
      <c r="F37" s="15">
        <v>-5.6</v>
      </c>
      <c r="G37" s="15">
        <v>56</v>
      </c>
      <c r="H37" s="15">
        <v>64.900000000000006</v>
      </c>
      <c r="I37" s="15" t="s">
        <v>76</v>
      </c>
      <c r="J37" s="15">
        <v>1.2</v>
      </c>
      <c r="K37" s="16">
        <v>55</v>
      </c>
      <c r="L37" s="17">
        <v>0.66</v>
      </c>
      <c r="M37" s="3" t="s">
        <v>43</v>
      </c>
      <c r="N37" s="3">
        <f>A37-A35</f>
        <v>-53</v>
      </c>
      <c r="O37" s="3">
        <f>J37-J35</f>
        <v>-6.9999999999999991</v>
      </c>
      <c r="P37" s="29">
        <f>O37/N37</f>
        <v>0.13207547169811318</v>
      </c>
      <c r="Q37" s="29">
        <f t="shared" si="48"/>
        <v>0.67169811320754724</v>
      </c>
      <c r="R37" s="83">
        <f t="shared" si="53"/>
        <v>0.13499999999999998</v>
      </c>
      <c r="S37" s="83">
        <v>0.13200000000000001</v>
      </c>
      <c r="T37" s="3">
        <f>(J37-L37)/S37</f>
        <v>4.0909090909090899</v>
      </c>
      <c r="U37" s="3">
        <f t="shared" si="35"/>
        <v>4</v>
      </c>
      <c r="V37" s="3">
        <f>A37-U37</f>
        <v>0</v>
      </c>
      <c r="W37" s="83">
        <f t="shared" si="51"/>
        <v>0.132136678200692</v>
      </c>
      <c r="X37" s="83">
        <f t="shared" si="52"/>
        <v>0.67282295271049719</v>
      </c>
      <c r="Y37" s="83"/>
      <c r="Z37" s="83"/>
      <c r="AA37" s="3">
        <f t="shared" si="14"/>
        <v>3.9896344789961726</v>
      </c>
      <c r="AB37" s="3">
        <f t="shared" si="15"/>
        <v>4</v>
      </c>
      <c r="AC37" s="3">
        <f t="shared" si="16"/>
        <v>0</v>
      </c>
      <c r="AR37" s="16">
        <f t="shared" si="44"/>
        <v>55</v>
      </c>
      <c r="AS37" s="16">
        <f t="shared" si="54"/>
        <v>0.14374999999999999</v>
      </c>
      <c r="AT37" s="16">
        <f>AS37-P37</f>
        <v>1.1674528301886811E-2</v>
      </c>
      <c r="BJ37" s="16">
        <f t="shared" si="45"/>
        <v>55</v>
      </c>
      <c r="BK37" s="16">
        <f t="shared" si="55"/>
        <v>0.67849999999999999</v>
      </c>
      <c r="BL37" s="16">
        <f>BK37-L37</f>
        <v>1.8499999999999961E-2</v>
      </c>
      <c r="BM37" s="3"/>
      <c r="BN37" s="3"/>
      <c r="BO37" s="16">
        <f t="shared" si="46"/>
        <v>55</v>
      </c>
      <c r="BP37" s="3">
        <f t="shared" si="56"/>
        <v>0.14374999999999999</v>
      </c>
      <c r="BQ37" s="3">
        <f t="shared" si="57"/>
        <v>0.67849999999999999</v>
      </c>
      <c r="BR37" s="3">
        <f>J37</f>
        <v>1.2</v>
      </c>
      <c r="BS37" s="3">
        <f t="shared" si="20"/>
        <v>3.6278260869565218</v>
      </c>
      <c r="BT37" s="34">
        <f t="shared" si="49"/>
        <v>4</v>
      </c>
      <c r="BU37" s="34">
        <f>A37</f>
        <v>4</v>
      </c>
      <c r="BV37" s="80">
        <f t="shared" si="50"/>
        <v>0</v>
      </c>
    </row>
    <row r="38" spans="1:74" ht="17" thickBot="1">
      <c r="A38" s="9">
        <f t="shared" si="47"/>
        <v>12</v>
      </c>
      <c r="B38" s="68">
        <v>88</v>
      </c>
      <c r="C38" s="68">
        <v>58.7</v>
      </c>
      <c r="D38" s="68">
        <v>63.2</v>
      </c>
      <c r="E38" s="68">
        <v>5007</v>
      </c>
      <c r="F38" s="68">
        <v>-5.4</v>
      </c>
      <c r="G38" s="68">
        <v>62.6</v>
      </c>
      <c r="H38" s="68">
        <v>71.599999999999994</v>
      </c>
      <c r="I38" s="68" t="s">
        <v>79</v>
      </c>
      <c r="J38" s="68">
        <v>2.6</v>
      </c>
      <c r="K38" s="10">
        <v>65</v>
      </c>
      <c r="L38" s="11">
        <v>0.73</v>
      </c>
      <c r="M38" s="3" t="s">
        <v>43</v>
      </c>
      <c r="N38" s="3"/>
      <c r="O38" s="3"/>
      <c r="P38" s="3"/>
      <c r="Q38" s="25">
        <f>J38-($P$39*A38)</f>
        <v>0.72500000000000009</v>
      </c>
      <c r="R38" s="84">
        <f t="shared" si="53"/>
        <v>0.15583333333333335</v>
      </c>
      <c r="S38" s="84">
        <v>0.156</v>
      </c>
      <c r="T38" s="79">
        <f>(J38-L38)/S38</f>
        <v>11.987179487179487</v>
      </c>
      <c r="U38" s="79">
        <f t="shared" si="35"/>
        <v>12</v>
      </c>
      <c r="V38" s="79">
        <f>A38-U38</f>
        <v>0</v>
      </c>
      <c r="W38" s="84">
        <f>INDEX(LINEST(J$38:J$42,A$38:A$42,TRUE,FALSE ),1)</f>
        <v>0.15609095831077419</v>
      </c>
      <c r="X38" s="84">
        <f>INDEX(LINEST(J$38:J$42,A$38:A$42,TRUE,FALSE ),2)</f>
        <v>0.72939902544667046</v>
      </c>
      <c r="Y38" s="84"/>
      <c r="Z38" s="84"/>
      <c r="AA38" s="3">
        <f t="shared" si="14"/>
        <v>11.984044398196326</v>
      </c>
      <c r="AB38" s="79">
        <f t="shared" si="15"/>
        <v>12</v>
      </c>
      <c r="AC38" s="3">
        <f t="shared" si="16"/>
        <v>0</v>
      </c>
      <c r="AR38" s="10">
        <f t="shared" si="44"/>
        <v>65</v>
      </c>
      <c r="AS38" s="10">
        <f t="shared" si="54"/>
        <v>0.16624999999999998</v>
      </c>
      <c r="AT38" s="10">
        <f>AS38-P38</f>
        <v>0.16624999999999998</v>
      </c>
      <c r="BJ38" s="10">
        <f t="shared" si="45"/>
        <v>65</v>
      </c>
      <c r="BK38" s="10">
        <f t="shared" si="55"/>
        <v>0.78549999999999998</v>
      </c>
      <c r="BL38" s="10">
        <f>BK38-L38</f>
        <v>5.5499999999999994E-2</v>
      </c>
      <c r="BM38" s="3"/>
      <c r="BN38" s="3"/>
      <c r="BO38" s="10">
        <f t="shared" si="46"/>
        <v>65</v>
      </c>
      <c r="BP38" s="3">
        <f t="shared" si="56"/>
        <v>0.16624999999999998</v>
      </c>
      <c r="BQ38" s="3">
        <f t="shared" si="57"/>
        <v>0.78549999999999998</v>
      </c>
      <c r="BR38" s="3">
        <f>J38</f>
        <v>2.6</v>
      </c>
      <c r="BS38" s="3">
        <f t="shared" si="20"/>
        <v>10.914285714285716</v>
      </c>
      <c r="BT38" s="34">
        <f t="shared" si="49"/>
        <v>11</v>
      </c>
      <c r="BU38" s="34">
        <f>A38</f>
        <v>12</v>
      </c>
      <c r="BV38" s="80">
        <f t="shared" si="50"/>
        <v>1</v>
      </c>
    </row>
    <row r="39" spans="1:74" ht="17" thickBot="1">
      <c r="A39" s="9">
        <f t="shared" si="47"/>
        <v>44</v>
      </c>
      <c r="B39" s="68">
        <v>56</v>
      </c>
      <c r="C39" s="68">
        <v>56.1</v>
      </c>
      <c r="D39" s="68">
        <v>58.3</v>
      </c>
      <c r="E39" s="68">
        <v>3889</v>
      </c>
      <c r="F39" s="68">
        <v>-5.8</v>
      </c>
      <c r="G39" s="68">
        <v>57.4</v>
      </c>
      <c r="H39" s="68">
        <v>67</v>
      </c>
      <c r="I39" s="68" t="s">
        <v>29</v>
      </c>
      <c r="J39" s="68">
        <v>7.6</v>
      </c>
      <c r="K39" s="10">
        <v>65</v>
      </c>
      <c r="L39" s="11">
        <v>0.73</v>
      </c>
      <c r="M39" s="3" t="s">
        <v>43</v>
      </c>
      <c r="N39" s="3">
        <f>A38-A39</f>
        <v>-32</v>
      </c>
      <c r="O39" s="3">
        <f>J38-J39</f>
        <v>-5</v>
      </c>
      <c r="P39" s="25">
        <f>O39/N39</f>
        <v>0.15625</v>
      </c>
      <c r="Q39" s="25">
        <f>J39-($P$39*A39)</f>
        <v>0.72499999999999964</v>
      </c>
      <c r="R39" s="84">
        <f t="shared" si="53"/>
        <v>0.15613636363636363</v>
      </c>
      <c r="S39" s="84">
        <v>0.156</v>
      </c>
      <c r="T39" s="79">
        <f>(J39-L39)/S39</f>
        <v>44.038461538461533</v>
      </c>
      <c r="U39" s="79">
        <f t="shared" ref="U39:U43" si="58">ROUND(T39,0)</f>
        <v>44</v>
      </c>
      <c r="V39" s="79">
        <f>A39-U39</f>
        <v>0</v>
      </c>
      <c r="W39" s="84">
        <f t="shared" ref="W39:W42" si="59">INDEX(LINEST(J$38:J$42,A$38:A$42,TRUE,FALSE ),1)</f>
        <v>0.15609095831077419</v>
      </c>
      <c r="X39" s="84">
        <f t="shared" ref="X39:X42" si="60">INDEX(LINEST(J$38:J$42,A$38:A$42,TRUE,FALSE ),2)</f>
        <v>0.72939902544667046</v>
      </c>
      <c r="Y39" s="84"/>
      <c r="Z39" s="84"/>
      <c r="AA39" s="3">
        <f t="shared" si="14"/>
        <v>44.016649323621237</v>
      </c>
      <c r="AB39" s="79">
        <f t="shared" si="15"/>
        <v>44</v>
      </c>
      <c r="AC39" s="3">
        <f t="shared" si="16"/>
        <v>0</v>
      </c>
      <c r="AR39" s="10">
        <f t="shared" si="44"/>
        <v>65</v>
      </c>
      <c r="AS39" s="10">
        <f t="shared" si="54"/>
        <v>0.16624999999999998</v>
      </c>
      <c r="AT39" s="10">
        <f>AS39-P39</f>
        <v>9.9999999999999811E-3</v>
      </c>
      <c r="BJ39" s="10">
        <f t="shared" si="45"/>
        <v>65</v>
      </c>
      <c r="BK39" s="10">
        <f t="shared" si="55"/>
        <v>0.78549999999999998</v>
      </c>
      <c r="BL39" s="10">
        <f>BK39-L39</f>
        <v>5.5499999999999994E-2</v>
      </c>
      <c r="BM39" s="3"/>
      <c r="BN39" s="3"/>
      <c r="BO39" s="10">
        <f t="shared" si="46"/>
        <v>65</v>
      </c>
      <c r="BP39" s="3">
        <f t="shared" si="56"/>
        <v>0.16624999999999998</v>
      </c>
      <c r="BQ39" s="3">
        <f t="shared" si="57"/>
        <v>0.78549999999999998</v>
      </c>
      <c r="BR39" s="3">
        <f>J39</f>
        <v>7.6</v>
      </c>
      <c r="BS39" s="3">
        <f t="shared" si="20"/>
        <v>40.98947368421053</v>
      </c>
      <c r="BT39" s="34">
        <f t="shared" si="49"/>
        <v>41</v>
      </c>
      <c r="BU39" s="34">
        <f>A39</f>
        <v>44</v>
      </c>
      <c r="BV39" s="80">
        <f t="shared" si="50"/>
        <v>3</v>
      </c>
    </row>
    <row r="40" spans="1:74" ht="17" thickBot="1">
      <c r="A40" s="9">
        <f t="shared" si="47"/>
        <v>15</v>
      </c>
      <c r="B40" s="68">
        <v>85</v>
      </c>
      <c r="C40" s="68">
        <v>57.1</v>
      </c>
      <c r="D40" s="68">
        <v>62.2</v>
      </c>
      <c r="E40" s="68">
        <v>4298</v>
      </c>
      <c r="F40" s="68">
        <v>-5</v>
      </c>
      <c r="G40" s="68">
        <v>62.7</v>
      </c>
      <c r="H40" s="68">
        <v>72.099999999999994</v>
      </c>
      <c r="I40" s="68" t="s">
        <v>80</v>
      </c>
      <c r="J40" s="68">
        <v>3.1</v>
      </c>
      <c r="K40" s="10">
        <v>65</v>
      </c>
      <c r="L40" s="11">
        <v>0.73</v>
      </c>
      <c r="M40" s="3"/>
      <c r="N40" s="3"/>
      <c r="O40" s="3"/>
      <c r="P40" s="3"/>
      <c r="Q40" s="25">
        <f>J40-($P$39*A40)</f>
        <v>0.75625000000000009</v>
      </c>
      <c r="R40" s="84">
        <f t="shared" si="53"/>
        <v>0.158</v>
      </c>
      <c r="S40" s="84">
        <v>0.156</v>
      </c>
      <c r="T40" s="79">
        <f>(J40-L40)/S40</f>
        <v>15.192307692307693</v>
      </c>
      <c r="U40" s="79">
        <f t="shared" si="58"/>
        <v>15</v>
      </c>
      <c r="V40" s="79">
        <f>A40-U40</f>
        <v>0</v>
      </c>
      <c r="W40" s="84">
        <f t="shared" si="59"/>
        <v>0.15609095831077419</v>
      </c>
      <c r="X40" s="84">
        <f t="shared" si="60"/>
        <v>0.72939902544667046</v>
      </c>
      <c r="Y40" s="84"/>
      <c r="Z40" s="84"/>
      <c r="AA40" s="3">
        <f t="shared" si="14"/>
        <v>15.187304890738817</v>
      </c>
      <c r="AB40" s="79">
        <f t="shared" si="15"/>
        <v>15</v>
      </c>
      <c r="AC40" s="3">
        <f t="shared" si="16"/>
        <v>0</v>
      </c>
      <c r="AR40" s="10">
        <f t="shared" si="44"/>
        <v>65</v>
      </c>
      <c r="AS40" s="10">
        <f t="shared" si="54"/>
        <v>0.16624999999999998</v>
      </c>
      <c r="AT40" s="10">
        <f>AS40-P40</f>
        <v>0.16624999999999998</v>
      </c>
      <c r="BJ40" s="10">
        <f t="shared" si="45"/>
        <v>65</v>
      </c>
      <c r="BK40" s="10">
        <f t="shared" si="55"/>
        <v>0.78549999999999998</v>
      </c>
      <c r="BL40" s="10">
        <f>BK40-L40</f>
        <v>5.5499999999999994E-2</v>
      </c>
      <c r="BM40" s="3"/>
      <c r="BN40" s="3"/>
      <c r="BO40" s="10">
        <f t="shared" si="46"/>
        <v>65</v>
      </c>
      <c r="BP40" s="3">
        <f t="shared" si="56"/>
        <v>0.16624999999999998</v>
      </c>
      <c r="BQ40" s="3">
        <f t="shared" si="57"/>
        <v>0.78549999999999998</v>
      </c>
      <c r="BR40" s="3">
        <f>J40</f>
        <v>3.1</v>
      </c>
      <c r="BS40" s="3">
        <f t="shared" si="20"/>
        <v>13.921804511278198</v>
      </c>
      <c r="BT40" s="34">
        <f t="shared" si="49"/>
        <v>14</v>
      </c>
      <c r="BU40" s="34">
        <f>A40</f>
        <v>15</v>
      </c>
      <c r="BV40" s="80">
        <f t="shared" si="50"/>
        <v>1</v>
      </c>
    </row>
    <row r="41" spans="1:74" ht="17" thickBot="1">
      <c r="A41" s="9">
        <f t="shared" si="47"/>
        <v>13</v>
      </c>
      <c r="B41" s="68">
        <v>87</v>
      </c>
      <c r="C41" s="68">
        <v>58.1</v>
      </c>
      <c r="D41" s="68">
        <v>62</v>
      </c>
      <c r="E41" s="68">
        <v>4030</v>
      </c>
      <c r="F41" s="68">
        <v>-6</v>
      </c>
      <c r="G41" s="68">
        <v>62.5</v>
      </c>
      <c r="H41" s="68">
        <v>73.099999999999994</v>
      </c>
      <c r="I41" s="68" t="s">
        <v>77</v>
      </c>
      <c r="J41" s="68">
        <v>2.8</v>
      </c>
      <c r="K41" s="10">
        <v>65</v>
      </c>
      <c r="L41" s="11">
        <v>0.73</v>
      </c>
      <c r="M41" s="3"/>
      <c r="N41" s="3"/>
      <c r="O41" s="3"/>
      <c r="P41" s="3"/>
      <c r="Q41" s="25">
        <f>J41-($P$39*A41)</f>
        <v>0.76874999999999982</v>
      </c>
      <c r="R41" s="84">
        <f t="shared" si="53"/>
        <v>0.15923076923076923</v>
      </c>
      <c r="S41" s="84">
        <v>0.156</v>
      </c>
      <c r="T41" s="79">
        <f>(J41-L41)/S41</f>
        <v>13.269230769230768</v>
      </c>
      <c r="U41" s="79">
        <f t="shared" si="58"/>
        <v>13</v>
      </c>
      <c r="V41" s="79">
        <f>A41-U41</f>
        <v>0</v>
      </c>
      <c r="W41" s="84">
        <f t="shared" si="59"/>
        <v>0.15609095831077419</v>
      </c>
      <c r="X41" s="84">
        <f t="shared" si="60"/>
        <v>0.72939902544667046</v>
      </c>
      <c r="Y41" s="84"/>
      <c r="Z41" s="84"/>
      <c r="AA41" s="3">
        <f t="shared" si="14"/>
        <v>13.26534859521332</v>
      </c>
      <c r="AB41" s="79">
        <f t="shared" si="15"/>
        <v>13</v>
      </c>
      <c r="AC41" s="3">
        <f t="shared" si="16"/>
        <v>0</v>
      </c>
      <c r="AR41" s="10">
        <f t="shared" si="44"/>
        <v>65</v>
      </c>
      <c r="AS41" s="10">
        <f t="shared" si="54"/>
        <v>0.16624999999999998</v>
      </c>
      <c r="AT41" s="10">
        <f>AS41-P41</f>
        <v>0.16624999999999998</v>
      </c>
      <c r="BJ41" s="10">
        <f t="shared" si="45"/>
        <v>65</v>
      </c>
      <c r="BK41" s="10">
        <f t="shared" si="55"/>
        <v>0.78549999999999998</v>
      </c>
      <c r="BL41" s="10">
        <f>BK41-L41</f>
        <v>5.5499999999999994E-2</v>
      </c>
      <c r="BM41" s="3"/>
      <c r="BN41" s="3"/>
      <c r="BO41" s="10">
        <f t="shared" si="46"/>
        <v>65</v>
      </c>
      <c r="BP41" s="3">
        <f t="shared" si="56"/>
        <v>0.16624999999999998</v>
      </c>
      <c r="BQ41" s="3">
        <f t="shared" si="57"/>
        <v>0.78549999999999998</v>
      </c>
      <c r="BR41" s="3">
        <f>J41</f>
        <v>2.8</v>
      </c>
      <c r="BS41" s="3">
        <f t="shared" si="20"/>
        <v>12.117293233082707</v>
      </c>
      <c r="BT41" s="34">
        <f t="shared" si="49"/>
        <v>12</v>
      </c>
      <c r="BU41" s="34">
        <f>A41</f>
        <v>13</v>
      </c>
      <c r="BV41" s="80">
        <f t="shared" si="50"/>
        <v>1</v>
      </c>
    </row>
    <row r="42" spans="1:74" ht="17" thickBot="1">
      <c r="A42" s="9">
        <f t="shared" si="47"/>
        <v>15</v>
      </c>
      <c r="B42" s="68">
        <v>85</v>
      </c>
      <c r="C42" s="68">
        <v>60</v>
      </c>
      <c r="D42" s="68">
        <v>65</v>
      </c>
      <c r="E42" s="68">
        <v>4063</v>
      </c>
      <c r="F42" s="68">
        <v>-5.2</v>
      </c>
      <c r="G42" s="68">
        <v>66.8</v>
      </c>
      <c r="H42" s="68">
        <v>76</v>
      </c>
      <c r="I42" s="68" t="s">
        <v>36</v>
      </c>
      <c r="J42" s="68">
        <v>3</v>
      </c>
      <c r="K42" s="10">
        <v>65</v>
      </c>
      <c r="L42" s="11">
        <v>0.73</v>
      </c>
      <c r="M42" s="3"/>
      <c r="N42" s="3"/>
      <c r="O42" s="3"/>
      <c r="P42" s="3"/>
      <c r="Q42" s="25">
        <f>J42-($P$39*A42)</f>
        <v>0.65625</v>
      </c>
      <c r="R42" s="84">
        <f t="shared" si="53"/>
        <v>0.15133333333333335</v>
      </c>
      <c r="S42" s="84">
        <v>0.156</v>
      </c>
      <c r="T42" s="79">
        <f>(J42-L42)/S42</f>
        <v>14.551282051282051</v>
      </c>
      <c r="U42" s="79">
        <f t="shared" si="58"/>
        <v>15</v>
      </c>
      <c r="V42" s="79">
        <f>A42-U42</f>
        <v>0</v>
      </c>
      <c r="W42" s="84">
        <f t="shared" si="59"/>
        <v>0.15609095831077419</v>
      </c>
      <c r="X42" s="84">
        <f t="shared" si="60"/>
        <v>0.72939902544667046</v>
      </c>
      <c r="Y42" s="84"/>
      <c r="Z42" s="84"/>
      <c r="AA42" s="3">
        <f t="shared" si="14"/>
        <v>14.546652792230319</v>
      </c>
      <c r="AB42" s="79">
        <f t="shared" si="15"/>
        <v>15</v>
      </c>
      <c r="AC42" s="3">
        <f t="shared" si="16"/>
        <v>0</v>
      </c>
      <c r="AR42" s="10">
        <f t="shared" si="44"/>
        <v>65</v>
      </c>
      <c r="AS42" s="10">
        <f t="shared" si="54"/>
        <v>0.16624999999999998</v>
      </c>
      <c r="AT42" s="10">
        <f>AS42-P42</f>
        <v>0.16624999999999998</v>
      </c>
      <c r="BJ42" s="10">
        <f t="shared" si="45"/>
        <v>65</v>
      </c>
      <c r="BK42" s="10">
        <f t="shared" si="55"/>
        <v>0.78549999999999998</v>
      </c>
      <c r="BL42" s="10">
        <f>BK42-L42</f>
        <v>5.5499999999999994E-2</v>
      </c>
      <c r="BM42" s="3"/>
      <c r="BN42" s="3"/>
      <c r="BO42" s="10">
        <f t="shared" si="46"/>
        <v>65</v>
      </c>
      <c r="BP42" s="3">
        <f t="shared" si="56"/>
        <v>0.16624999999999998</v>
      </c>
      <c r="BQ42" s="3">
        <f t="shared" si="57"/>
        <v>0.78549999999999998</v>
      </c>
      <c r="BR42" s="3">
        <f>J42</f>
        <v>3</v>
      </c>
      <c r="BS42" s="3">
        <f t="shared" si="20"/>
        <v>13.320300751879701</v>
      </c>
      <c r="BT42" s="34">
        <f t="shared" si="49"/>
        <v>13</v>
      </c>
      <c r="BU42" s="34">
        <f>A42</f>
        <v>15</v>
      </c>
      <c r="BV42" s="80">
        <f t="shared" si="50"/>
        <v>2</v>
      </c>
    </row>
    <row r="43" spans="1:74" ht="17" thickBot="1">
      <c r="A43" s="18">
        <f t="shared" si="47"/>
        <v>20</v>
      </c>
      <c r="B43" s="69">
        <v>80</v>
      </c>
      <c r="C43" s="69">
        <v>60.9</v>
      </c>
      <c r="D43" s="69">
        <v>68</v>
      </c>
      <c r="E43" s="69">
        <v>5537</v>
      </c>
      <c r="F43" s="69">
        <v>-4.5999999999999996</v>
      </c>
      <c r="G43" s="69">
        <v>71.3</v>
      </c>
      <c r="H43" s="69">
        <v>79.8</v>
      </c>
      <c r="I43" s="69" t="s">
        <v>82</v>
      </c>
      <c r="J43" s="69">
        <v>4.5</v>
      </c>
      <c r="K43" s="19">
        <v>75</v>
      </c>
      <c r="L43" s="20">
        <v>0.85</v>
      </c>
      <c r="M43" s="3"/>
      <c r="N43" s="3"/>
      <c r="O43" s="3"/>
      <c r="P43" s="3"/>
      <c r="Q43" s="33">
        <f t="shared" ref="Q43:Q48" si="61">J43-($P$46*A43)</f>
        <v>0.85294117647058831</v>
      </c>
      <c r="R43" s="85">
        <f t="shared" si="53"/>
        <v>0.1825</v>
      </c>
      <c r="S43" s="85">
        <v>0.182</v>
      </c>
      <c r="T43" s="79">
        <f>(J43-L43)/S43</f>
        <v>20.054945054945055</v>
      </c>
      <c r="U43" s="79">
        <f t="shared" si="58"/>
        <v>20</v>
      </c>
      <c r="V43" s="79">
        <f>A43-U43</f>
        <v>0</v>
      </c>
      <c r="W43" s="85">
        <f>INDEX(LINEST(J$43:J$48,A$43:A$48,TRUE,FALSE ),1)</f>
        <v>0.18136042402826855</v>
      </c>
      <c r="X43" s="85">
        <f>INDEX(LINEST(J$43:J$48,A$43:A$48,TRUE,FALSE ),2)</f>
        <v>0.85247349823321539</v>
      </c>
      <c r="Y43" s="85"/>
      <c r="Z43" s="85"/>
      <c r="AA43" s="3">
        <f t="shared" si="14"/>
        <v>20.112031173891868</v>
      </c>
      <c r="AB43" s="79">
        <f t="shared" si="15"/>
        <v>20</v>
      </c>
      <c r="AC43" s="3">
        <f t="shared" si="16"/>
        <v>0</v>
      </c>
      <c r="AR43" s="19">
        <f t="shared" si="44"/>
        <v>75</v>
      </c>
      <c r="AS43" s="19">
        <f t="shared" si="54"/>
        <v>0.18874999999999997</v>
      </c>
      <c r="AT43" s="19">
        <f>AS43-P43</f>
        <v>0.18874999999999997</v>
      </c>
      <c r="BJ43" s="19">
        <f t="shared" si="45"/>
        <v>75</v>
      </c>
      <c r="BK43" s="19">
        <f t="shared" si="55"/>
        <v>0.89249999999999996</v>
      </c>
      <c r="BL43" s="19">
        <f>BK43-L43</f>
        <v>4.2499999999999982E-2</v>
      </c>
      <c r="BM43" s="3"/>
      <c r="BN43" s="3"/>
      <c r="BO43" s="19">
        <f t="shared" si="46"/>
        <v>75</v>
      </c>
      <c r="BP43" s="3">
        <f t="shared" si="56"/>
        <v>0.18874999999999997</v>
      </c>
      <c r="BQ43" s="3">
        <f t="shared" si="57"/>
        <v>0.89249999999999996</v>
      </c>
      <c r="BR43" s="3">
        <f>J43</f>
        <v>4.5</v>
      </c>
      <c r="BS43" s="3">
        <f t="shared" si="20"/>
        <v>19.112582781456958</v>
      </c>
      <c r="BT43" s="34">
        <f t="shared" si="49"/>
        <v>19</v>
      </c>
      <c r="BU43" s="34">
        <f>A43</f>
        <v>20</v>
      </c>
      <c r="BV43" s="80">
        <f t="shared" si="50"/>
        <v>1</v>
      </c>
    </row>
    <row r="44" spans="1:74" ht="17" thickBot="1">
      <c r="A44" s="18">
        <f t="shared" si="47"/>
        <v>3</v>
      </c>
      <c r="B44" s="69">
        <v>97</v>
      </c>
      <c r="C44" s="69">
        <v>62.4</v>
      </c>
      <c r="D44" s="69">
        <v>68.5</v>
      </c>
      <c r="E44" s="69">
        <v>4531</v>
      </c>
      <c r="F44" s="69">
        <v>-5.2</v>
      </c>
      <c r="G44" s="69">
        <v>73.8</v>
      </c>
      <c r="H44" s="69">
        <v>83.6</v>
      </c>
      <c r="I44" s="69" t="s">
        <v>35</v>
      </c>
      <c r="J44" s="69">
        <v>1.4</v>
      </c>
      <c r="K44" s="19">
        <v>75</v>
      </c>
      <c r="L44" s="20">
        <v>0.85</v>
      </c>
      <c r="M44" s="3"/>
      <c r="N44" s="3"/>
      <c r="O44" s="3"/>
      <c r="P44" s="3"/>
      <c r="Q44" s="33">
        <f t="shared" si="61"/>
        <v>0.8529411764705882</v>
      </c>
      <c r="R44" s="85">
        <f t="shared" si="53"/>
        <v>0.18333333333333332</v>
      </c>
      <c r="S44" s="85">
        <v>0.182</v>
      </c>
      <c r="T44" s="79">
        <f>(J44-L44)/S44</f>
        <v>3.0219780219780219</v>
      </c>
      <c r="U44" s="79">
        <f t="shared" ref="U44:U49" si="62">ROUND(T44,0)</f>
        <v>3</v>
      </c>
      <c r="V44" s="79">
        <f>A44-U44</f>
        <v>0</v>
      </c>
      <c r="W44" s="85">
        <f t="shared" ref="W44:W48" si="63">INDEX(LINEST(J$43:J$48,A$43:A$48,TRUE,FALSE ),1)</f>
        <v>0.18136042402826855</v>
      </c>
      <c r="X44" s="85">
        <f t="shared" ref="X44:X48" si="64">INDEX(LINEST(J$43:J$48,A$43:A$48,TRUE,FALSE ),2)</f>
        <v>0.85247349823321539</v>
      </c>
      <c r="Y44" s="85"/>
      <c r="Z44" s="85"/>
      <c r="AA44" s="3">
        <f t="shared" si="14"/>
        <v>3.0189965903555778</v>
      </c>
      <c r="AB44" s="79">
        <f t="shared" si="15"/>
        <v>3</v>
      </c>
      <c r="AC44" s="3">
        <f t="shared" si="16"/>
        <v>0</v>
      </c>
      <c r="AR44" s="19">
        <f t="shared" si="44"/>
        <v>75</v>
      </c>
      <c r="AS44" s="19">
        <f t="shared" si="54"/>
        <v>0.18874999999999997</v>
      </c>
      <c r="AT44" s="19">
        <f>AS44-P44</f>
        <v>0.18874999999999997</v>
      </c>
      <c r="BJ44" s="19">
        <f t="shared" si="45"/>
        <v>75</v>
      </c>
      <c r="BK44" s="19">
        <f t="shared" si="55"/>
        <v>0.89249999999999996</v>
      </c>
      <c r="BL44" s="19">
        <f>BK44-L44</f>
        <v>4.2499999999999982E-2</v>
      </c>
      <c r="BM44" s="3"/>
      <c r="BN44" s="3"/>
      <c r="BO44" s="19">
        <f t="shared" si="46"/>
        <v>75</v>
      </c>
      <c r="BP44" s="3">
        <f t="shared" si="56"/>
        <v>0.18874999999999997</v>
      </c>
      <c r="BQ44" s="3">
        <f t="shared" si="57"/>
        <v>0.89249999999999996</v>
      </c>
      <c r="BR44" s="3">
        <f>J44</f>
        <v>1.4</v>
      </c>
      <c r="BS44" s="3">
        <f t="shared" si="20"/>
        <v>2.6887417218543046</v>
      </c>
      <c r="BT44" s="34">
        <f t="shared" si="49"/>
        <v>3</v>
      </c>
      <c r="BU44" s="34">
        <f>A44</f>
        <v>3</v>
      </c>
      <c r="BV44" s="80">
        <f t="shared" si="50"/>
        <v>0</v>
      </c>
    </row>
    <row r="45" spans="1:74" ht="17" thickBot="1">
      <c r="A45" s="18">
        <f t="shared" si="47"/>
        <v>29</v>
      </c>
      <c r="B45" s="69">
        <v>71</v>
      </c>
      <c r="C45" s="69">
        <v>61.6</v>
      </c>
      <c r="D45" s="69">
        <v>66.8</v>
      </c>
      <c r="E45" s="69">
        <v>5231</v>
      </c>
      <c r="F45" s="69">
        <v>-4</v>
      </c>
      <c r="G45" s="69">
        <v>68.900000000000006</v>
      </c>
      <c r="H45" s="69">
        <v>77.8</v>
      </c>
      <c r="I45" s="69" t="s">
        <v>76</v>
      </c>
      <c r="J45" s="69">
        <v>6.1</v>
      </c>
      <c r="K45" s="19">
        <v>75</v>
      </c>
      <c r="L45" s="20">
        <v>0.85</v>
      </c>
      <c r="M45" s="3" t="s">
        <v>43</v>
      </c>
      <c r="N45" s="3"/>
      <c r="O45" s="3"/>
      <c r="P45" s="3"/>
      <c r="Q45" s="33">
        <f t="shared" si="61"/>
        <v>0.81176470588235272</v>
      </c>
      <c r="R45" s="85">
        <f t="shared" si="53"/>
        <v>0.18103448275862069</v>
      </c>
      <c r="S45" s="85">
        <v>0.182</v>
      </c>
      <c r="T45" s="79">
        <f>(J45-L45)/S45</f>
        <v>28.846153846153847</v>
      </c>
      <c r="U45" s="79">
        <f t="shared" si="62"/>
        <v>29</v>
      </c>
      <c r="V45" s="79">
        <f>A45-U45</f>
        <v>0</v>
      </c>
      <c r="W45" s="85">
        <f t="shared" si="63"/>
        <v>0.18136042402826855</v>
      </c>
      <c r="X45" s="85">
        <f t="shared" si="64"/>
        <v>0.85247349823321539</v>
      </c>
      <c r="Y45" s="85"/>
      <c r="Z45" s="85"/>
      <c r="AA45" s="3">
        <f t="shared" si="14"/>
        <v>28.934242571846077</v>
      </c>
      <c r="AB45" s="79">
        <f t="shared" si="15"/>
        <v>29</v>
      </c>
      <c r="AC45" s="3">
        <f t="shared" si="16"/>
        <v>0</v>
      </c>
      <c r="AR45" s="19">
        <f t="shared" si="44"/>
        <v>75</v>
      </c>
      <c r="AS45" s="19">
        <f t="shared" si="54"/>
        <v>0.18874999999999997</v>
      </c>
      <c r="AT45" s="19">
        <f>AS45-P45</f>
        <v>0.18874999999999997</v>
      </c>
      <c r="BJ45" s="19">
        <f t="shared" si="45"/>
        <v>75</v>
      </c>
      <c r="BK45" s="19">
        <f t="shared" si="55"/>
        <v>0.89249999999999996</v>
      </c>
      <c r="BL45" s="19">
        <f>BK45-L45</f>
        <v>4.2499999999999982E-2</v>
      </c>
      <c r="BM45" s="3"/>
      <c r="BN45" s="3"/>
      <c r="BO45" s="19">
        <f t="shared" si="46"/>
        <v>75</v>
      </c>
      <c r="BP45" s="3">
        <f t="shared" si="56"/>
        <v>0.18874999999999997</v>
      </c>
      <c r="BQ45" s="3">
        <f t="shared" si="57"/>
        <v>0.89249999999999996</v>
      </c>
      <c r="BR45" s="3">
        <f>J45</f>
        <v>6.1</v>
      </c>
      <c r="BS45" s="3">
        <f t="shared" si="20"/>
        <v>27.589403973509935</v>
      </c>
      <c r="BT45" s="34">
        <f t="shared" si="49"/>
        <v>28</v>
      </c>
      <c r="BU45" s="34">
        <f>A45</f>
        <v>29</v>
      </c>
      <c r="BV45" s="80">
        <f t="shared" si="50"/>
        <v>1</v>
      </c>
    </row>
    <row r="46" spans="1:74" ht="17" thickBot="1">
      <c r="A46" s="18">
        <f t="shared" si="47"/>
        <v>12</v>
      </c>
      <c r="B46" s="69">
        <v>88</v>
      </c>
      <c r="C46" s="69">
        <v>64.8</v>
      </c>
      <c r="D46" s="69">
        <v>70.599999999999994</v>
      </c>
      <c r="E46" s="69">
        <v>4371</v>
      </c>
      <c r="F46" s="69">
        <v>-4.8</v>
      </c>
      <c r="G46" s="69">
        <v>77.900000000000006</v>
      </c>
      <c r="H46" s="69">
        <v>87.7</v>
      </c>
      <c r="I46" s="69" t="s">
        <v>28</v>
      </c>
      <c r="J46" s="69">
        <v>3</v>
      </c>
      <c r="K46" s="19">
        <v>75</v>
      </c>
      <c r="L46" s="20">
        <v>0.85</v>
      </c>
      <c r="M46" s="3" t="s">
        <v>43</v>
      </c>
      <c r="N46" s="3">
        <f>A45-A46</f>
        <v>17</v>
      </c>
      <c r="O46" s="3">
        <f>J45-J46</f>
        <v>3.0999999999999996</v>
      </c>
      <c r="P46" s="33">
        <f>O46/N46</f>
        <v>0.18235294117647058</v>
      </c>
      <c r="Q46" s="33">
        <f t="shared" si="61"/>
        <v>0.81176470588235317</v>
      </c>
      <c r="R46" s="85">
        <f t="shared" si="53"/>
        <v>0.17916666666666667</v>
      </c>
      <c r="S46" s="85">
        <v>0.182</v>
      </c>
      <c r="T46" s="79">
        <f>(J46-L46)/S46</f>
        <v>11.813186813186814</v>
      </c>
      <c r="U46" s="79">
        <f t="shared" si="62"/>
        <v>12</v>
      </c>
      <c r="V46" s="79">
        <f>A46-U46</f>
        <v>0</v>
      </c>
      <c r="W46" s="85">
        <f t="shared" si="63"/>
        <v>0.18136042402826855</v>
      </c>
      <c r="X46" s="85">
        <f t="shared" si="64"/>
        <v>0.85247349823321539</v>
      </c>
      <c r="Y46" s="85"/>
      <c r="Z46" s="85"/>
      <c r="AA46" s="3">
        <f t="shared" si="14"/>
        <v>11.841207988309792</v>
      </c>
      <c r="AB46" s="79">
        <f t="shared" si="15"/>
        <v>12</v>
      </c>
      <c r="AC46" s="3">
        <f t="shared" si="16"/>
        <v>0</v>
      </c>
      <c r="AR46" s="19">
        <f t="shared" si="44"/>
        <v>75</v>
      </c>
      <c r="AS46" s="19">
        <f t="shared" si="54"/>
        <v>0.18874999999999997</v>
      </c>
      <c r="AT46" s="19">
        <f>AS46-P46</f>
        <v>6.3970588235293946E-3</v>
      </c>
      <c r="BJ46" s="19">
        <f t="shared" si="45"/>
        <v>75</v>
      </c>
      <c r="BK46" s="19">
        <f t="shared" si="55"/>
        <v>0.89249999999999996</v>
      </c>
      <c r="BL46" s="19">
        <f>BK46-L46</f>
        <v>4.2499999999999982E-2</v>
      </c>
      <c r="BM46" s="3"/>
      <c r="BN46" s="3"/>
      <c r="BO46" s="19">
        <f t="shared" si="46"/>
        <v>75</v>
      </c>
      <c r="BP46" s="3">
        <f t="shared" si="56"/>
        <v>0.18874999999999997</v>
      </c>
      <c r="BQ46" s="3">
        <f t="shared" si="57"/>
        <v>0.89249999999999996</v>
      </c>
      <c r="BR46" s="3">
        <f>J46</f>
        <v>3</v>
      </c>
      <c r="BS46" s="3">
        <f t="shared" si="20"/>
        <v>11.165562913907285</v>
      </c>
      <c r="BT46" s="34">
        <f t="shared" si="49"/>
        <v>11</v>
      </c>
      <c r="BU46" s="34">
        <f>A46</f>
        <v>12</v>
      </c>
      <c r="BV46" s="80">
        <f t="shared" si="50"/>
        <v>1</v>
      </c>
    </row>
    <row r="47" spans="1:74" ht="17" thickBot="1">
      <c r="A47" s="18">
        <f t="shared" si="47"/>
        <v>13</v>
      </c>
      <c r="B47" s="69">
        <v>87</v>
      </c>
      <c r="C47" s="69">
        <v>61.4</v>
      </c>
      <c r="D47" s="69">
        <v>68.7</v>
      </c>
      <c r="E47" s="69">
        <v>4274</v>
      </c>
      <c r="F47" s="69">
        <v>-4.8</v>
      </c>
      <c r="G47" s="69">
        <v>72.599999999999994</v>
      </c>
      <c r="H47" s="69">
        <v>82.9</v>
      </c>
      <c r="I47" s="69" t="s">
        <v>83</v>
      </c>
      <c r="J47" s="69">
        <v>3.2</v>
      </c>
      <c r="K47" s="19">
        <v>75</v>
      </c>
      <c r="L47" s="20">
        <v>0.85</v>
      </c>
      <c r="M47" s="3"/>
      <c r="N47" s="3"/>
      <c r="O47" s="3"/>
      <c r="P47" s="3"/>
      <c r="Q47" s="33">
        <f t="shared" si="61"/>
        <v>0.82941176470588251</v>
      </c>
      <c r="R47" s="85">
        <f t="shared" si="53"/>
        <v>0.18076923076923077</v>
      </c>
      <c r="S47" s="85">
        <v>0.182</v>
      </c>
      <c r="T47" s="79">
        <f>(J47-L47)/S47</f>
        <v>12.912087912087912</v>
      </c>
      <c r="U47" s="79">
        <f t="shared" si="62"/>
        <v>13</v>
      </c>
      <c r="V47" s="79">
        <f>A47-U47</f>
        <v>0</v>
      </c>
      <c r="W47" s="85">
        <f t="shared" si="63"/>
        <v>0.18136042402826855</v>
      </c>
      <c r="X47" s="85">
        <f t="shared" si="64"/>
        <v>0.85247349823321539</v>
      </c>
      <c r="Y47" s="85"/>
      <c r="Z47" s="85"/>
      <c r="AA47" s="3">
        <f t="shared" si="14"/>
        <v>12.94398441305407</v>
      </c>
      <c r="AB47" s="79">
        <f t="shared" si="15"/>
        <v>13</v>
      </c>
      <c r="AC47" s="3">
        <f t="shared" si="16"/>
        <v>0</v>
      </c>
      <c r="AR47" s="19">
        <f t="shared" si="44"/>
        <v>75</v>
      </c>
      <c r="AS47" s="19">
        <f t="shared" si="54"/>
        <v>0.18874999999999997</v>
      </c>
      <c r="AT47" s="19">
        <f>AS47-P47</f>
        <v>0.18874999999999997</v>
      </c>
      <c r="BJ47" s="19">
        <f t="shared" si="45"/>
        <v>75</v>
      </c>
      <c r="BK47" s="19">
        <f t="shared" si="55"/>
        <v>0.89249999999999996</v>
      </c>
      <c r="BL47" s="19">
        <f>BK47-L47</f>
        <v>4.2499999999999982E-2</v>
      </c>
      <c r="BM47" s="3"/>
      <c r="BN47" s="3"/>
      <c r="BO47" s="19">
        <f t="shared" si="46"/>
        <v>75</v>
      </c>
      <c r="BP47" s="3">
        <f t="shared" si="56"/>
        <v>0.18874999999999997</v>
      </c>
      <c r="BQ47" s="3">
        <f t="shared" si="57"/>
        <v>0.89249999999999996</v>
      </c>
      <c r="BR47" s="3">
        <f>J47</f>
        <v>3.2</v>
      </c>
      <c r="BS47" s="3">
        <f t="shared" si="20"/>
        <v>12.22516556291391</v>
      </c>
      <c r="BT47" s="34">
        <f t="shared" si="49"/>
        <v>12</v>
      </c>
      <c r="BU47" s="34">
        <f>A47</f>
        <v>13</v>
      </c>
      <c r="BV47" s="80">
        <f t="shared" si="50"/>
        <v>1</v>
      </c>
    </row>
    <row r="48" spans="1:74" ht="17" thickBot="1">
      <c r="A48" s="18">
        <f t="shared" si="47"/>
        <v>15</v>
      </c>
      <c r="B48" s="69">
        <v>85</v>
      </c>
      <c r="C48" s="69">
        <v>60.7</v>
      </c>
      <c r="D48" s="69">
        <v>67.8</v>
      </c>
      <c r="E48" s="69">
        <v>4448</v>
      </c>
      <c r="F48" s="69">
        <v>-4.8</v>
      </c>
      <c r="G48" s="69">
        <v>71.400000000000006</v>
      </c>
      <c r="H48" s="69">
        <v>81.099999999999994</v>
      </c>
      <c r="I48" s="69" t="s">
        <v>30</v>
      </c>
      <c r="J48" s="69">
        <v>3.6</v>
      </c>
      <c r="K48" s="19">
        <v>75</v>
      </c>
      <c r="L48" s="20">
        <v>0.85</v>
      </c>
      <c r="M48" s="3"/>
      <c r="N48" s="3"/>
      <c r="O48" s="3"/>
      <c r="P48" s="3"/>
      <c r="Q48" s="33">
        <f t="shared" si="61"/>
        <v>0.86470588235294121</v>
      </c>
      <c r="R48" s="85">
        <f t="shared" si="53"/>
        <v>0.18333333333333332</v>
      </c>
      <c r="S48" s="85">
        <v>0.182</v>
      </c>
      <c r="T48" s="79">
        <f>(J48-L48)/S48</f>
        <v>15.109890109890109</v>
      </c>
      <c r="U48" s="79">
        <f t="shared" si="62"/>
        <v>15</v>
      </c>
      <c r="V48" s="79">
        <f>A48-U48</f>
        <v>0</v>
      </c>
      <c r="W48" s="85">
        <f t="shared" si="63"/>
        <v>0.18136042402826855</v>
      </c>
      <c r="X48" s="85">
        <f t="shared" si="64"/>
        <v>0.85247349823321539</v>
      </c>
      <c r="Y48" s="85"/>
      <c r="Z48" s="85"/>
      <c r="AA48" s="3">
        <f t="shared" si="14"/>
        <v>15.149537262542623</v>
      </c>
      <c r="AB48" s="79">
        <f t="shared" si="15"/>
        <v>15</v>
      </c>
      <c r="AC48" s="3">
        <f t="shared" si="16"/>
        <v>0</v>
      </c>
      <c r="AR48" s="19">
        <f t="shared" si="44"/>
        <v>75</v>
      </c>
      <c r="AS48" s="19">
        <f t="shared" si="54"/>
        <v>0.18874999999999997</v>
      </c>
      <c r="AT48" s="19">
        <f>AS48-P48</f>
        <v>0.18874999999999997</v>
      </c>
      <c r="BJ48" s="19">
        <f t="shared" si="45"/>
        <v>75</v>
      </c>
      <c r="BK48" s="19">
        <f t="shared" si="55"/>
        <v>0.89249999999999996</v>
      </c>
      <c r="BL48" s="19">
        <f>BK48-L48</f>
        <v>4.2499999999999982E-2</v>
      </c>
      <c r="BM48" s="3"/>
      <c r="BN48" s="3"/>
      <c r="BO48" s="19">
        <f t="shared" si="46"/>
        <v>75</v>
      </c>
      <c r="BP48" s="3">
        <f t="shared" si="56"/>
        <v>0.18874999999999997</v>
      </c>
      <c r="BQ48" s="3">
        <f t="shared" si="57"/>
        <v>0.89249999999999996</v>
      </c>
      <c r="BR48" s="3">
        <f>J48</f>
        <v>3.6</v>
      </c>
      <c r="BS48" s="3">
        <f t="shared" si="20"/>
        <v>14.344370860927155</v>
      </c>
      <c r="BT48" s="34">
        <f t="shared" si="49"/>
        <v>14</v>
      </c>
      <c r="BU48" s="34">
        <f>A48</f>
        <v>15</v>
      </c>
      <c r="BV48" s="80">
        <f t="shared" si="50"/>
        <v>1</v>
      </c>
    </row>
    <row r="49" spans="1:74" ht="17" thickBot="1">
      <c r="A49" s="21">
        <f t="shared" si="47"/>
        <v>36</v>
      </c>
      <c r="B49" s="70">
        <v>64</v>
      </c>
      <c r="C49" s="70">
        <v>76.099999999999994</v>
      </c>
      <c r="D49" s="70">
        <v>72.7</v>
      </c>
      <c r="E49" s="70">
        <v>4095</v>
      </c>
      <c r="F49" s="70">
        <v>-5.4</v>
      </c>
      <c r="G49" s="70">
        <v>76.8</v>
      </c>
      <c r="H49" s="70">
        <v>83.7</v>
      </c>
      <c r="I49" s="70" t="s">
        <v>17</v>
      </c>
      <c r="J49" s="70">
        <v>8.3000000000000007</v>
      </c>
      <c r="K49" s="22">
        <v>85</v>
      </c>
      <c r="L49" s="23">
        <v>0.98</v>
      </c>
      <c r="M49" s="3" t="s">
        <v>43</v>
      </c>
      <c r="N49" s="3"/>
      <c r="O49" s="3"/>
      <c r="P49" s="3"/>
      <c r="Q49" s="31">
        <f t="shared" ref="Q49:Q54" si="65">J49-($P$52*A49)</f>
        <v>0.8428571428571443</v>
      </c>
      <c r="R49" s="86">
        <f t="shared" si="53"/>
        <v>0.20333333333333334</v>
      </c>
      <c r="S49" s="86">
        <v>0.20599999999999999</v>
      </c>
      <c r="T49" s="79">
        <f>(J49-L49)/S49</f>
        <v>35.533980582524272</v>
      </c>
      <c r="U49" s="79">
        <f t="shared" si="62"/>
        <v>36</v>
      </c>
      <c r="V49" s="79">
        <f>A49-U49</f>
        <v>0</v>
      </c>
      <c r="W49" s="86">
        <f>INDEX(LINEST(J$49:J$54,A$49:A$54,TRUE,FALSE ),1)</f>
        <v>0.204903758020165</v>
      </c>
      <c r="X49" s="86">
        <f>INDEX(LINEST(J$49:J$54,A$49:A$54,TRUE,FALSE ),2)</f>
        <v>0.98198900091658992</v>
      </c>
      <c r="Y49" s="86"/>
      <c r="Z49" s="86"/>
      <c r="AA49" s="3">
        <f t="shared" si="14"/>
        <v>35.714381570118547</v>
      </c>
      <c r="AB49" s="79">
        <f t="shared" si="15"/>
        <v>36</v>
      </c>
      <c r="AC49" s="3">
        <f t="shared" si="16"/>
        <v>0</v>
      </c>
      <c r="AR49" s="22">
        <f t="shared" si="44"/>
        <v>85</v>
      </c>
      <c r="AS49" s="22">
        <f t="shared" si="54"/>
        <v>0.21124999999999997</v>
      </c>
      <c r="AT49" s="22">
        <f>AS49-P49</f>
        <v>0.21124999999999997</v>
      </c>
      <c r="BJ49" s="22">
        <f t="shared" si="45"/>
        <v>85</v>
      </c>
      <c r="BK49" s="22">
        <f t="shared" si="55"/>
        <v>0.99949999999999994</v>
      </c>
      <c r="BL49" s="22">
        <f>BK49-L49</f>
        <v>1.9499999999999962E-2</v>
      </c>
      <c r="BM49" s="3"/>
      <c r="BN49" s="3"/>
      <c r="BO49" s="22">
        <f t="shared" si="46"/>
        <v>85</v>
      </c>
      <c r="BP49" s="3">
        <f t="shared" si="56"/>
        <v>0.21124999999999997</v>
      </c>
      <c r="BQ49" s="3">
        <f t="shared" si="57"/>
        <v>0.99949999999999994</v>
      </c>
      <c r="BR49" s="3">
        <f>J49</f>
        <v>8.3000000000000007</v>
      </c>
      <c r="BS49" s="3">
        <f t="shared" si="20"/>
        <v>34.558579881656811</v>
      </c>
      <c r="BT49" s="34">
        <f t="shared" si="49"/>
        <v>35</v>
      </c>
      <c r="BU49" s="34">
        <f>A49</f>
        <v>36</v>
      </c>
      <c r="BV49" s="80">
        <f t="shared" si="50"/>
        <v>1</v>
      </c>
    </row>
    <row r="50" spans="1:74" ht="17" thickBot="1">
      <c r="A50" s="21">
        <f t="shared" si="47"/>
        <v>13</v>
      </c>
      <c r="B50" s="70">
        <v>87</v>
      </c>
      <c r="C50" s="70">
        <v>78.7</v>
      </c>
      <c r="D50" s="70">
        <v>75.099999999999994</v>
      </c>
      <c r="E50" s="70">
        <v>3854</v>
      </c>
      <c r="F50" s="70">
        <v>-6.2</v>
      </c>
      <c r="G50" s="70">
        <v>81.400000000000006</v>
      </c>
      <c r="H50" s="70">
        <v>88.6</v>
      </c>
      <c r="I50" s="70" t="s">
        <v>85</v>
      </c>
      <c r="J50" s="70">
        <v>3.7</v>
      </c>
      <c r="K50" s="22">
        <v>85</v>
      </c>
      <c r="L50" s="23">
        <v>0.98</v>
      </c>
      <c r="M50" s="3"/>
      <c r="N50" s="3"/>
      <c r="O50" s="3"/>
      <c r="P50" s="3"/>
      <c r="Q50" s="31">
        <f t="shared" si="65"/>
        <v>1.0071428571428576</v>
      </c>
      <c r="R50" s="86">
        <f t="shared" si="53"/>
        <v>0.20923076923076925</v>
      </c>
      <c r="S50" s="86">
        <v>0.20599999999999999</v>
      </c>
      <c r="T50" s="79">
        <f>(J50-L50)/S50</f>
        <v>13.203883495145632</v>
      </c>
      <c r="U50" s="79">
        <f t="shared" ref="U50:U55" si="66">ROUND(T50,0)</f>
        <v>13</v>
      </c>
      <c r="V50" s="79">
        <f>A50-U50</f>
        <v>0</v>
      </c>
      <c r="W50" s="86">
        <f t="shared" ref="W50:W54" si="67">INDEX(LINEST(J$49:J$54,A$49:A$54,TRUE,FALSE ),1)</f>
        <v>0.204903758020165</v>
      </c>
      <c r="X50" s="86">
        <f t="shared" ref="X50:X54" si="68">INDEX(LINEST(J$49:J$54,A$49:A$54,TRUE,FALSE ),2)</f>
        <v>0.98198900091658992</v>
      </c>
      <c r="Y50" s="86"/>
      <c r="Z50" s="86"/>
      <c r="AA50" s="3">
        <f t="shared" si="14"/>
        <v>13.264817714157909</v>
      </c>
      <c r="AB50" s="79">
        <f t="shared" si="15"/>
        <v>13</v>
      </c>
      <c r="AC50" s="3">
        <f t="shared" si="16"/>
        <v>0</v>
      </c>
      <c r="AR50" s="22">
        <f t="shared" si="44"/>
        <v>85</v>
      </c>
      <c r="AS50" s="22">
        <f t="shared" si="54"/>
        <v>0.21124999999999997</v>
      </c>
      <c r="AT50" s="22">
        <f>AS50-P50</f>
        <v>0.21124999999999997</v>
      </c>
      <c r="BJ50" s="22">
        <f t="shared" si="45"/>
        <v>85</v>
      </c>
      <c r="BK50" s="22">
        <f t="shared" si="55"/>
        <v>0.99949999999999994</v>
      </c>
      <c r="BL50" s="22">
        <f>BK50-L50</f>
        <v>1.9499999999999962E-2</v>
      </c>
      <c r="BM50" s="3"/>
      <c r="BN50" s="3"/>
      <c r="BO50" s="22">
        <f t="shared" si="46"/>
        <v>85</v>
      </c>
      <c r="BP50" s="3">
        <f t="shared" si="56"/>
        <v>0.21124999999999997</v>
      </c>
      <c r="BQ50" s="3">
        <f t="shared" si="57"/>
        <v>0.99949999999999994</v>
      </c>
      <c r="BR50" s="3">
        <f>J50</f>
        <v>3.7</v>
      </c>
      <c r="BS50" s="3">
        <f t="shared" si="20"/>
        <v>12.783431952662726</v>
      </c>
      <c r="BT50" s="34">
        <f t="shared" si="49"/>
        <v>13</v>
      </c>
      <c r="BU50" s="34">
        <f>A50</f>
        <v>13</v>
      </c>
      <c r="BV50" s="80">
        <f t="shared" si="50"/>
        <v>0</v>
      </c>
    </row>
    <row r="51" spans="1:74" ht="17" thickBot="1">
      <c r="A51" s="21">
        <f t="shared" si="47"/>
        <v>8</v>
      </c>
      <c r="B51" s="70">
        <v>92</v>
      </c>
      <c r="C51" s="70">
        <v>80.599999999999994</v>
      </c>
      <c r="D51" s="70">
        <v>76</v>
      </c>
      <c r="E51" s="70">
        <v>3660</v>
      </c>
      <c r="F51" s="70">
        <v>-6.2</v>
      </c>
      <c r="G51" s="70">
        <v>82.5</v>
      </c>
      <c r="H51" s="70">
        <v>89.6</v>
      </c>
      <c r="I51" s="70" t="s">
        <v>85</v>
      </c>
      <c r="J51" s="70">
        <v>2.6</v>
      </c>
      <c r="K51" s="22">
        <v>85</v>
      </c>
      <c r="L51" s="23">
        <v>0.98</v>
      </c>
      <c r="M51" s="3" t="s">
        <v>144</v>
      </c>
      <c r="N51" s="3">
        <f>A51-A49</f>
        <v>-28</v>
      </c>
      <c r="O51" s="3">
        <f>J51-J49</f>
        <v>-5.7000000000000011</v>
      </c>
      <c r="P51" s="31">
        <f>O51/N51</f>
        <v>0.2035714285714286</v>
      </c>
      <c r="Q51" s="31">
        <f t="shared" si="65"/>
        <v>0.94285714285714306</v>
      </c>
      <c r="R51" s="86">
        <f t="shared" si="53"/>
        <v>0.20250000000000001</v>
      </c>
      <c r="S51" s="86">
        <v>0.20599999999999999</v>
      </c>
      <c r="T51" s="79">
        <f>(J51-L51)/S51</f>
        <v>7.8640776699029136</v>
      </c>
      <c r="U51" s="79">
        <f t="shared" si="66"/>
        <v>8</v>
      </c>
      <c r="V51" s="79">
        <f>A51-U51</f>
        <v>0</v>
      </c>
      <c r="W51" s="86">
        <f t="shared" si="67"/>
        <v>0.204903758020165</v>
      </c>
      <c r="X51" s="86">
        <f t="shared" si="68"/>
        <v>0.98198900091658992</v>
      </c>
      <c r="Y51" s="86"/>
      <c r="Z51" s="86"/>
      <c r="AA51" s="3">
        <f t="shared" si="14"/>
        <v>7.8964437486021044</v>
      </c>
      <c r="AB51" s="79">
        <f t="shared" si="15"/>
        <v>8</v>
      </c>
      <c r="AC51" s="3">
        <f t="shared" si="16"/>
        <v>0</v>
      </c>
      <c r="AR51" s="22">
        <f t="shared" si="44"/>
        <v>85</v>
      </c>
      <c r="AS51" s="22">
        <f t="shared" si="54"/>
        <v>0.21124999999999997</v>
      </c>
      <c r="AT51" s="22">
        <f>AS51-P51</f>
        <v>7.678571428571368E-3</v>
      </c>
      <c r="BJ51" s="22">
        <f t="shared" si="45"/>
        <v>85</v>
      </c>
      <c r="BK51" s="22">
        <f t="shared" si="55"/>
        <v>0.99949999999999994</v>
      </c>
      <c r="BL51" s="22">
        <f>BK51-L51</f>
        <v>1.9499999999999962E-2</v>
      </c>
      <c r="BM51" s="3"/>
      <c r="BN51" s="3"/>
      <c r="BO51" s="22">
        <f t="shared" si="46"/>
        <v>85</v>
      </c>
      <c r="BP51" s="3">
        <f t="shared" si="56"/>
        <v>0.21124999999999997</v>
      </c>
      <c r="BQ51" s="3">
        <f t="shared" si="57"/>
        <v>0.99949999999999994</v>
      </c>
      <c r="BR51" s="3">
        <f>J51</f>
        <v>2.6</v>
      </c>
      <c r="BS51" s="3">
        <f t="shared" si="20"/>
        <v>7.5763313609467478</v>
      </c>
      <c r="BT51" s="34">
        <f t="shared" ref="BT51:BT59" si="69">ROUND(BS51,0)</f>
        <v>8</v>
      </c>
      <c r="BU51" s="34">
        <f>A51</f>
        <v>8</v>
      </c>
      <c r="BV51" s="80">
        <f t="shared" ref="BV51:BV59" si="70">BU51-BT51</f>
        <v>0</v>
      </c>
    </row>
    <row r="52" spans="1:74" ht="17" thickBot="1">
      <c r="A52" s="21">
        <f t="shared" si="47"/>
        <v>22</v>
      </c>
      <c r="B52" s="70">
        <v>78</v>
      </c>
      <c r="C52" s="70">
        <v>80.400000000000006</v>
      </c>
      <c r="D52" s="70">
        <v>74.400000000000006</v>
      </c>
      <c r="E52" s="70">
        <v>4177</v>
      </c>
      <c r="F52" s="70" t="s">
        <v>19</v>
      </c>
      <c r="G52" s="70">
        <v>79.5</v>
      </c>
      <c r="H52" s="70">
        <v>85.9</v>
      </c>
      <c r="I52" s="70" t="s">
        <v>86</v>
      </c>
      <c r="J52" s="70">
        <v>5.5</v>
      </c>
      <c r="K52" s="22">
        <v>85</v>
      </c>
      <c r="L52" s="23">
        <v>0.98</v>
      </c>
      <c r="M52" s="3" t="s">
        <v>69</v>
      </c>
      <c r="N52" s="3">
        <f>A51-A52</f>
        <v>-14</v>
      </c>
      <c r="O52" s="3">
        <f>J51-J52</f>
        <v>-2.9</v>
      </c>
      <c r="P52" s="31">
        <f>O52/N52</f>
        <v>0.20714285714285713</v>
      </c>
      <c r="Q52" s="31">
        <f t="shared" si="65"/>
        <v>0.94285714285714306</v>
      </c>
      <c r="R52" s="86">
        <f t="shared" si="53"/>
        <v>0.20545454545454545</v>
      </c>
      <c r="S52" s="86">
        <v>0.20599999999999999</v>
      </c>
      <c r="T52" s="79">
        <f>(J52-L52)/S52</f>
        <v>21.941747572815533</v>
      </c>
      <c r="U52" s="79">
        <f t="shared" si="66"/>
        <v>22</v>
      </c>
      <c r="V52" s="79">
        <f>A52-U52</f>
        <v>0</v>
      </c>
      <c r="W52" s="86">
        <f t="shared" si="67"/>
        <v>0.204903758020165</v>
      </c>
      <c r="X52" s="86">
        <f t="shared" si="68"/>
        <v>0.98198900091658992</v>
      </c>
      <c r="Y52" s="86"/>
      <c r="Z52" s="86"/>
      <c r="AA52" s="3">
        <f t="shared" si="14"/>
        <v>22.049429657794676</v>
      </c>
      <c r="AB52" s="79">
        <f t="shared" si="15"/>
        <v>22</v>
      </c>
      <c r="AC52" s="3">
        <f t="shared" si="16"/>
        <v>0</v>
      </c>
      <c r="AR52" s="22">
        <f t="shared" si="44"/>
        <v>85</v>
      </c>
      <c r="AS52" s="22">
        <f t="shared" si="54"/>
        <v>0.21124999999999997</v>
      </c>
      <c r="AT52" s="22">
        <f>AS52-P52</f>
        <v>4.107142857142837E-3</v>
      </c>
      <c r="BJ52" s="22">
        <f t="shared" si="45"/>
        <v>85</v>
      </c>
      <c r="BK52" s="22">
        <f t="shared" si="55"/>
        <v>0.99949999999999994</v>
      </c>
      <c r="BL52" s="22">
        <f>BK52-L52</f>
        <v>1.9499999999999962E-2</v>
      </c>
      <c r="BM52" s="3"/>
      <c r="BN52" s="3"/>
      <c r="BO52" s="22">
        <f t="shared" si="46"/>
        <v>85</v>
      </c>
      <c r="BP52" s="3">
        <f t="shared" si="56"/>
        <v>0.21124999999999997</v>
      </c>
      <c r="BQ52" s="3">
        <f t="shared" si="57"/>
        <v>0.99949999999999994</v>
      </c>
      <c r="BR52" s="3">
        <f>J52</f>
        <v>5.5</v>
      </c>
      <c r="BS52" s="3">
        <f t="shared" si="20"/>
        <v>21.304142011834323</v>
      </c>
      <c r="BT52" s="34">
        <f t="shared" si="69"/>
        <v>21</v>
      </c>
      <c r="BU52" s="34">
        <f>A52</f>
        <v>22</v>
      </c>
      <c r="BV52" s="80">
        <f t="shared" si="70"/>
        <v>1</v>
      </c>
    </row>
    <row r="53" spans="1:74" ht="17" thickBot="1">
      <c r="A53" s="21">
        <f t="shared" si="47"/>
        <v>34</v>
      </c>
      <c r="B53" s="70">
        <v>66</v>
      </c>
      <c r="C53" s="70">
        <v>81.599999999999994</v>
      </c>
      <c r="D53" s="70">
        <v>73.7</v>
      </c>
      <c r="E53" s="70">
        <v>4276</v>
      </c>
      <c r="F53" s="70">
        <v>-4.5999999999999996</v>
      </c>
      <c r="G53" s="70">
        <v>77.599999999999994</v>
      </c>
      <c r="H53" s="70">
        <v>83.9</v>
      </c>
      <c r="I53" s="70" t="s">
        <v>87</v>
      </c>
      <c r="J53" s="70">
        <v>8</v>
      </c>
      <c r="K53" s="22">
        <v>85</v>
      </c>
      <c r="L53" s="23">
        <v>0.98</v>
      </c>
      <c r="M53" s="3"/>
      <c r="N53" s="3"/>
      <c r="O53" s="3"/>
      <c r="P53" s="3"/>
      <c r="Q53" s="31">
        <f t="shared" si="65"/>
        <v>0.9571428571428573</v>
      </c>
      <c r="R53" s="86">
        <f t="shared" si="53"/>
        <v>0.2064705882352941</v>
      </c>
      <c r="S53" s="86">
        <v>0.20599999999999999</v>
      </c>
      <c r="T53" s="79">
        <f>(J53-L53)/S53</f>
        <v>34.077669902912618</v>
      </c>
      <c r="U53" s="79">
        <f t="shared" si="66"/>
        <v>34</v>
      </c>
      <c r="V53" s="79">
        <f>A53-U53</f>
        <v>0</v>
      </c>
      <c r="W53" s="86">
        <f t="shared" si="67"/>
        <v>0.204903758020165</v>
      </c>
      <c r="X53" s="86">
        <f t="shared" si="68"/>
        <v>0.98198900091658992</v>
      </c>
      <c r="Y53" s="86"/>
      <c r="Z53" s="86"/>
      <c r="AA53" s="3">
        <f t="shared" si="14"/>
        <v>34.250279579512416</v>
      </c>
      <c r="AB53" s="79">
        <f t="shared" si="15"/>
        <v>34</v>
      </c>
      <c r="AC53" s="3">
        <f t="shared" si="16"/>
        <v>0</v>
      </c>
      <c r="AR53" s="22">
        <f t="shared" si="44"/>
        <v>85</v>
      </c>
      <c r="AS53" s="22">
        <f t="shared" si="54"/>
        <v>0.21124999999999997</v>
      </c>
      <c r="AT53" s="22">
        <f>AS53-P53</f>
        <v>0.21124999999999997</v>
      </c>
      <c r="BJ53" s="22">
        <f t="shared" si="45"/>
        <v>85</v>
      </c>
      <c r="BK53" s="22">
        <f t="shared" si="55"/>
        <v>0.99949999999999994</v>
      </c>
      <c r="BL53" s="22">
        <f>BK53-L53</f>
        <v>1.9499999999999962E-2</v>
      </c>
      <c r="BM53" s="3"/>
      <c r="BN53" s="3"/>
      <c r="BO53" s="22">
        <f t="shared" si="46"/>
        <v>85</v>
      </c>
      <c r="BP53" s="3">
        <f t="shared" si="56"/>
        <v>0.21124999999999997</v>
      </c>
      <c r="BQ53" s="3">
        <f t="shared" si="57"/>
        <v>0.99949999999999994</v>
      </c>
      <c r="BR53" s="3">
        <f>J53</f>
        <v>8</v>
      </c>
      <c r="BS53" s="3">
        <f t="shared" si="20"/>
        <v>33.138461538461542</v>
      </c>
      <c r="BT53" s="34">
        <f t="shared" si="69"/>
        <v>33</v>
      </c>
      <c r="BU53" s="34">
        <f>A53</f>
        <v>34</v>
      </c>
      <c r="BV53" s="80">
        <f t="shared" si="70"/>
        <v>1</v>
      </c>
    </row>
    <row r="54" spans="1:74" ht="17" thickBot="1">
      <c r="A54" s="21">
        <f t="shared" si="47"/>
        <v>11</v>
      </c>
      <c r="B54" s="70">
        <v>89</v>
      </c>
      <c r="C54" s="70">
        <v>82.4</v>
      </c>
      <c r="D54" s="70">
        <v>76.599999999999994</v>
      </c>
      <c r="E54" s="70">
        <v>4183</v>
      </c>
      <c r="F54" s="70">
        <v>-6.2</v>
      </c>
      <c r="G54" s="70">
        <v>82.9</v>
      </c>
      <c r="H54" s="70">
        <v>89.4</v>
      </c>
      <c r="I54" s="70" t="s">
        <v>39</v>
      </c>
      <c r="J54" s="70">
        <v>3.2</v>
      </c>
      <c r="K54" s="22">
        <v>85</v>
      </c>
      <c r="L54" s="23">
        <v>0.98</v>
      </c>
      <c r="M54" s="3"/>
      <c r="N54" s="3"/>
      <c r="O54" s="3"/>
      <c r="P54" s="3"/>
      <c r="Q54" s="31">
        <f t="shared" si="65"/>
        <v>0.92142857142857171</v>
      </c>
      <c r="R54" s="86">
        <f t="shared" si="53"/>
        <v>0.20181818181818184</v>
      </c>
      <c r="S54" s="86">
        <v>0.20599999999999999</v>
      </c>
      <c r="T54" s="79">
        <f>(J54-L54)/S54</f>
        <v>10.776699029126215</v>
      </c>
      <c r="U54" s="79">
        <f t="shared" si="66"/>
        <v>11</v>
      </c>
      <c r="V54" s="79">
        <f>A54-U54</f>
        <v>0</v>
      </c>
      <c r="W54" s="86">
        <f t="shared" si="67"/>
        <v>0.204903758020165</v>
      </c>
      <c r="X54" s="86">
        <f t="shared" si="68"/>
        <v>0.98198900091658992</v>
      </c>
      <c r="Y54" s="86"/>
      <c r="Z54" s="86"/>
      <c r="AA54" s="3">
        <f t="shared" si="14"/>
        <v>10.824647729814361</v>
      </c>
      <c r="AB54" s="79">
        <f t="shared" si="15"/>
        <v>11</v>
      </c>
      <c r="AC54" s="3">
        <f t="shared" si="16"/>
        <v>0</v>
      </c>
      <c r="AR54" s="22">
        <f t="shared" si="44"/>
        <v>85</v>
      </c>
      <c r="AS54" s="22">
        <f t="shared" si="54"/>
        <v>0.21124999999999997</v>
      </c>
      <c r="AT54" s="22">
        <f>AS54-P54</f>
        <v>0.21124999999999997</v>
      </c>
      <c r="BJ54" s="22">
        <f t="shared" si="45"/>
        <v>85</v>
      </c>
      <c r="BK54" s="22">
        <f t="shared" si="55"/>
        <v>0.99949999999999994</v>
      </c>
      <c r="BL54" s="22">
        <f>BK54-L54</f>
        <v>1.9499999999999962E-2</v>
      </c>
      <c r="BM54" s="3"/>
      <c r="BN54" s="3"/>
      <c r="BO54" s="22">
        <f t="shared" si="46"/>
        <v>85</v>
      </c>
      <c r="BP54" s="3">
        <f t="shared" si="56"/>
        <v>0.21124999999999997</v>
      </c>
      <c r="BQ54" s="3">
        <f t="shared" si="57"/>
        <v>0.99949999999999994</v>
      </c>
      <c r="BR54" s="3">
        <f>J54</f>
        <v>3.2</v>
      </c>
      <c r="BS54" s="3">
        <f t="shared" si="20"/>
        <v>10.416568047337281</v>
      </c>
      <c r="BT54" s="34">
        <f t="shared" si="69"/>
        <v>10</v>
      </c>
      <c r="BU54" s="34">
        <f>A54</f>
        <v>11</v>
      </c>
      <c r="BV54" s="80">
        <f t="shared" si="70"/>
        <v>1</v>
      </c>
    </row>
    <row r="55" spans="1:74" ht="17" thickBot="1">
      <c r="A55" s="71">
        <f t="shared" si="47"/>
        <v>17</v>
      </c>
      <c r="B55" s="72">
        <v>83</v>
      </c>
      <c r="C55" s="72">
        <v>79.099999999999994</v>
      </c>
      <c r="D55" s="72">
        <v>81.8</v>
      </c>
      <c r="E55" s="72">
        <v>4264</v>
      </c>
      <c r="F55" s="72">
        <v>-5.8</v>
      </c>
      <c r="G55" s="72">
        <v>94</v>
      </c>
      <c r="H55" s="72">
        <v>102</v>
      </c>
      <c r="I55" s="72" t="s">
        <v>89</v>
      </c>
      <c r="J55" s="72">
        <v>5</v>
      </c>
      <c r="K55" s="73">
        <v>95</v>
      </c>
      <c r="L55" s="14">
        <v>0.99</v>
      </c>
      <c r="M55" s="3" t="s">
        <v>69</v>
      </c>
      <c r="N55" s="3"/>
      <c r="O55" s="3"/>
      <c r="P55" s="3"/>
      <c r="Q55" s="27">
        <f t="shared" ref="Q55:Q60" si="71">J55-($P$58*A55)</f>
        <v>0.91999999999999904</v>
      </c>
      <c r="R55" s="87">
        <f t="shared" si="53"/>
        <v>0.23588235294117646</v>
      </c>
      <c r="S55" s="87">
        <v>0.23499999999999999</v>
      </c>
      <c r="T55" s="79">
        <f>(J55-L55)/S55</f>
        <v>17.063829787234042</v>
      </c>
      <c r="U55" s="79">
        <f t="shared" si="66"/>
        <v>17</v>
      </c>
      <c r="V55" s="79">
        <f>A55-U55</f>
        <v>0</v>
      </c>
      <c r="W55" s="87">
        <f>INDEX(LINEST(J$55:J$60,A$55:A$60,TRUE,FALSE ),1)</f>
        <v>0.23593117408906886</v>
      </c>
      <c r="X55" s="87">
        <f>INDEX(LINEST(J$55:J$60,A$55:A$60,TRUE,FALSE ),2)</f>
        <v>0.98238866396761138</v>
      </c>
      <c r="Y55" s="87"/>
      <c r="Z55" s="87"/>
      <c r="AA55" s="3">
        <f t="shared" si="14"/>
        <v>17.028743028743026</v>
      </c>
      <c r="AB55" s="79">
        <f t="shared" si="15"/>
        <v>17</v>
      </c>
      <c r="AC55" s="3">
        <f t="shared" si="16"/>
        <v>0</v>
      </c>
      <c r="AR55" s="13">
        <f t="shared" si="44"/>
        <v>95</v>
      </c>
      <c r="AS55" s="13">
        <f t="shared" si="54"/>
        <v>0.23374999999999999</v>
      </c>
      <c r="AT55" s="13">
        <f>AS55-P55</f>
        <v>0.23374999999999999</v>
      </c>
      <c r="BJ55" s="13">
        <f t="shared" si="45"/>
        <v>95</v>
      </c>
      <c r="BK55" s="13">
        <f t="shared" si="55"/>
        <v>1.1065</v>
      </c>
      <c r="BL55" s="13">
        <f>BK55-L55</f>
        <v>0.11650000000000005</v>
      </c>
      <c r="BM55" s="3"/>
      <c r="BN55" s="3"/>
      <c r="BO55" s="13">
        <f t="shared" si="46"/>
        <v>95</v>
      </c>
      <c r="BP55" s="3">
        <f t="shared" si="56"/>
        <v>0.23374999999999999</v>
      </c>
      <c r="BQ55" s="3">
        <f t="shared" si="57"/>
        <v>1.1065</v>
      </c>
      <c r="BR55" s="3">
        <f>J55</f>
        <v>5</v>
      </c>
      <c r="BS55" s="3">
        <f t="shared" si="20"/>
        <v>16.656684491978609</v>
      </c>
      <c r="BT55" s="34">
        <f t="shared" si="69"/>
        <v>17</v>
      </c>
      <c r="BU55" s="34">
        <f>A55</f>
        <v>17</v>
      </c>
      <c r="BV55" s="80">
        <f t="shared" si="70"/>
        <v>0</v>
      </c>
    </row>
    <row r="56" spans="1:74" ht="17" thickBot="1">
      <c r="A56" s="71">
        <f t="shared" si="47"/>
        <v>27</v>
      </c>
      <c r="B56" s="72">
        <v>73</v>
      </c>
      <c r="C56" s="72">
        <v>81.099999999999994</v>
      </c>
      <c r="D56" s="72">
        <v>83.6</v>
      </c>
      <c r="E56" s="72">
        <v>4073</v>
      </c>
      <c r="F56" s="72">
        <v>-5</v>
      </c>
      <c r="G56" s="72">
        <v>98.5</v>
      </c>
      <c r="H56" s="72">
        <v>106.5</v>
      </c>
      <c r="I56" s="72" t="s">
        <v>90</v>
      </c>
      <c r="J56" s="72">
        <v>7.4</v>
      </c>
      <c r="K56" s="73">
        <v>95</v>
      </c>
      <c r="L56" s="14">
        <v>0.99</v>
      </c>
      <c r="M56" s="3"/>
      <c r="N56" s="3"/>
      <c r="O56" s="3"/>
      <c r="P56" s="3"/>
      <c r="Q56" s="27">
        <f t="shared" si="71"/>
        <v>0.91999999999999904</v>
      </c>
      <c r="R56" s="87">
        <f t="shared" si="53"/>
        <v>0.2374074074074074</v>
      </c>
      <c r="S56" s="87">
        <v>0.23499999999999999</v>
      </c>
      <c r="T56" s="79">
        <f>(J56-L56)/S56</f>
        <v>27.276595744680854</v>
      </c>
      <c r="U56" s="79">
        <f t="shared" ref="U56:U61" si="72">ROUND(T56,0)</f>
        <v>27</v>
      </c>
      <c r="V56" s="79">
        <f>A56-U56</f>
        <v>0</v>
      </c>
      <c r="W56" s="87">
        <f t="shared" ref="W56:W60" si="73">INDEX(LINEST(J$55:J$60,A$55:A$60,TRUE,FALSE ),1)</f>
        <v>0.23593117408906886</v>
      </c>
      <c r="X56" s="87">
        <f t="shared" ref="X56:X60" si="74">INDEX(LINEST(J$55:J$60,A$55:A$60,TRUE,FALSE ),2)</f>
        <v>0.98238866396761138</v>
      </c>
      <c r="Y56" s="87"/>
      <c r="Z56" s="87"/>
      <c r="AA56" s="3">
        <f t="shared" si="14"/>
        <v>27.201201201201197</v>
      </c>
      <c r="AB56" s="79">
        <f t="shared" si="15"/>
        <v>27</v>
      </c>
      <c r="AC56" s="3">
        <f t="shared" si="16"/>
        <v>0</v>
      </c>
      <c r="AR56" s="13">
        <f t="shared" si="44"/>
        <v>95</v>
      </c>
      <c r="AS56" s="13">
        <f t="shared" si="54"/>
        <v>0.23374999999999999</v>
      </c>
      <c r="AT56" s="13">
        <f>AS56-P56</f>
        <v>0.23374999999999999</v>
      </c>
      <c r="BJ56" s="13">
        <f t="shared" si="45"/>
        <v>95</v>
      </c>
      <c r="BK56" s="13">
        <f t="shared" si="55"/>
        <v>1.1065</v>
      </c>
      <c r="BL56" s="13">
        <f>BK56-L56</f>
        <v>0.11650000000000005</v>
      </c>
      <c r="BM56" s="3"/>
      <c r="BN56" s="3"/>
      <c r="BO56" s="13">
        <f t="shared" si="46"/>
        <v>95</v>
      </c>
      <c r="BP56" s="3">
        <f t="shared" si="56"/>
        <v>0.23374999999999999</v>
      </c>
      <c r="BQ56" s="3">
        <f t="shared" si="57"/>
        <v>1.1065</v>
      </c>
      <c r="BR56" s="3">
        <f>J56</f>
        <v>7.4</v>
      </c>
      <c r="BS56" s="3">
        <f t="shared" si="20"/>
        <v>26.924064171122996</v>
      </c>
      <c r="BT56" s="34">
        <f t="shared" si="69"/>
        <v>27</v>
      </c>
      <c r="BU56" s="34">
        <f>A56</f>
        <v>27</v>
      </c>
      <c r="BV56" s="80">
        <f t="shared" si="70"/>
        <v>0</v>
      </c>
    </row>
    <row r="57" spans="1:74" ht="17" thickBot="1">
      <c r="A57" s="71">
        <f t="shared" si="47"/>
        <v>11</v>
      </c>
      <c r="B57" s="72">
        <v>89</v>
      </c>
      <c r="C57" s="72">
        <v>81.099999999999994</v>
      </c>
      <c r="D57" s="72">
        <v>83.9</v>
      </c>
      <c r="E57" s="72">
        <v>4438</v>
      </c>
      <c r="F57" s="72">
        <v>-5.2</v>
      </c>
      <c r="G57" s="72">
        <v>94.5</v>
      </c>
      <c r="H57" s="72">
        <v>101.1</v>
      </c>
      <c r="I57" s="72" t="s">
        <v>91</v>
      </c>
      <c r="J57" s="72">
        <v>3.6</v>
      </c>
      <c r="K57" s="73">
        <v>95</v>
      </c>
      <c r="L57" s="14">
        <v>0.99</v>
      </c>
      <c r="M57" s="3" t="s">
        <v>43</v>
      </c>
      <c r="N57" s="3"/>
      <c r="O57" s="3"/>
      <c r="P57" s="3"/>
      <c r="Q57" s="27">
        <f t="shared" si="71"/>
        <v>0.95999999999999952</v>
      </c>
      <c r="R57" s="87">
        <f t="shared" si="53"/>
        <v>0.2372727272727273</v>
      </c>
      <c r="S57" s="87">
        <v>0.23499999999999999</v>
      </c>
      <c r="T57" s="79">
        <f>(J57-L57)/S57</f>
        <v>11.106382978723406</v>
      </c>
      <c r="U57" s="79">
        <f t="shared" si="72"/>
        <v>11</v>
      </c>
      <c r="V57" s="79">
        <f>A57-U57</f>
        <v>0</v>
      </c>
      <c r="W57" s="87">
        <f t="shared" si="73"/>
        <v>0.23593117408906886</v>
      </c>
      <c r="X57" s="87">
        <f t="shared" si="74"/>
        <v>0.98238866396761138</v>
      </c>
      <c r="Y57" s="87"/>
      <c r="Z57" s="87"/>
      <c r="AA57" s="3">
        <f t="shared" si="14"/>
        <v>11.094809094809094</v>
      </c>
      <c r="AB57" s="79">
        <f t="shared" si="15"/>
        <v>11</v>
      </c>
      <c r="AC57" s="3">
        <f t="shared" si="16"/>
        <v>0</v>
      </c>
      <c r="AR57" s="13">
        <f t="shared" si="44"/>
        <v>95</v>
      </c>
      <c r="AS57" s="13">
        <f t="shared" si="54"/>
        <v>0.23374999999999999</v>
      </c>
      <c r="AT57" s="13">
        <f>AS57-P57</f>
        <v>0.23374999999999999</v>
      </c>
      <c r="BJ57" s="13">
        <f t="shared" si="45"/>
        <v>95</v>
      </c>
      <c r="BK57" s="13">
        <f t="shared" si="55"/>
        <v>1.1065</v>
      </c>
      <c r="BL57" s="13">
        <f>BK57-L57</f>
        <v>0.11650000000000005</v>
      </c>
      <c r="BM57" s="3"/>
      <c r="BN57" s="3"/>
      <c r="BO57" s="13">
        <f t="shared" si="46"/>
        <v>95</v>
      </c>
      <c r="BP57" s="3">
        <f t="shared" si="56"/>
        <v>0.23374999999999999</v>
      </c>
      <c r="BQ57" s="3">
        <f t="shared" si="57"/>
        <v>1.1065</v>
      </c>
      <c r="BR57" s="3">
        <f>J57</f>
        <v>3.6</v>
      </c>
      <c r="BS57" s="3">
        <f t="shared" si="20"/>
        <v>10.667379679144386</v>
      </c>
      <c r="BT57" s="34">
        <f t="shared" si="69"/>
        <v>11</v>
      </c>
      <c r="BU57" s="34">
        <f>A57</f>
        <v>11</v>
      </c>
      <c r="BV57" s="80">
        <f t="shared" si="70"/>
        <v>0</v>
      </c>
    </row>
    <row r="58" spans="1:74" ht="17" thickBot="1">
      <c r="A58" s="71">
        <f t="shared" si="47"/>
        <v>6</v>
      </c>
      <c r="B58" s="72">
        <v>94</v>
      </c>
      <c r="C58" s="72">
        <v>81.599999999999994</v>
      </c>
      <c r="D58" s="72">
        <v>81.900000000000006</v>
      </c>
      <c r="E58" s="72">
        <v>4127</v>
      </c>
      <c r="F58" s="72">
        <v>-3</v>
      </c>
      <c r="G58" s="72">
        <v>93.2</v>
      </c>
      <c r="H58" s="72">
        <v>100.5</v>
      </c>
      <c r="I58" s="72" t="s">
        <v>92</v>
      </c>
      <c r="J58" s="72">
        <v>2.4</v>
      </c>
      <c r="K58" s="73">
        <v>95</v>
      </c>
      <c r="L58" s="14">
        <v>0.99</v>
      </c>
      <c r="M58" s="3" t="s">
        <v>69</v>
      </c>
      <c r="N58" s="3">
        <f>A58-A57</f>
        <v>-5</v>
      </c>
      <c r="O58" s="3">
        <f>J58-J57</f>
        <v>-1.2000000000000002</v>
      </c>
      <c r="P58" s="27">
        <f>O58/N58</f>
        <v>0.24000000000000005</v>
      </c>
      <c r="Q58" s="27">
        <f t="shared" si="71"/>
        <v>0.95999999999999952</v>
      </c>
      <c r="R58" s="87">
        <f t="shared" si="53"/>
        <v>0.23499999999999999</v>
      </c>
      <c r="S58" s="87">
        <v>0.23499999999999999</v>
      </c>
      <c r="T58" s="79">
        <f>(J58-L58)/S58</f>
        <v>6</v>
      </c>
      <c r="U58" s="79">
        <f t="shared" si="72"/>
        <v>6</v>
      </c>
      <c r="V58" s="79">
        <f>A58-U58</f>
        <v>0</v>
      </c>
      <c r="W58" s="87">
        <f t="shared" si="73"/>
        <v>0.23593117408906886</v>
      </c>
      <c r="X58" s="87">
        <f t="shared" si="74"/>
        <v>0.98238866396761138</v>
      </c>
      <c r="Y58" s="87"/>
      <c r="Z58" s="87"/>
      <c r="AA58" s="3">
        <f t="shared" si="14"/>
        <v>6.0085800085800072</v>
      </c>
      <c r="AB58" s="79">
        <f t="shared" si="15"/>
        <v>6</v>
      </c>
      <c r="AC58" s="3">
        <f t="shared" si="16"/>
        <v>0</v>
      </c>
      <c r="AR58" s="13">
        <f t="shared" si="44"/>
        <v>95</v>
      </c>
      <c r="AS58" s="13">
        <f t="shared" si="54"/>
        <v>0.23374999999999999</v>
      </c>
      <c r="AT58" s="13">
        <f>AS58-P58</f>
        <v>-6.2500000000000611E-3</v>
      </c>
      <c r="BJ58" s="13">
        <f t="shared" si="45"/>
        <v>95</v>
      </c>
      <c r="BK58" s="13">
        <f t="shared" si="55"/>
        <v>1.1065</v>
      </c>
      <c r="BL58" s="13">
        <f>BK58-L58</f>
        <v>0.11650000000000005</v>
      </c>
      <c r="BM58" s="3"/>
      <c r="BN58" s="3"/>
      <c r="BO58" s="13">
        <f t="shared" si="46"/>
        <v>95</v>
      </c>
      <c r="BP58" s="3">
        <f t="shared" si="56"/>
        <v>0.23374999999999999</v>
      </c>
      <c r="BQ58" s="3">
        <f t="shared" si="57"/>
        <v>1.1065</v>
      </c>
      <c r="BR58" s="3">
        <f>J58</f>
        <v>2.4</v>
      </c>
      <c r="BS58" s="3">
        <f t="shared" si="20"/>
        <v>5.5336898395721921</v>
      </c>
      <c r="BT58" s="34">
        <f t="shared" si="69"/>
        <v>6</v>
      </c>
      <c r="BU58" s="34">
        <f>A58</f>
        <v>6</v>
      </c>
      <c r="BV58" s="80">
        <f t="shared" si="70"/>
        <v>0</v>
      </c>
    </row>
    <row r="59" spans="1:74" ht="17" thickBot="1">
      <c r="A59" s="71">
        <f t="shared" si="47"/>
        <v>9</v>
      </c>
      <c r="B59" s="72">
        <v>91</v>
      </c>
      <c r="C59" s="72">
        <v>83.8</v>
      </c>
      <c r="D59" s="72">
        <v>84.7</v>
      </c>
      <c r="E59" s="72">
        <v>4235</v>
      </c>
      <c r="F59" s="72" t="s">
        <v>19</v>
      </c>
      <c r="G59" s="72">
        <v>97.7</v>
      </c>
      <c r="H59" s="72">
        <v>105.1</v>
      </c>
      <c r="I59" s="72" t="s">
        <v>93</v>
      </c>
      <c r="J59" s="72">
        <v>3.1</v>
      </c>
      <c r="K59" s="73">
        <v>95</v>
      </c>
      <c r="L59" s="14">
        <v>0.99</v>
      </c>
      <c r="M59" s="3"/>
      <c r="N59" s="3"/>
      <c r="O59" s="3"/>
      <c r="P59" s="3"/>
      <c r="Q59" s="27">
        <f t="shared" si="71"/>
        <v>0.9399999999999995</v>
      </c>
      <c r="R59" s="87">
        <f t="shared" si="53"/>
        <v>0.23444444444444448</v>
      </c>
      <c r="S59" s="87">
        <v>0.23499999999999999</v>
      </c>
      <c r="T59" s="79">
        <f>(J59-L59)/S59</f>
        <v>8.9787234042553212</v>
      </c>
      <c r="U59" s="79">
        <f t="shared" si="72"/>
        <v>9</v>
      </c>
      <c r="V59" s="79">
        <f>A59-U59</f>
        <v>0</v>
      </c>
      <c r="W59" s="87">
        <f t="shared" si="73"/>
        <v>0.23593117408906886</v>
      </c>
      <c r="X59" s="87">
        <f t="shared" si="74"/>
        <v>0.98238866396761138</v>
      </c>
      <c r="Y59" s="87"/>
      <c r="Z59" s="87"/>
      <c r="AA59" s="3">
        <f t="shared" si="14"/>
        <v>8.9755469755469743</v>
      </c>
      <c r="AB59" s="79">
        <f t="shared" si="15"/>
        <v>9</v>
      </c>
      <c r="AC59" s="3">
        <f t="shared" si="16"/>
        <v>0</v>
      </c>
      <c r="AR59" s="13">
        <f t="shared" si="44"/>
        <v>95</v>
      </c>
      <c r="AS59" s="13">
        <f t="shared" si="54"/>
        <v>0.23374999999999999</v>
      </c>
      <c r="AT59" s="13">
        <f>AS59-P59</f>
        <v>0.23374999999999999</v>
      </c>
      <c r="BJ59" s="13">
        <f t="shared" si="45"/>
        <v>95</v>
      </c>
      <c r="BK59" s="13">
        <f t="shared" si="55"/>
        <v>1.1065</v>
      </c>
      <c r="BL59" s="13">
        <f>BK59-L59</f>
        <v>0.11650000000000005</v>
      </c>
      <c r="BM59" s="3"/>
      <c r="BN59" s="3"/>
      <c r="BO59" s="13">
        <f t="shared" si="46"/>
        <v>95</v>
      </c>
      <c r="BP59" s="3">
        <f t="shared" si="56"/>
        <v>0.23374999999999999</v>
      </c>
      <c r="BQ59" s="3">
        <f t="shared" si="57"/>
        <v>1.1065</v>
      </c>
      <c r="BR59" s="3">
        <f>J59</f>
        <v>3.1</v>
      </c>
      <c r="BS59" s="3">
        <f t="shared" si="20"/>
        <v>8.5283422459893057</v>
      </c>
      <c r="BT59" s="34">
        <f t="shared" si="69"/>
        <v>9</v>
      </c>
      <c r="BU59" s="34">
        <f>A59</f>
        <v>9</v>
      </c>
      <c r="BV59" s="80">
        <f t="shared" si="70"/>
        <v>0</v>
      </c>
    </row>
    <row r="60" spans="1:74" ht="17" thickBot="1">
      <c r="A60" s="71">
        <f t="shared" si="47"/>
        <v>22</v>
      </c>
      <c r="B60" s="72">
        <v>78</v>
      </c>
      <c r="C60" s="72">
        <v>82.6</v>
      </c>
      <c r="D60" s="72">
        <v>83.7</v>
      </c>
      <c r="E60" s="72">
        <v>4040</v>
      </c>
      <c r="F60" s="72">
        <v>-2</v>
      </c>
      <c r="G60" s="72">
        <v>97</v>
      </c>
      <c r="H60" s="72">
        <v>104.8</v>
      </c>
      <c r="I60" s="72" t="s">
        <v>94</v>
      </c>
      <c r="J60" s="72">
        <v>6.1</v>
      </c>
      <c r="K60" s="73">
        <v>95</v>
      </c>
      <c r="L60" s="14">
        <v>0.99</v>
      </c>
      <c r="M60" s="3" t="s">
        <v>43</v>
      </c>
      <c r="N60" s="3">
        <f>A57-A60</f>
        <v>-11</v>
      </c>
      <c r="O60" s="3">
        <f>J57-J60</f>
        <v>-2.4999999999999996</v>
      </c>
      <c r="P60" s="27">
        <f>O60/N60</f>
        <v>0.22727272727272724</v>
      </c>
      <c r="Q60" s="27">
        <f t="shared" si="71"/>
        <v>0.81999999999999851</v>
      </c>
      <c r="R60" s="87">
        <f t="shared" si="53"/>
        <v>0.23227272727272724</v>
      </c>
      <c r="S60" s="87">
        <v>0.23499999999999999</v>
      </c>
      <c r="T60" s="79">
        <f>(J60-L60)/S60</f>
        <v>21.74468085106383</v>
      </c>
      <c r="U60" s="79">
        <f t="shared" si="72"/>
        <v>22</v>
      </c>
      <c r="V60" s="79">
        <f>A60-U60</f>
        <v>0</v>
      </c>
      <c r="W60" s="87">
        <f t="shared" si="73"/>
        <v>0.23593117408906886</v>
      </c>
      <c r="X60" s="87">
        <f t="shared" si="74"/>
        <v>0.98238866396761138</v>
      </c>
      <c r="Y60" s="87"/>
      <c r="Z60" s="87"/>
      <c r="AA60" s="3">
        <f t="shared" si="14"/>
        <v>21.691119691119685</v>
      </c>
      <c r="AB60" s="79">
        <f t="shared" si="15"/>
        <v>22</v>
      </c>
      <c r="AC60" s="3">
        <f t="shared" si="16"/>
        <v>0</v>
      </c>
      <c r="AR60" s="13">
        <f t="shared" si="44"/>
        <v>95</v>
      </c>
      <c r="AS60" s="13">
        <f t="shared" si="54"/>
        <v>0.23374999999999999</v>
      </c>
      <c r="AT60" s="13">
        <f>AS60-P60</f>
        <v>6.4772727272727482E-3</v>
      </c>
      <c r="BJ60" s="13">
        <f t="shared" si="45"/>
        <v>95</v>
      </c>
      <c r="BK60" s="13">
        <f t="shared" si="55"/>
        <v>1.1065</v>
      </c>
      <c r="BL60" s="13">
        <f>BK60-L60</f>
        <v>0.11650000000000005</v>
      </c>
      <c r="BM60" s="3"/>
      <c r="BN60" s="3"/>
      <c r="BO60" s="13">
        <f t="shared" si="46"/>
        <v>95</v>
      </c>
      <c r="BP60" s="3">
        <f t="shared" si="56"/>
        <v>0.23374999999999999</v>
      </c>
      <c r="BQ60" s="3">
        <f t="shared" si="57"/>
        <v>1.1065</v>
      </c>
      <c r="BR60" s="3">
        <f>J60</f>
        <v>6.1</v>
      </c>
      <c r="BS60" s="3">
        <f t="shared" ref="BS60:BS83" si="75">(BR60-BQ60)/BP60</f>
        <v>21.362566844919783</v>
      </c>
      <c r="BT60" s="34">
        <f t="shared" ref="BT60:BT83" si="76">ROUND(BS60,0)</f>
        <v>21</v>
      </c>
      <c r="BU60" s="34">
        <f>A60</f>
        <v>22</v>
      </c>
      <c r="BV60" s="80">
        <f t="shared" ref="BV60:BV83" si="77">BU60-BT60</f>
        <v>1</v>
      </c>
    </row>
    <row r="61" spans="1:74" ht="17" thickBot="1">
      <c r="A61" s="15">
        <f t="shared" si="47"/>
        <v>7</v>
      </c>
      <c r="B61" s="75">
        <v>93</v>
      </c>
      <c r="C61" s="75">
        <v>80.8</v>
      </c>
      <c r="D61" s="75">
        <v>89.3</v>
      </c>
      <c r="E61" s="75">
        <v>5592</v>
      </c>
      <c r="F61" s="75">
        <v>-6</v>
      </c>
      <c r="G61" s="75">
        <v>103.5</v>
      </c>
      <c r="H61" s="75">
        <v>110.2</v>
      </c>
      <c r="I61" s="75" t="s">
        <v>87</v>
      </c>
      <c r="J61" s="75">
        <v>3.1</v>
      </c>
      <c r="K61" s="16">
        <v>105</v>
      </c>
      <c r="L61" s="17">
        <v>1.22</v>
      </c>
      <c r="M61" s="3"/>
      <c r="N61" s="3"/>
      <c r="O61" s="3"/>
      <c r="P61" s="3"/>
      <c r="Q61" s="29">
        <f t="shared" ref="Q61:Q66" si="78">J61-($P$65*A61)</f>
        <v>1.3181818181818183</v>
      </c>
      <c r="R61" s="83">
        <f t="shared" si="53"/>
        <v>0.26857142857142857</v>
      </c>
      <c r="S61" s="83">
        <v>0.255</v>
      </c>
      <c r="T61" s="79">
        <f>(J61-L61)/S61</f>
        <v>7.3725490196078436</v>
      </c>
      <c r="U61" s="79">
        <f t="shared" si="72"/>
        <v>7</v>
      </c>
      <c r="V61" s="79">
        <f>A61-U61</f>
        <v>0</v>
      </c>
      <c r="W61" s="83">
        <f>INDEX(LINEST(J$61:J$66,A$61:A$66,TRUE,FALSE ),1)</f>
        <v>0.25752808988764048</v>
      </c>
      <c r="X61" s="83">
        <f>INDEX(LINEST(J$61:J$66,A$61:A$66,TRUE,FALSE ),2)</f>
        <v>1.2268164794007488</v>
      </c>
      <c r="Y61" s="83"/>
      <c r="Z61" s="83"/>
      <c r="AA61" s="3">
        <f t="shared" si="14"/>
        <v>7.2737056428155915</v>
      </c>
      <c r="AB61" s="79">
        <f t="shared" si="15"/>
        <v>7</v>
      </c>
      <c r="AC61" s="3">
        <f t="shared" si="16"/>
        <v>0</v>
      </c>
      <c r="AR61" s="16">
        <f t="shared" si="44"/>
        <v>105</v>
      </c>
      <c r="AS61" s="16">
        <f t="shared" si="54"/>
        <v>0.25624999999999998</v>
      </c>
      <c r="AT61" s="16">
        <f>AS61-P61</f>
        <v>0.25624999999999998</v>
      </c>
      <c r="BJ61" s="16">
        <f t="shared" si="45"/>
        <v>105</v>
      </c>
      <c r="BK61" s="16">
        <f t="shared" si="55"/>
        <v>1.2135</v>
      </c>
      <c r="BL61" s="16">
        <f>BK61-L61</f>
        <v>-6.4999999999999503E-3</v>
      </c>
      <c r="BM61" s="3"/>
      <c r="BN61" s="3"/>
      <c r="BO61" s="16">
        <f t="shared" si="46"/>
        <v>105</v>
      </c>
      <c r="BP61" s="3">
        <f t="shared" si="56"/>
        <v>0.25624999999999998</v>
      </c>
      <c r="BQ61" s="3">
        <f t="shared" si="57"/>
        <v>1.2135</v>
      </c>
      <c r="BR61" s="3">
        <f>J61</f>
        <v>3.1</v>
      </c>
      <c r="BS61" s="3">
        <f t="shared" si="75"/>
        <v>7.3619512195121963</v>
      </c>
      <c r="BT61" s="34">
        <f t="shared" si="76"/>
        <v>7</v>
      </c>
      <c r="BU61" s="34">
        <f>A61</f>
        <v>7</v>
      </c>
      <c r="BV61" s="80">
        <f t="shared" si="77"/>
        <v>0</v>
      </c>
    </row>
    <row r="62" spans="1:74" ht="17" thickBot="1">
      <c r="A62" s="15">
        <f t="shared" si="47"/>
        <v>1</v>
      </c>
      <c r="B62" s="75">
        <v>99</v>
      </c>
      <c r="C62" s="75">
        <v>81.599999999999994</v>
      </c>
      <c r="D62" s="75">
        <v>89.7</v>
      </c>
      <c r="E62" s="75">
        <v>5403</v>
      </c>
      <c r="F62" s="75">
        <v>-4.4000000000000004</v>
      </c>
      <c r="G62" s="75">
        <v>106.2</v>
      </c>
      <c r="H62" s="75">
        <v>113.6</v>
      </c>
      <c r="I62" s="75" t="s">
        <v>96</v>
      </c>
      <c r="J62" s="75">
        <v>1.5</v>
      </c>
      <c r="K62" s="16">
        <v>105</v>
      </c>
      <c r="L62" s="17">
        <v>1.22</v>
      </c>
      <c r="M62" s="3" t="s">
        <v>43</v>
      </c>
      <c r="N62" s="3"/>
      <c r="O62" s="3"/>
      <c r="P62" s="3"/>
      <c r="Q62" s="29">
        <f t="shared" si="78"/>
        <v>1.2454545454545456</v>
      </c>
      <c r="R62" s="83">
        <f t="shared" si="53"/>
        <v>0.28000000000000003</v>
      </c>
      <c r="S62" s="83">
        <v>0.255</v>
      </c>
      <c r="T62" s="79">
        <f>(J62-L62)/S62</f>
        <v>1.0980392156862746</v>
      </c>
      <c r="U62" s="79">
        <f t="shared" ref="U62:U67" si="79">ROUND(T62,0)</f>
        <v>1</v>
      </c>
      <c r="V62" s="79">
        <f>A62-U62</f>
        <v>0</v>
      </c>
      <c r="W62" s="83">
        <f t="shared" ref="W62:W66" si="80">INDEX(LINEST(J$61:J$66,A$61:A$66,TRUE,FALSE ),1)</f>
        <v>0.25752808988764048</v>
      </c>
      <c r="X62" s="83">
        <f t="shared" ref="X62:X66" si="81">INDEX(LINEST(J$61:J$66,A$61:A$66,TRUE,FALSE ),2)</f>
        <v>1.2268164794007488</v>
      </c>
      <c r="Y62" s="83"/>
      <c r="Z62" s="83"/>
      <c r="AA62" s="3">
        <f t="shared" si="14"/>
        <v>1.0607911576497975</v>
      </c>
      <c r="AB62" s="79">
        <f t="shared" si="15"/>
        <v>1</v>
      </c>
      <c r="AC62" s="3">
        <f t="shared" si="16"/>
        <v>0</v>
      </c>
      <c r="AR62" s="16">
        <f t="shared" si="44"/>
        <v>105</v>
      </c>
      <c r="AS62" s="16">
        <f t="shared" si="54"/>
        <v>0.25624999999999998</v>
      </c>
      <c r="AT62" s="16">
        <f>AS62-P62</f>
        <v>0.25624999999999998</v>
      </c>
      <c r="BJ62" s="16">
        <f t="shared" si="45"/>
        <v>105</v>
      </c>
      <c r="BK62" s="16">
        <f t="shared" si="55"/>
        <v>1.2135</v>
      </c>
      <c r="BL62" s="16">
        <f>BK62-L62</f>
        <v>-6.4999999999999503E-3</v>
      </c>
      <c r="BM62" s="3"/>
      <c r="BN62" s="3"/>
      <c r="BO62" s="16">
        <f t="shared" si="46"/>
        <v>105</v>
      </c>
      <c r="BP62" s="3">
        <f t="shared" si="56"/>
        <v>0.25624999999999998</v>
      </c>
      <c r="BQ62" s="3">
        <f t="shared" si="57"/>
        <v>1.2135</v>
      </c>
      <c r="BR62" s="3">
        <f>J62</f>
        <v>1.5</v>
      </c>
      <c r="BS62" s="3">
        <f t="shared" si="75"/>
        <v>1.118048780487805</v>
      </c>
      <c r="BT62" s="34">
        <f t="shared" si="76"/>
        <v>1</v>
      </c>
      <c r="BU62" s="34">
        <f>A62</f>
        <v>1</v>
      </c>
      <c r="BV62" s="80">
        <f t="shared" si="77"/>
        <v>0</v>
      </c>
    </row>
    <row r="63" spans="1:74" ht="17" thickBot="1">
      <c r="A63" s="15">
        <f t="shared" si="47"/>
        <v>9</v>
      </c>
      <c r="B63" s="75">
        <v>91</v>
      </c>
      <c r="C63" s="75">
        <v>81.099999999999994</v>
      </c>
      <c r="D63" s="75">
        <v>86.9</v>
      </c>
      <c r="E63" s="75">
        <v>5341</v>
      </c>
      <c r="F63" s="75">
        <v>-4.4000000000000004</v>
      </c>
      <c r="G63" s="75">
        <v>101.6</v>
      </c>
      <c r="H63" s="75">
        <v>108.6</v>
      </c>
      <c r="I63" s="75" t="s">
        <v>32</v>
      </c>
      <c r="J63" s="75">
        <v>3.44</v>
      </c>
      <c r="K63" s="16">
        <v>105</v>
      </c>
      <c r="L63" s="17">
        <v>1.22</v>
      </c>
      <c r="M63" s="3"/>
      <c r="N63" s="3"/>
      <c r="O63" s="3"/>
      <c r="P63" s="3"/>
      <c r="Q63" s="29">
        <f t="shared" si="78"/>
        <v>1.1490909090909094</v>
      </c>
      <c r="R63" s="83">
        <f t="shared" si="53"/>
        <v>0.24666666666666665</v>
      </c>
      <c r="S63" s="83">
        <v>0.255</v>
      </c>
      <c r="T63" s="79">
        <f>(J63-L63)/S63</f>
        <v>8.7058823529411757</v>
      </c>
      <c r="U63" s="79">
        <f t="shared" si="79"/>
        <v>9</v>
      </c>
      <c r="V63" s="79">
        <f>A63-U63</f>
        <v>0</v>
      </c>
      <c r="W63" s="83">
        <f t="shared" si="80"/>
        <v>0.25752808988764048</v>
      </c>
      <c r="X63" s="83">
        <f t="shared" si="81"/>
        <v>1.2268164794007488</v>
      </c>
      <c r="Y63" s="83"/>
      <c r="Z63" s="83"/>
      <c r="AA63" s="3">
        <f t="shared" si="14"/>
        <v>8.5939499709133216</v>
      </c>
      <c r="AB63" s="79">
        <f t="shared" si="15"/>
        <v>9</v>
      </c>
      <c r="AC63" s="3">
        <f t="shared" si="16"/>
        <v>0</v>
      </c>
      <c r="AR63" s="16">
        <f t="shared" si="44"/>
        <v>105</v>
      </c>
      <c r="AS63" s="16">
        <f t="shared" si="54"/>
        <v>0.25624999999999998</v>
      </c>
      <c r="AT63" s="16">
        <f>AS63-P63</f>
        <v>0.25624999999999998</v>
      </c>
      <c r="BJ63" s="16">
        <f t="shared" si="45"/>
        <v>105</v>
      </c>
      <c r="BK63" s="16">
        <f t="shared" si="55"/>
        <v>1.2135</v>
      </c>
      <c r="BL63" s="16">
        <f>BK63-L63</f>
        <v>-6.4999999999999503E-3</v>
      </c>
      <c r="BM63" s="3"/>
      <c r="BN63" s="3"/>
      <c r="BO63" s="16">
        <f t="shared" si="46"/>
        <v>105</v>
      </c>
      <c r="BP63" s="3">
        <f t="shared" si="56"/>
        <v>0.25624999999999998</v>
      </c>
      <c r="BQ63" s="3">
        <f t="shared" si="57"/>
        <v>1.2135</v>
      </c>
      <c r="BR63" s="3">
        <f>J63</f>
        <v>3.44</v>
      </c>
      <c r="BS63" s="3">
        <f t="shared" si="75"/>
        <v>8.6887804878048769</v>
      </c>
      <c r="BT63" s="34">
        <f t="shared" si="76"/>
        <v>9</v>
      </c>
      <c r="BU63" s="34">
        <f>A63</f>
        <v>9</v>
      </c>
      <c r="BV63" s="80">
        <f t="shared" si="77"/>
        <v>0</v>
      </c>
    </row>
    <row r="64" spans="1:74" ht="17" thickBot="1">
      <c r="A64" s="15">
        <f t="shared" si="47"/>
        <v>12</v>
      </c>
      <c r="B64" s="75">
        <v>88</v>
      </c>
      <c r="C64" s="75">
        <v>82.9</v>
      </c>
      <c r="D64" s="75">
        <v>88.2</v>
      </c>
      <c r="E64" s="75">
        <v>5430</v>
      </c>
      <c r="F64" s="75">
        <v>-2.8</v>
      </c>
      <c r="G64" s="75">
        <v>100.9</v>
      </c>
      <c r="H64" s="75">
        <v>107</v>
      </c>
      <c r="I64" s="75" t="s">
        <v>25</v>
      </c>
      <c r="J64" s="75">
        <v>4.3</v>
      </c>
      <c r="K64" s="16">
        <v>105</v>
      </c>
      <c r="L64" s="17">
        <v>1.22</v>
      </c>
      <c r="M64" s="3"/>
      <c r="N64" s="3"/>
      <c r="O64" s="3"/>
      <c r="P64" s="3"/>
      <c r="Q64" s="29">
        <f t="shared" si="78"/>
        <v>1.2454545454545456</v>
      </c>
      <c r="R64" s="83">
        <f t="shared" si="53"/>
        <v>0.25666666666666665</v>
      </c>
      <c r="S64" s="83">
        <v>0.255</v>
      </c>
      <c r="T64" s="79">
        <f>(J64-L64)/S64</f>
        <v>12.078431372549019</v>
      </c>
      <c r="U64" s="79">
        <f t="shared" si="79"/>
        <v>12</v>
      </c>
      <c r="V64" s="79">
        <f>A64-U64</f>
        <v>0</v>
      </c>
      <c r="W64" s="83">
        <f t="shared" si="80"/>
        <v>0.25752808988764048</v>
      </c>
      <c r="X64" s="83">
        <f t="shared" si="81"/>
        <v>1.2268164794007488</v>
      </c>
      <c r="Y64" s="83"/>
      <c r="Z64" s="83"/>
      <c r="AA64" s="3">
        <f t="shared" si="14"/>
        <v>11.933391506689935</v>
      </c>
      <c r="AB64" s="79">
        <f t="shared" si="15"/>
        <v>12</v>
      </c>
      <c r="AC64" s="3">
        <f t="shared" si="16"/>
        <v>0</v>
      </c>
      <c r="AR64" s="16">
        <f t="shared" si="44"/>
        <v>105</v>
      </c>
      <c r="AS64" s="16">
        <f t="shared" si="54"/>
        <v>0.25624999999999998</v>
      </c>
      <c r="AT64" s="16">
        <f>AS64-P64</f>
        <v>0.25624999999999998</v>
      </c>
      <c r="BJ64" s="16">
        <f t="shared" si="45"/>
        <v>105</v>
      </c>
      <c r="BK64" s="16">
        <f t="shared" si="55"/>
        <v>1.2135</v>
      </c>
      <c r="BL64" s="16">
        <f>BK64-L64</f>
        <v>-6.4999999999999503E-3</v>
      </c>
      <c r="BM64" s="3"/>
      <c r="BN64" s="3"/>
      <c r="BO64" s="16">
        <f t="shared" si="46"/>
        <v>105</v>
      </c>
      <c r="BP64" s="3">
        <f t="shared" si="56"/>
        <v>0.25624999999999998</v>
      </c>
      <c r="BQ64" s="3">
        <f t="shared" si="57"/>
        <v>1.2135</v>
      </c>
      <c r="BR64" s="3">
        <f>J64</f>
        <v>4.3</v>
      </c>
      <c r="BS64" s="3">
        <f t="shared" si="75"/>
        <v>12.04487804878049</v>
      </c>
      <c r="BT64" s="34">
        <f t="shared" si="76"/>
        <v>12</v>
      </c>
      <c r="BU64" s="34">
        <f>A64</f>
        <v>12</v>
      </c>
      <c r="BV64" s="80">
        <f t="shared" si="77"/>
        <v>0</v>
      </c>
    </row>
    <row r="65" spans="1:74" ht="17" thickBot="1">
      <c r="A65" s="15">
        <f t="shared" si="47"/>
        <v>12</v>
      </c>
      <c r="B65" s="75">
        <v>88</v>
      </c>
      <c r="C65" s="75">
        <v>83.3</v>
      </c>
      <c r="D65" s="75">
        <v>87.4</v>
      </c>
      <c r="E65" s="75">
        <v>5123</v>
      </c>
      <c r="F65" s="75">
        <v>-4.5999999999999996</v>
      </c>
      <c r="G65" s="75">
        <v>101.3</v>
      </c>
      <c r="H65" s="75">
        <v>108.4</v>
      </c>
      <c r="I65" s="75" t="s">
        <v>41</v>
      </c>
      <c r="J65" s="75">
        <v>4.3</v>
      </c>
      <c r="K65" s="16">
        <v>105</v>
      </c>
      <c r="L65" s="17">
        <v>1.22</v>
      </c>
      <c r="M65" s="3" t="s">
        <v>43</v>
      </c>
      <c r="N65" s="3">
        <f>A62-A65</f>
        <v>-11</v>
      </c>
      <c r="O65" s="3">
        <f>J62-J65</f>
        <v>-2.8</v>
      </c>
      <c r="P65" s="29">
        <f>O65/N65</f>
        <v>0.25454545454545452</v>
      </c>
      <c r="Q65" s="29">
        <f t="shared" si="78"/>
        <v>1.2454545454545456</v>
      </c>
      <c r="R65" s="83">
        <f t="shared" si="53"/>
        <v>0.25666666666666665</v>
      </c>
      <c r="S65" s="83">
        <v>0.255</v>
      </c>
      <c r="T65" s="79">
        <f>(J65-L65)/S65</f>
        <v>12.078431372549019</v>
      </c>
      <c r="U65" s="79">
        <f t="shared" si="79"/>
        <v>12</v>
      </c>
      <c r="V65" s="79">
        <f>A65-U65</f>
        <v>0</v>
      </c>
      <c r="W65" s="83">
        <f t="shared" si="80"/>
        <v>0.25752808988764048</v>
      </c>
      <c r="X65" s="83">
        <f t="shared" si="81"/>
        <v>1.2268164794007488</v>
      </c>
      <c r="Y65" s="83"/>
      <c r="Z65" s="83"/>
      <c r="AA65" s="3">
        <f t="shared" si="14"/>
        <v>11.933391506689935</v>
      </c>
      <c r="AB65" s="79">
        <f t="shared" si="15"/>
        <v>12</v>
      </c>
      <c r="AC65" s="3">
        <f t="shared" si="16"/>
        <v>0</v>
      </c>
      <c r="AR65" s="16">
        <f t="shared" si="44"/>
        <v>105</v>
      </c>
      <c r="AS65" s="16">
        <f t="shared" si="54"/>
        <v>0.25624999999999998</v>
      </c>
      <c r="AT65" s="16">
        <f>AS65-P65</f>
        <v>1.7045454545454586E-3</v>
      </c>
      <c r="BJ65" s="16">
        <f t="shared" si="45"/>
        <v>105</v>
      </c>
      <c r="BK65" s="16">
        <f t="shared" si="55"/>
        <v>1.2135</v>
      </c>
      <c r="BL65" s="16">
        <f>BK65-L65</f>
        <v>-6.4999999999999503E-3</v>
      </c>
      <c r="BM65" s="3"/>
      <c r="BN65" s="3"/>
      <c r="BO65" s="16">
        <f t="shared" si="46"/>
        <v>105</v>
      </c>
      <c r="BP65" s="3">
        <f t="shared" si="56"/>
        <v>0.25624999999999998</v>
      </c>
      <c r="BQ65" s="3">
        <f t="shared" si="57"/>
        <v>1.2135</v>
      </c>
      <c r="BR65" s="3">
        <f>J65</f>
        <v>4.3</v>
      </c>
      <c r="BS65" s="3">
        <f t="shared" si="75"/>
        <v>12.04487804878049</v>
      </c>
      <c r="BT65" s="34">
        <f t="shared" si="76"/>
        <v>12</v>
      </c>
      <c r="BU65" s="34">
        <f>A65</f>
        <v>12</v>
      </c>
      <c r="BV65" s="80">
        <f t="shared" si="77"/>
        <v>0</v>
      </c>
    </row>
    <row r="66" spans="1:74" ht="17" thickBot="1">
      <c r="A66" s="15">
        <f t="shared" si="47"/>
        <v>16</v>
      </c>
      <c r="B66" s="75">
        <v>84</v>
      </c>
      <c r="C66" s="75">
        <v>82.4</v>
      </c>
      <c r="D66" s="75">
        <v>86.7</v>
      </c>
      <c r="E66" s="75">
        <v>4983</v>
      </c>
      <c r="F66" s="75">
        <v>-4.5999999999999996</v>
      </c>
      <c r="G66" s="75">
        <v>99.7</v>
      </c>
      <c r="H66" s="75">
        <v>107.3</v>
      </c>
      <c r="I66" s="75" t="s">
        <v>96</v>
      </c>
      <c r="J66" s="75">
        <v>5.4</v>
      </c>
      <c r="K66" s="16">
        <v>105</v>
      </c>
      <c r="L66" s="17">
        <v>1.22</v>
      </c>
      <c r="M66" s="3"/>
      <c r="N66" s="3"/>
      <c r="O66" s="3"/>
      <c r="P66" s="3"/>
      <c r="Q66" s="29">
        <f t="shared" si="78"/>
        <v>1.327272727272728</v>
      </c>
      <c r="R66" s="83">
        <f t="shared" si="53"/>
        <v>0.26125000000000004</v>
      </c>
      <c r="S66" s="83">
        <v>0.255</v>
      </c>
      <c r="T66" s="79">
        <f>(J66-L66)/S66</f>
        <v>16.3921568627451</v>
      </c>
      <c r="U66" s="79">
        <f t="shared" si="79"/>
        <v>16</v>
      </c>
      <c r="V66" s="79">
        <f>A66-U66</f>
        <v>0</v>
      </c>
      <c r="W66" s="83">
        <f t="shared" si="80"/>
        <v>0.25752808988764048</v>
      </c>
      <c r="X66" s="83">
        <f t="shared" si="81"/>
        <v>1.2268164794007488</v>
      </c>
      <c r="Y66" s="83"/>
      <c r="Z66" s="83"/>
      <c r="AA66" s="3">
        <f t="shared" si="14"/>
        <v>16.204770215241421</v>
      </c>
      <c r="AB66" s="79">
        <f t="shared" si="15"/>
        <v>16</v>
      </c>
      <c r="AC66" s="3">
        <f t="shared" si="16"/>
        <v>0</v>
      </c>
      <c r="AR66" s="16">
        <f t="shared" si="44"/>
        <v>105</v>
      </c>
      <c r="AS66" s="16">
        <f t="shared" si="54"/>
        <v>0.25624999999999998</v>
      </c>
      <c r="AT66" s="16">
        <f>AS66-P66</f>
        <v>0.25624999999999998</v>
      </c>
      <c r="BJ66" s="16">
        <f t="shared" si="45"/>
        <v>105</v>
      </c>
      <c r="BK66" s="16">
        <f t="shared" si="55"/>
        <v>1.2135</v>
      </c>
      <c r="BL66" s="16">
        <f>BK66-L66</f>
        <v>-6.4999999999999503E-3</v>
      </c>
      <c r="BM66" s="3"/>
      <c r="BN66" s="3"/>
      <c r="BO66" s="16">
        <f t="shared" si="46"/>
        <v>105</v>
      </c>
      <c r="BP66" s="3">
        <f t="shared" si="56"/>
        <v>0.25624999999999998</v>
      </c>
      <c r="BQ66" s="3">
        <f t="shared" si="57"/>
        <v>1.2135</v>
      </c>
      <c r="BR66" s="3">
        <f>J66</f>
        <v>5.4</v>
      </c>
      <c r="BS66" s="3">
        <f t="shared" si="75"/>
        <v>16.337560975609758</v>
      </c>
      <c r="BT66" s="34">
        <f t="shared" si="76"/>
        <v>16</v>
      </c>
      <c r="BU66" s="34">
        <f>A66</f>
        <v>16</v>
      </c>
      <c r="BV66" s="80">
        <f t="shared" si="77"/>
        <v>0</v>
      </c>
    </row>
    <row r="67" spans="1:74" ht="17" thickBot="1">
      <c r="A67" s="9">
        <f t="shared" si="47"/>
        <v>21</v>
      </c>
      <c r="B67" s="76">
        <v>79</v>
      </c>
      <c r="C67" s="76">
        <v>88.4</v>
      </c>
      <c r="D67" s="76">
        <v>100.2</v>
      </c>
      <c r="E67" s="76">
        <v>4597</v>
      </c>
      <c r="F67" s="76">
        <v>-5.4</v>
      </c>
      <c r="G67" s="76">
        <v>120.7</v>
      </c>
      <c r="H67" s="76">
        <v>128.30000000000001</v>
      </c>
      <c r="I67" s="76" t="s">
        <v>98</v>
      </c>
      <c r="J67" s="76">
        <v>7.8</v>
      </c>
      <c r="K67" s="10">
        <v>125</v>
      </c>
      <c r="L67" s="11">
        <v>1.52</v>
      </c>
      <c r="M67" s="3" t="s">
        <v>43</v>
      </c>
      <c r="N67" s="3"/>
      <c r="O67" s="3"/>
      <c r="P67" s="3"/>
      <c r="Q67" s="25">
        <f t="shared" ref="Q67:Q72" si="82">J67-($P$70*A67)</f>
        <v>1.5000000000000009</v>
      </c>
      <c r="R67" s="84">
        <f t="shared" ref="R67:R98" si="83">(J67-L67)/A67</f>
        <v>0.29904761904761901</v>
      </c>
      <c r="S67" s="84">
        <v>0.3</v>
      </c>
      <c r="T67" s="79">
        <f>(J67-L67)/S67</f>
        <v>20.933333333333334</v>
      </c>
      <c r="U67" s="79">
        <f t="shared" si="79"/>
        <v>21</v>
      </c>
      <c r="V67" s="79">
        <f>A67-U67</f>
        <v>0</v>
      </c>
      <c r="W67" s="84">
        <f>INDEX(LINEST(J$67:J$72,A$67:A$72,TRUE,FALSE ),1)</f>
        <v>0.29770700636942676</v>
      </c>
      <c r="X67" s="84">
        <f>INDEX(LINEST(J$67:J$72,A$67:A$72,TRUE,FALSE ),2)</f>
        <v>1.5278980891719751</v>
      </c>
      <c r="Y67" s="84"/>
      <c r="Z67" s="84"/>
      <c r="AA67" s="3">
        <f t="shared" si="14"/>
        <v>21.068035943517327</v>
      </c>
      <c r="AB67" s="79">
        <f t="shared" si="15"/>
        <v>21</v>
      </c>
      <c r="AC67" s="3">
        <f t="shared" si="16"/>
        <v>0</v>
      </c>
      <c r="AR67" s="10">
        <f t="shared" si="44"/>
        <v>125</v>
      </c>
      <c r="AS67" s="10">
        <f t="shared" ref="AS67:AS84" si="84">$AJ$24*AR67+$AK$24</f>
        <v>0.30125000000000002</v>
      </c>
      <c r="AT67" s="10">
        <f>AS67-P67</f>
        <v>0.30125000000000002</v>
      </c>
      <c r="BJ67" s="10">
        <f t="shared" si="45"/>
        <v>125</v>
      </c>
      <c r="BK67" s="10">
        <f t="shared" ref="BK67:BK84" si="85">$BB$24*BJ67+$BC$24</f>
        <v>1.4275</v>
      </c>
      <c r="BL67" s="10">
        <f>BK67-L67</f>
        <v>-9.2500000000000027E-2</v>
      </c>
      <c r="BM67" s="3"/>
      <c r="BN67" s="3"/>
      <c r="BO67" s="10">
        <f t="shared" si="46"/>
        <v>125</v>
      </c>
      <c r="BP67" s="3">
        <f t="shared" ref="BP67:BP84" si="86">$AJ$24*BO67+$AK$24</f>
        <v>0.30125000000000002</v>
      </c>
      <c r="BQ67" s="3">
        <f t="shared" ref="BQ67:BQ84" si="87">$BB$24*BO67+$BC$24</f>
        <v>1.4275</v>
      </c>
      <c r="BR67" s="3">
        <f>J67</f>
        <v>7.8</v>
      </c>
      <c r="BS67" s="3">
        <f t="shared" si="75"/>
        <v>21.153526970954353</v>
      </c>
      <c r="BT67" s="34">
        <f t="shared" si="76"/>
        <v>21</v>
      </c>
      <c r="BU67" s="34">
        <f>A67</f>
        <v>21</v>
      </c>
      <c r="BV67" s="80">
        <f t="shared" si="77"/>
        <v>0</v>
      </c>
    </row>
    <row r="68" spans="1:74" ht="17" thickBot="1">
      <c r="A68" s="9">
        <f t="shared" si="47"/>
        <v>14</v>
      </c>
      <c r="B68" s="76">
        <v>86</v>
      </c>
      <c r="C68" s="76">
        <v>89.2</v>
      </c>
      <c r="D68" s="76">
        <v>101.5</v>
      </c>
      <c r="E68" s="76">
        <v>3390</v>
      </c>
      <c r="F68" s="76">
        <v>-6.2</v>
      </c>
      <c r="G68" s="76">
        <v>124.5</v>
      </c>
      <c r="H68" s="76">
        <v>133.30000000000001</v>
      </c>
      <c r="I68" s="76" t="s">
        <v>99</v>
      </c>
      <c r="J68" s="76">
        <v>5.7</v>
      </c>
      <c r="K68" s="10">
        <v>125</v>
      </c>
      <c r="L68" s="11">
        <v>1.52</v>
      </c>
      <c r="M68" s="3"/>
      <c r="N68" s="3"/>
      <c r="O68" s="3"/>
      <c r="P68" s="3"/>
      <c r="Q68" s="25">
        <f t="shared" si="82"/>
        <v>1.5000000000000009</v>
      </c>
      <c r="R68" s="84">
        <f t="shared" si="83"/>
        <v>0.29857142857142854</v>
      </c>
      <c r="S68" s="84">
        <v>0.3</v>
      </c>
      <c r="T68" s="79">
        <f>(J68-L68)/S68</f>
        <v>13.933333333333334</v>
      </c>
      <c r="U68" s="79">
        <f t="shared" ref="U68:U73" si="88">ROUND(T68,0)</f>
        <v>14</v>
      </c>
      <c r="V68" s="79">
        <f>A68-U68</f>
        <v>0</v>
      </c>
      <c r="W68" s="84">
        <f t="shared" ref="W68:W72" si="89">INDEX(LINEST(J$67:J$72,A$67:A$72,TRUE,FALSE ),1)</f>
        <v>0.29770700636942676</v>
      </c>
      <c r="X68" s="84">
        <f t="shared" ref="X68:X72" si="90">INDEX(LINEST(J$67:J$72,A$67:A$72,TRUE,FALSE ),2)</f>
        <v>1.5278980891719751</v>
      </c>
      <c r="Y68" s="84"/>
      <c r="Z68" s="84"/>
      <c r="AA68" s="3">
        <f t="shared" ref="AA68:AA131" si="91">(J68-X68)/W68</f>
        <v>14.014120667522462</v>
      </c>
      <c r="AB68" s="79">
        <f t="shared" ref="AB68:AB131" si="92">ROUND(AA68,0)</f>
        <v>14</v>
      </c>
      <c r="AC68" s="3">
        <f t="shared" ref="AC68:AC131" si="93">A68-AB68</f>
        <v>0</v>
      </c>
      <c r="AR68" s="10">
        <f t="shared" si="44"/>
        <v>125</v>
      </c>
      <c r="AS68" s="10">
        <f t="shared" si="84"/>
        <v>0.30125000000000002</v>
      </c>
      <c r="AT68" s="10">
        <f>AS68-P68</f>
        <v>0.30125000000000002</v>
      </c>
      <c r="BJ68" s="10">
        <f t="shared" si="45"/>
        <v>125</v>
      </c>
      <c r="BK68" s="10">
        <f t="shared" si="85"/>
        <v>1.4275</v>
      </c>
      <c r="BL68" s="10">
        <f>BK68-L68</f>
        <v>-9.2500000000000027E-2</v>
      </c>
      <c r="BM68" s="3"/>
      <c r="BN68" s="3"/>
      <c r="BO68" s="10">
        <f t="shared" si="46"/>
        <v>125</v>
      </c>
      <c r="BP68" s="3">
        <f t="shared" si="86"/>
        <v>0.30125000000000002</v>
      </c>
      <c r="BQ68" s="3">
        <f t="shared" si="87"/>
        <v>1.4275</v>
      </c>
      <c r="BR68" s="3">
        <f>J68</f>
        <v>5.7</v>
      </c>
      <c r="BS68" s="3">
        <f t="shared" si="75"/>
        <v>14.182572614107883</v>
      </c>
      <c r="BT68" s="34">
        <f t="shared" si="76"/>
        <v>14</v>
      </c>
      <c r="BU68" s="34">
        <f>A68</f>
        <v>14</v>
      </c>
      <c r="BV68" s="80">
        <f t="shared" si="77"/>
        <v>0</v>
      </c>
    </row>
    <row r="69" spans="1:74" ht="17" thickBot="1">
      <c r="A69" s="9">
        <f t="shared" si="47"/>
        <v>10</v>
      </c>
      <c r="B69" s="76">
        <v>90</v>
      </c>
      <c r="C69" s="76">
        <v>89.8</v>
      </c>
      <c r="D69" s="76">
        <v>101.9</v>
      </c>
      <c r="E69" s="76">
        <v>3930</v>
      </c>
      <c r="F69" s="76">
        <v>-5.8</v>
      </c>
      <c r="G69" s="76">
        <v>121.9</v>
      </c>
      <c r="H69" s="76">
        <v>129.6</v>
      </c>
      <c r="I69" s="76" t="s">
        <v>100</v>
      </c>
      <c r="J69" s="76">
        <v>4.5999999999999996</v>
      </c>
      <c r="K69" s="10">
        <v>125</v>
      </c>
      <c r="L69" s="11">
        <v>1.52</v>
      </c>
      <c r="M69" s="3"/>
      <c r="N69" s="3"/>
      <c r="O69" s="3"/>
      <c r="P69" s="3"/>
      <c r="Q69" s="25">
        <f t="shared" si="82"/>
        <v>1.6000000000000005</v>
      </c>
      <c r="R69" s="84">
        <f t="shared" si="83"/>
        <v>0.30799999999999994</v>
      </c>
      <c r="S69" s="84">
        <v>0.3</v>
      </c>
      <c r="T69" s="79">
        <f>(J69-L69)/S69</f>
        <v>10.266666666666666</v>
      </c>
      <c r="U69" s="79">
        <f t="shared" si="88"/>
        <v>10</v>
      </c>
      <c r="V69" s="79">
        <f>A69-U69</f>
        <v>0</v>
      </c>
      <c r="W69" s="84">
        <f t="shared" si="89"/>
        <v>0.29770700636942676</v>
      </c>
      <c r="X69" s="84">
        <f t="shared" si="90"/>
        <v>1.5278980891719751</v>
      </c>
      <c r="Y69" s="84"/>
      <c r="Z69" s="84"/>
      <c r="AA69" s="3">
        <f t="shared" si="91"/>
        <v>10.319212665810864</v>
      </c>
      <c r="AB69" s="79">
        <f t="shared" si="92"/>
        <v>10</v>
      </c>
      <c r="AC69" s="3">
        <f t="shared" si="93"/>
        <v>0</v>
      </c>
      <c r="AR69" s="10">
        <f t="shared" si="44"/>
        <v>125</v>
      </c>
      <c r="AS69" s="10">
        <f t="shared" si="84"/>
        <v>0.30125000000000002</v>
      </c>
      <c r="AT69" s="10">
        <f>AS69-P69</f>
        <v>0.30125000000000002</v>
      </c>
      <c r="BJ69" s="10">
        <f t="shared" si="45"/>
        <v>125</v>
      </c>
      <c r="BK69" s="10">
        <f t="shared" si="85"/>
        <v>1.4275</v>
      </c>
      <c r="BL69" s="10">
        <f>BK69-L69</f>
        <v>-9.2500000000000027E-2</v>
      </c>
      <c r="BM69" s="3"/>
      <c r="BN69" s="3"/>
      <c r="BO69" s="10">
        <f t="shared" si="46"/>
        <v>125</v>
      </c>
      <c r="BP69" s="3">
        <f t="shared" si="86"/>
        <v>0.30125000000000002</v>
      </c>
      <c r="BQ69" s="3">
        <f t="shared" si="87"/>
        <v>1.4275</v>
      </c>
      <c r="BR69" s="3">
        <f>J69</f>
        <v>4.5999999999999996</v>
      </c>
      <c r="BS69" s="3">
        <f t="shared" si="75"/>
        <v>10.531120331950206</v>
      </c>
      <c r="BT69" s="34">
        <f t="shared" si="76"/>
        <v>11</v>
      </c>
      <c r="BU69" s="34">
        <f>A69</f>
        <v>10</v>
      </c>
      <c r="BV69" s="80">
        <f t="shared" si="77"/>
        <v>-1</v>
      </c>
    </row>
    <row r="70" spans="1:74" ht="17" thickBot="1">
      <c r="A70" s="9">
        <f t="shared" si="47"/>
        <v>7</v>
      </c>
      <c r="B70" s="76">
        <v>93</v>
      </c>
      <c r="C70" s="76">
        <v>89.2</v>
      </c>
      <c r="D70" s="76">
        <v>101.4</v>
      </c>
      <c r="E70" s="76">
        <v>5018</v>
      </c>
      <c r="F70" s="76" t="s">
        <v>19</v>
      </c>
      <c r="G70" s="76">
        <v>121.8</v>
      </c>
      <c r="H70" s="76">
        <v>128.9</v>
      </c>
      <c r="I70" s="76" t="s">
        <v>92</v>
      </c>
      <c r="J70" s="76">
        <v>3.6</v>
      </c>
      <c r="K70" s="10">
        <v>125</v>
      </c>
      <c r="L70" s="11">
        <v>1.52</v>
      </c>
      <c r="M70" s="3" t="s">
        <v>43</v>
      </c>
      <c r="N70" s="3">
        <f>A67-A70</f>
        <v>14</v>
      </c>
      <c r="O70" s="3">
        <f>J67-J70</f>
        <v>4.1999999999999993</v>
      </c>
      <c r="P70" s="25">
        <f>O70/N70</f>
        <v>0.29999999999999993</v>
      </c>
      <c r="Q70" s="25">
        <f t="shared" si="82"/>
        <v>1.5000000000000004</v>
      </c>
      <c r="R70" s="84">
        <f t="shared" si="83"/>
        <v>0.29714285714285715</v>
      </c>
      <c r="S70" s="84">
        <v>0.3</v>
      </c>
      <c r="T70" s="79">
        <f>(J70-L70)/S70</f>
        <v>6.9333333333333336</v>
      </c>
      <c r="U70" s="79">
        <f t="shared" si="88"/>
        <v>7</v>
      </c>
      <c r="V70" s="79">
        <f>A70-U70</f>
        <v>0</v>
      </c>
      <c r="W70" s="84">
        <f t="shared" si="89"/>
        <v>0.29770700636942676</v>
      </c>
      <c r="X70" s="84">
        <f t="shared" si="90"/>
        <v>1.5278980891719751</v>
      </c>
      <c r="Y70" s="84"/>
      <c r="Z70" s="84"/>
      <c r="AA70" s="3">
        <f t="shared" si="91"/>
        <v>6.9602053915275972</v>
      </c>
      <c r="AB70" s="79">
        <f t="shared" si="92"/>
        <v>7</v>
      </c>
      <c r="AC70" s="3">
        <f t="shared" si="93"/>
        <v>0</v>
      </c>
      <c r="AR70" s="10">
        <f t="shared" si="44"/>
        <v>125</v>
      </c>
      <c r="AS70" s="10">
        <f t="shared" si="84"/>
        <v>0.30125000000000002</v>
      </c>
      <c r="AT70" s="10">
        <f>AS70-P70</f>
        <v>1.2500000000000844E-3</v>
      </c>
      <c r="BJ70" s="10">
        <f t="shared" si="45"/>
        <v>125</v>
      </c>
      <c r="BK70" s="10">
        <f t="shared" si="85"/>
        <v>1.4275</v>
      </c>
      <c r="BL70" s="10">
        <f>BK70-L70</f>
        <v>-9.2500000000000027E-2</v>
      </c>
      <c r="BM70" s="3"/>
      <c r="BN70" s="3"/>
      <c r="BO70" s="10">
        <f t="shared" si="46"/>
        <v>125</v>
      </c>
      <c r="BP70" s="3">
        <f t="shared" si="86"/>
        <v>0.30125000000000002</v>
      </c>
      <c r="BQ70" s="3">
        <f t="shared" si="87"/>
        <v>1.4275</v>
      </c>
      <c r="BR70" s="3">
        <f>J70</f>
        <v>3.6</v>
      </c>
      <c r="BS70" s="3">
        <f t="shared" si="75"/>
        <v>7.2116182572614118</v>
      </c>
      <c r="BT70" s="34">
        <f t="shared" si="76"/>
        <v>7</v>
      </c>
      <c r="BU70" s="34">
        <f>A70</f>
        <v>7</v>
      </c>
      <c r="BV70" s="80">
        <f t="shared" si="77"/>
        <v>0</v>
      </c>
    </row>
    <row r="71" spans="1:74" ht="17" thickBot="1">
      <c r="A71" s="9">
        <f t="shared" si="47"/>
        <v>8</v>
      </c>
      <c r="B71" s="76">
        <v>92</v>
      </c>
      <c r="C71" s="76">
        <v>87.2</v>
      </c>
      <c r="D71" s="76">
        <v>99.1</v>
      </c>
      <c r="E71" s="76">
        <v>4232</v>
      </c>
      <c r="F71" s="76">
        <v>-5.2</v>
      </c>
      <c r="G71" s="76">
        <v>121.2</v>
      </c>
      <c r="H71" s="76">
        <v>129.19999999999999</v>
      </c>
      <c r="I71" s="76" t="s">
        <v>35</v>
      </c>
      <c r="J71" s="76">
        <v>3.9</v>
      </c>
      <c r="K71" s="10">
        <v>125</v>
      </c>
      <c r="L71" s="11">
        <v>1.52</v>
      </c>
      <c r="M71" s="3"/>
      <c r="N71" s="3"/>
      <c r="O71" s="3"/>
      <c r="P71" s="3"/>
      <c r="Q71" s="25">
        <f t="shared" si="82"/>
        <v>1.5000000000000004</v>
      </c>
      <c r="R71" s="84">
        <f t="shared" si="83"/>
        <v>0.29749999999999999</v>
      </c>
      <c r="S71" s="84">
        <v>0.3</v>
      </c>
      <c r="T71" s="79">
        <f>(J71-L71)/S71</f>
        <v>7.9333333333333336</v>
      </c>
      <c r="U71" s="79">
        <f t="shared" si="88"/>
        <v>8</v>
      </c>
      <c r="V71" s="79">
        <f>A71-U71</f>
        <v>0</v>
      </c>
      <c r="W71" s="84">
        <f t="shared" si="89"/>
        <v>0.29770700636942676</v>
      </c>
      <c r="X71" s="84">
        <f t="shared" si="90"/>
        <v>1.5278980891719751</v>
      </c>
      <c r="Y71" s="84"/>
      <c r="Z71" s="84"/>
      <c r="AA71" s="3">
        <f t="shared" si="91"/>
        <v>7.9679075738125773</v>
      </c>
      <c r="AB71" s="79">
        <f t="shared" si="92"/>
        <v>8</v>
      </c>
      <c r="AC71" s="3">
        <f t="shared" si="93"/>
        <v>0</v>
      </c>
      <c r="AR71" s="10">
        <f t="shared" si="44"/>
        <v>125</v>
      </c>
      <c r="AS71" s="10">
        <f t="shared" si="84"/>
        <v>0.30125000000000002</v>
      </c>
      <c r="AT71" s="10">
        <f>AS71-P71</f>
        <v>0.30125000000000002</v>
      </c>
      <c r="BJ71" s="10">
        <f t="shared" si="45"/>
        <v>125</v>
      </c>
      <c r="BK71" s="10">
        <f t="shared" si="85"/>
        <v>1.4275</v>
      </c>
      <c r="BL71" s="10">
        <f>BK71-L71</f>
        <v>-9.2500000000000027E-2</v>
      </c>
      <c r="BM71" s="3"/>
      <c r="BN71" s="3"/>
      <c r="BO71" s="10">
        <f t="shared" si="46"/>
        <v>125</v>
      </c>
      <c r="BP71" s="3">
        <f t="shared" si="86"/>
        <v>0.30125000000000002</v>
      </c>
      <c r="BQ71" s="3">
        <f t="shared" si="87"/>
        <v>1.4275</v>
      </c>
      <c r="BR71" s="3">
        <f>J71</f>
        <v>3.9</v>
      </c>
      <c r="BS71" s="3">
        <f t="shared" si="75"/>
        <v>8.2074688796680491</v>
      </c>
      <c r="BT71" s="34">
        <f t="shared" si="76"/>
        <v>8</v>
      </c>
      <c r="BU71" s="34">
        <f>A71</f>
        <v>8</v>
      </c>
      <c r="BV71" s="80">
        <f t="shared" si="77"/>
        <v>0</v>
      </c>
    </row>
    <row r="72" spans="1:74" ht="17" thickBot="1">
      <c r="A72" s="9">
        <f t="shared" si="47"/>
        <v>13</v>
      </c>
      <c r="B72" s="76">
        <v>87</v>
      </c>
      <c r="C72" s="76">
        <v>88.5</v>
      </c>
      <c r="D72" s="76">
        <v>102.2</v>
      </c>
      <c r="E72" s="76">
        <v>4325</v>
      </c>
      <c r="F72" s="76">
        <v>-5.2</v>
      </c>
      <c r="G72" s="76">
        <v>124.9</v>
      </c>
      <c r="H72" s="76">
        <v>132.4</v>
      </c>
      <c r="I72" s="76" t="s">
        <v>101</v>
      </c>
      <c r="J72" s="76">
        <v>5.3</v>
      </c>
      <c r="K72" s="10">
        <v>125</v>
      </c>
      <c r="L72" s="11">
        <v>1.52</v>
      </c>
      <c r="M72" s="3"/>
      <c r="N72" s="3"/>
      <c r="O72" s="3"/>
      <c r="P72" s="3"/>
      <c r="Q72" s="25">
        <f t="shared" si="82"/>
        <v>1.4000000000000008</v>
      </c>
      <c r="R72" s="84">
        <f t="shared" si="83"/>
        <v>0.29076923076923078</v>
      </c>
      <c r="S72" s="84">
        <v>0.3</v>
      </c>
      <c r="T72" s="79">
        <f>(J72-L72)/S72</f>
        <v>12.6</v>
      </c>
      <c r="U72" s="79">
        <f t="shared" si="88"/>
        <v>13</v>
      </c>
      <c r="V72" s="79">
        <f>A72-U72</f>
        <v>0</v>
      </c>
      <c r="W72" s="84">
        <f>INDEX(LINEST(J$67:J$72,A$67:A$72,TRUE,FALSE ),1)</f>
        <v>0.29770700636942676</v>
      </c>
      <c r="X72" s="84">
        <f t="shared" si="90"/>
        <v>1.5278980891719751</v>
      </c>
      <c r="Y72" s="84"/>
      <c r="Z72" s="84"/>
      <c r="AA72" s="3">
        <f t="shared" si="91"/>
        <v>12.670517757809154</v>
      </c>
      <c r="AB72" s="79">
        <f t="shared" si="92"/>
        <v>13</v>
      </c>
      <c r="AC72" s="3">
        <f t="shared" si="93"/>
        <v>0</v>
      </c>
      <c r="AR72" s="10">
        <f t="shared" si="44"/>
        <v>125</v>
      </c>
      <c r="AS72" s="10">
        <f t="shared" si="84"/>
        <v>0.30125000000000002</v>
      </c>
      <c r="AT72" s="10">
        <f>AS72-P72</f>
        <v>0.30125000000000002</v>
      </c>
      <c r="BJ72" s="10">
        <f t="shared" si="45"/>
        <v>125</v>
      </c>
      <c r="BK72" s="10">
        <f t="shared" si="85"/>
        <v>1.4275</v>
      </c>
      <c r="BL72" s="10">
        <f>BK72-L72</f>
        <v>-9.2500000000000027E-2</v>
      </c>
      <c r="BM72" s="3"/>
      <c r="BN72" s="3"/>
      <c r="BO72" s="10">
        <f t="shared" si="46"/>
        <v>125</v>
      </c>
      <c r="BP72" s="3">
        <f t="shared" si="86"/>
        <v>0.30125000000000002</v>
      </c>
      <c r="BQ72" s="3">
        <f t="shared" si="87"/>
        <v>1.4275</v>
      </c>
      <c r="BR72" s="3">
        <f>J72</f>
        <v>5.3</v>
      </c>
      <c r="BS72" s="3">
        <f t="shared" si="75"/>
        <v>12.854771784232364</v>
      </c>
      <c r="BT72" s="34">
        <f t="shared" si="76"/>
        <v>13</v>
      </c>
      <c r="BU72" s="34">
        <f>A72</f>
        <v>13</v>
      </c>
      <c r="BV72" s="80">
        <f t="shared" si="77"/>
        <v>0</v>
      </c>
    </row>
    <row r="73" spans="1:74" ht="17" thickBot="1">
      <c r="A73" s="18">
        <f t="shared" si="47"/>
        <v>19</v>
      </c>
      <c r="B73" s="77">
        <v>81</v>
      </c>
      <c r="C73" s="77">
        <v>91.4</v>
      </c>
      <c r="D73" s="77">
        <v>118.7</v>
      </c>
      <c r="E73" s="77">
        <v>4305</v>
      </c>
      <c r="F73" s="77">
        <v>-5</v>
      </c>
      <c r="G73" s="77">
        <v>152.4</v>
      </c>
      <c r="H73" s="77">
        <v>162.80000000000001</v>
      </c>
      <c r="I73" s="77" t="s">
        <v>103</v>
      </c>
      <c r="J73" s="77">
        <v>8.3000000000000007</v>
      </c>
      <c r="K73" s="19">
        <v>145</v>
      </c>
      <c r="L73" s="20">
        <v>1.75</v>
      </c>
      <c r="M73" s="3"/>
      <c r="N73" s="3"/>
      <c r="O73" s="3"/>
      <c r="P73" s="3"/>
      <c r="Q73" s="33">
        <f>J73-($P$77*A73)</f>
        <v>1.7363636363636372</v>
      </c>
      <c r="R73" s="85">
        <f t="shared" si="83"/>
        <v>0.34473684210526317</v>
      </c>
      <c r="S73" s="85">
        <v>0.34599999999999997</v>
      </c>
      <c r="T73" s="79">
        <f>(J73-L73)/S73</f>
        <v>18.930635838150291</v>
      </c>
      <c r="U73" s="79">
        <f t="shared" si="88"/>
        <v>19</v>
      </c>
      <c r="V73" s="79">
        <f>A73-U73</f>
        <v>0</v>
      </c>
      <c r="W73" s="85">
        <f>INDEX(LINEST(J$73:J$77,A$73:A$77,TRUE,FALSE ),1)</f>
        <v>0.34488188976377948</v>
      </c>
      <c r="X73" s="85">
        <f>INDEX(LINEST(J$73:J$77,A$73:A$77,TRUE,FALSE ),2)</f>
        <v>1.7618897637795294</v>
      </c>
      <c r="Y73" s="85"/>
      <c r="Z73" s="85"/>
      <c r="AA73" s="3">
        <f t="shared" si="91"/>
        <v>18.957534246575342</v>
      </c>
      <c r="AB73" s="79">
        <f t="shared" si="92"/>
        <v>19</v>
      </c>
      <c r="AC73" s="3">
        <f t="shared" si="93"/>
        <v>0</v>
      </c>
      <c r="AR73" s="19">
        <f t="shared" si="44"/>
        <v>145</v>
      </c>
      <c r="AS73" s="19">
        <f t="shared" si="84"/>
        <v>0.34625</v>
      </c>
      <c r="AT73" s="19">
        <f>AS73-P73</f>
        <v>0.34625</v>
      </c>
      <c r="BJ73" s="19">
        <f t="shared" si="45"/>
        <v>145</v>
      </c>
      <c r="BK73" s="19">
        <f t="shared" si="85"/>
        <v>1.6415</v>
      </c>
      <c r="BL73" s="19">
        <f>BK73-L73</f>
        <v>-0.10850000000000004</v>
      </c>
      <c r="BM73" s="3"/>
      <c r="BN73" s="3"/>
      <c r="BO73" s="19">
        <f t="shared" si="46"/>
        <v>145</v>
      </c>
      <c r="BP73" s="3">
        <f t="shared" si="86"/>
        <v>0.34625</v>
      </c>
      <c r="BQ73" s="3">
        <f t="shared" si="87"/>
        <v>1.6415</v>
      </c>
      <c r="BR73" s="3">
        <f>J73</f>
        <v>8.3000000000000007</v>
      </c>
      <c r="BS73" s="3">
        <f t="shared" si="75"/>
        <v>19.230324909747296</v>
      </c>
      <c r="BT73" s="34">
        <f t="shared" si="76"/>
        <v>19</v>
      </c>
      <c r="BU73" s="34">
        <f>A73</f>
        <v>19</v>
      </c>
      <c r="BV73" s="80">
        <f t="shared" si="77"/>
        <v>0</v>
      </c>
    </row>
    <row r="74" spans="1:74" ht="17" thickBot="1">
      <c r="A74" s="18">
        <f t="shared" si="47"/>
        <v>16</v>
      </c>
      <c r="B74" s="77">
        <v>84</v>
      </c>
      <c r="C74" s="77">
        <v>91.1</v>
      </c>
      <c r="D74" s="77">
        <v>116.3</v>
      </c>
      <c r="E74" s="77">
        <v>3698</v>
      </c>
      <c r="F74" s="77">
        <v>-4.8</v>
      </c>
      <c r="G74" s="77">
        <v>151.30000000000001</v>
      </c>
      <c r="H74" s="77">
        <v>162.9</v>
      </c>
      <c r="I74" s="77" t="s">
        <v>100</v>
      </c>
      <c r="J74" s="77">
        <v>7.2</v>
      </c>
      <c r="K74" s="19">
        <v>145</v>
      </c>
      <c r="L74" s="20">
        <v>1.75</v>
      </c>
      <c r="M74" s="3"/>
      <c r="N74" s="3"/>
      <c r="O74" s="3"/>
      <c r="P74" s="3"/>
      <c r="Q74" s="33">
        <f>J74-($P$77*A74)</f>
        <v>1.6727272727272728</v>
      </c>
      <c r="R74" s="85">
        <f t="shared" si="83"/>
        <v>0.34062500000000001</v>
      </c>
      <c r="S74" s="85">
        <v>0.34599999999999997</v>
      </c>
      <c r="T74" s="79">
        <f>(J74-L74)/S74</f>
        <v>15.751445086705203</v>
      </c>
      <c r="U74" s="79">
        <f t="shared" ref="U74:U78" si="94">ROUND(T74,0)</f>
        <v>16</v>
      </c>
      <c r="V74" s="79">
        <f>A74-U74</f>
        <v>0</v>
      </c>
      <c r="W74" s="85">
        <f t="shared" ref="W74:W77" si="95">INDEX(LINEST(J$73:J$77,A$73:A$77,TRUE,FALSE ),1)</f>
        <v>0.34488188976377948</v>
      </c>
      <c r="X74" s="85">
        <f t="shared" ref="X74:X77" si="96">INDEX(LINEST(J$73:J$77,A$73:A$77,TRUE,FALSE ),2)</f>
        <v>1.7618897637795294</v>
      </c>
      <c r="Y74" s="85"/>
      <c r="Z74" s="85"/>
      <c r="AA74" s="3">
        <f t="shared" si="91"/>
        <v>15.768036529680362</v>
      </c>
      <c r="AB74" s="79">
        <f t="shared" si="92"/>
        <v>16</v>
      </c>
      <c r="AC74" s="3">
        <f t="shared" si="93"/>
        <v>0</v>
      </c>
      <c r="AR74" s="19">
        <f t="shared" si="44"/>
        <v>145</v>
      </c>
      <c r="AS74" s="19">
        <f t="shared" si="84"/>
        <v>0.34625</v>
      </c>
      <c r="AT74" s="19">
        <f>AS74-P74</f>
        <v>0.34625</v>
      </c>
      <c r="BJ74" s="19">
        <f t="shared" si="45"/>
        <v>145</v>
      </c>
      <c r="BK74" s="19">
        <f t="shared" si="85"/>
        <v>1.6415</v>
      </c>
      <c r="BL74" s="19">
        <f>BK74-L74</f>
        <v>-0.10850000000000004</v>
      </c>
      <c r="BM74" s="3"/>
      <c r="BN74" s="3"/>
      <c r="BO74" s="19">
        <f t="shared" si="46"/>
        <v>145</v>
      </c>
      <c r="BP74" s="3">
        <f t="shared" si="86"/>
        <v>0.34625</v>
      </c>
      <c r="BQ74" s="3">
        <f t="shared" si="87"/>
        <v>1.6415</v>
      </c>
      <c r="BR74" s="3">
        <f>J74</f>
        <v>7.2</v>
      </c>
      <c r="BS74" s="3">
        <f t="shared" si="75"/>
        <v>16.053429602888087</v>
      </c>
      <c r="BT74" s="34">
        <f t="shared" si="76"/>
        <v>16</v>
      </c>
      <c r="BU74" s="34">
        <f>A74</f>
        <v>16</v>
      </c>
      <c r="BV74" s="80">
        <f t="shared" si="77"/>
        <v>0</v>
      </c>
    </row>
    <row r="75" spans="1:74" ht="17" thickBot="1">
      <c r="A75" s="18">
        <f t="shared" si="47"/>
        <v>15</v>
      </c>
      <c r="B75" s="77">
        <v>85</v>
      </c>
      <c r="C75" s="77">
        <v>90.7</v>
      </c>
      <c r="D75" s="77">
        <v>115.4</v>
      </c>
      <c r="E75" s="77">
        <v>4112</v>
      </c>
      <c r="F75" s="77">
        <v>-4.8</v>
      </c>
      <c r="G75" s="77">
        <v>149.6</v>
      </c>
      <c r="H75" s="77">
        <v>160.30000000000001</v>
      </c>
      <c r="I75" s="77" t="s">
        <v>104</v>
      </c>
      <c r="J75" s="77">
        <v>7.1</v>
      </c>
      <c r="K75" s="19">
        <v>145</v>
      </c>
      <c r="L75" s="20">
        <v>1.75</v>
      </c>
      <c r="M75" s="3"/>
      <c r="N75" s="3"/>
      <c r="O75" s="3"/>
      <c r="P75" s="3"/>
      <c r="Q75" s="33">
        <f>J75-($P$77*A75)</f>
        <v>1.918181818181818</v>
      </c>
      <c r="R75" s="85">
        <f t="shared" si="83"/>
        <v>0.35666666666666663</v>
      </c>
      <c r="S75" s="85">
        <v>0.34599999999999997</v>
      </c>
      <c r="T75" s="79">
        <f>(J75-L75)/S75</f>
        <v>15.462427745664741</v>
      </c>
      <c r="U75" s="79">
        <f t="shared" si="94"/>
        <v>15</v>
      </c>
      <c r="V75" s="79">
        <f>A75-U75</f>
        <v>0</v>
      </c>
      <c r="W75" s="85">
        <f t="shared" si="95"/>
        <v>0.34488188976377948</v>
      </c>
      <c r="X75" s="85">
        <f t="shared" si="96"/>
        <v>1.7618897637795294</v>
      </c>
      <c r="Y75" s="85"/>
      <c r="Z75" s="85"/>
      <c r="AA75" s="3">
        <f t="shared" si="91"/>
        <v>15.478082191780818</v>
      </c>
      <c r="AB75" s="79">
        <f t="shared" si="92"/>
        <v>15</v>
      </c>
      <c r="AC75" s="3">
        <f t="shared" si="93"/>
        <v>0</v>
      </c>
      <c r="AR75" s="19">
        <f t="shared" si="44"/>
        <v>145</v>
      </c>
      <c r="AS75" s="19">
        <f t="shared" si="84"/>
        <v>0.34625</v>
      </c>
      <c r="AT75" s="19">
        <f>AS75-P75</f>
        <v>0.34625</v>
      </c>
      <c r="BJ75" s="19">
        <f t="shared" si="45"/>
        <v>145</v>
      </c>
      <c r="BK75" s="19">
        <f t="shared" si="85"/>
        <v>1.6415</v>
      </c>
      <c r="BL75" s="19">
        <f>BK75-L75</f>
        <v>-0.10850000000000004</v>
      </c>
      <c r="BM75" s="3"/>
      <c r="BN75" s="3"/>
      <c r="BO75" s="19">
        <f t="shared" si="46"/>
        <v>145</v>
      </c>
      <c r="BP75" s="3">
        <f t="shared" si="86"/>
        <v>0.34625</v>
      </c>
      <c r="BQ75" s="3">
        <f t="shared" si="87"/>
        <v>1.6415</v>
      </c>
      <c r="BR75" s="3">
        <f>J75</f>
        <v>7.1</v>
      </c>
      <c r="BS75" s="3">
        <f t="shared" si="75"/>
        <v>15.764620938628159</v>
      </c>
      <c r="BT75" s="34">
        <f t="shared" si="76"/>
        <v>16</v>
      </c>
      <c r="BU75" s="34">
        <f>A75</f>
        <v>15</v>
      </c>
      <c r="BV75" s="80">
        <f t="shared" si="77"/>
        <v>-1</v>
      </c>
    </row>
    <row r="76" spans="1:74" ht="17" thickBot="1">
      <c r="A76" s="18">
        <f t="shared" si="47"/>
        <v>4</v>
      </c>
      <c r="B76" s="77">
        <v>96</v>
      </c>
      <c r="C76" s="77">
        <v>90.9</v>
      </c>
      <c r="D76" s="77">
        <v>118</v>
      </c>
      <c r="E76" s="77">
        <v>4714</v>
      </c>
      <c r="F76" s="77">
        <v>-4.4000000000000004</v>
      </c>
      <c r="G76" s="77">
        <v>147</v>
      </c>
      <c r="H76" s="77">
        <v>155.9</v>
      </c>
      <c r="I76" s="77" t="s">
        <v>39</v>
      </c>
      <c r="J76" s="77">
        <v>3.1</v>
      </c>
      <c r="K76" s="19">
        <v>145</v>
      </c>
      <c r="L76" s="20">
        <v>1.75</v>
      </c>
      <c r="M76" s="3" t="s">
        <v>43</v>
      </c>
      <c r="N76" s="3"/>
      <c r="O76" s="3"/>
      <c r="P76" s="33"/>
      <c r="Q76" s="33">
        <f>J76-($P$77*A76)</f>
        <v>1.7181818181818183</v>
      </c>
      <c r="R76" s="85">
        <f t="shared" si="83"/>
        <v>0.33750000000000002</v>
      </c>
      <c r="S76" s="85">
        <v>0.34599999999999997</v>
      </c>
      <c r="T76" s="79">
        <f>(J76-L76)/S76</f>
        <v>3.9017341040462434</v>
      </c>
      <c r="U76" s="79">
        <f t="shared" si="94"/>
        <v>4</v>
      </c>
      <c r="V76" s="79">
        <f>A76-U76</f>
        <v>0</v>
      </c>
      <c r="W76" s="85">
        <f t="shared" si="95"/>
        <v>0.34488188976377948</v>
      </c>
      <c r="X76" s="85">
        <f t="shared" si="96"/>
        <v>1.7618897637795294</v>
      </c>
      <c r="Y76" s="85"/>
      <c r="Z76" s="85"/>
      <c r="AA76" s="3">
        <f t="shared" si="91"/>
        <v>3.8799086757990819</v>
      </c>
      <c r="AB76" s="79">
        <f t="shared" si="92"/>
        <v>4</v>
      </c>
      <c r="AC76" s="3">
        <f t="shared" si="93"/>
        <v>0</v>
      </c>
      <c r="AR76" s="19">
        <f t="shared" ref="AR76:AR84" si="97">$K76</f>
        <v>145</v>
      </c>
      <c r="AS76" s="19">
        <f t="shared" si="84"/>
        <v>0.34625</v>
      </c>
      <c r="AT76" s="19">
        <f>AS76-P77</f>
        <v>7.9545454545454364E-4</v>
      </c>
      <c r="BJ76" s="19">
        <f t="shared" ref="BJ76:BJ84" si="98">$K76</f>
        <v>145</v>
      </c>
      <c r="BK76" s="19">
        <f t="shared" si="85"/>
        <v>1.6415</v>
      </c>
      <c r="BL76" s="19">
        <f>BK76-L76</f>
        <v>-0.10850000000000004</v>
      </c>
      <c r="BM76" s="3"/>
      <c r="BN76" s="3"/>
      <c r="BO76" s="19">
        <f t="shared" ref="BO76:BO84" si="99">$K76</f>
        <v>145</v>
      </c>
      <c r="BP76" s="3">
        <f t="shared" si="86"/>
        <v>0.34625</v>
      </c>
      <c r="BQ76" s="3">
        <f t="shared" si="87"/>
        <v>1.6415</v>
      </c>
      <c r="BR76" s="3">
        <f>J76</f>
        <v>3.1</v>
      </c>
      <c r="BS76" s="3">
        <f t="shared" si="75"/>
        <v>4.2122743682310473</v>
      </c>
      <c r="BT76" s="34">
        <f t="shared" si="76"/>
        <v>4</v>
      </c>
      <c r="BU76" s="34">
        <f>A76</f>
        <v>4</v>
      </c>
      <c r="BV76" s="80">
        <f t="shared" si="77"/>
        <v>0</v>
      </c>
    </row>
    <row r="77" spans="1:74" ht="17" thickBot="1">
      <c r="A77" s="18">
        <f t="shared" si="47"/>
        <v>26</v>
      </c>
      <c r="B77" s="77">
        <v>74</v>
      </c>
      <c r="C77" s="77">
        <v>90.5</v>
      </c>
      <c r="D77" s="77">
        <v>118.3</v>
      </c>
      <c r="E77" s="77">
        <v>6191</v>
      </c>
      <c r="F77" s="77">
        <v>-5.2</v>
      </c>
      <c r="G77" s="77">
        <v>151.1</v>
      </c>
      <c r="H77" s="77">
        <v>160.1</v>
      </c>
      <c r="I77" s="77" t="s">
        <v>105</v>
      </c>
      <c r="J77" s="77">
        <v>10.7</v>
      </c>
      <c r="K77" s="19">
        <v>145</v>
      </c>
      <c r="L77" s="20">
        <v>1.75</v>
      </c>
      <c r="M77" s="3" t="s">
        <v>43</v>
      </c>
      <c r="N77" s="3">
        <f>A76-A77</f>
        <v>-22</v>
      </c>
      <c r="O77" s="3">
        <f>J76-J77</f>
        <v>-7.6</v>
      </c>
      <c r="P77" s="33">
        <f>O77/N77</f>
        <v>0.34545454545454546</v>
      </c>
      <c r="Q77" s="33">
        <f>J77-($P$77*A77)</f>
        <v>1.7181818181818169</v>
      </c>
      <c r="R77" s="85">
        <f t="shared" si="83"/>
        <v>0.34423076923076923</v>
      </c>
      <c r="S77" s="85">
        <v>0.34599999999999997</v>
      </c>
      <c r="T77" s="79">
        <f>(J77-L77)/S77</f>
        <v>25.867052023121389</v>
      </c>
      <c r="U77" s="79">
        <f t="shared" si="94"/>
        <v>26</v>
      </c>
      <c r="V77" s="79">
        <f>A77-U77</f>
        <v>0</v>
      </c>
      <c r="W77" s="85">
        <f>INDEX(LINEST(J$73:J$77,A$73:A$77,TRUE,FALSE ),1)</f>
        <v>0.34488188976377948</v>
      </c>
      <c r="X77" s="85">
        <f t="shared" si="96"/>
        <v>1.7618897637795294</v>
      </c>
      <c r="Y77" s="85"/>
      <c r="Z77" s="85"/>
      <c r="AA77" s="3">
        <f t="shared" si="91"/>
        <v>25.916438356164381</v>
      </c>
      <c r="AB77" s="79">
        <f t="shared" si="92"/>
        <v>26</v>
      </c>
      <c r="AC77" s="3">
        <f t="shared" si="93"/>
        <v>0</v>
      </c>
      <c r="AR77" s="19">
        <f t="shared" si="97"/>
        <v>145</v>
      </c>
      <c r="AS77" s="19">
        <f t="shared" si="84"/>
        <v>0.34625</v>
      </c>
      <c r="AT77" s="19">
        <f>AS77-P78</f>
        <v>0.34625</v>
      </c>
      <c r="BJ77" s="19">
        <f t="shared" si="98"/>
        <v>145</v>
      </c>
      <c r="BK77" s="19">
        <f t="shared" si="85"/>
        <v>1.6415</v>
      </c>
      <c r="BL77" s="19">
        <f>BK77-L77</f>
        <v>-0.10850000000000004</v>
      </c>
      <c r="BM77" s="3"/>
      <c r="BN77" s="3"/>
      <c r="BO77" s="19">
        <f t="shared" si="99"/>
        <v>145</v>
      </c>
      <c r="BP77" s="3">
        <f t="shared" si="86"/>
        <v>0.34625</v>
      </c>
      <c r="BQ77" s="3">
        <f t="shared" si="87"/>
        <v>1.6415</v>
      </c>
      <c r="BR77" s="3">
        <f>J77</f>
        <v>10.7</v>
      </c>
      <c r="BS77" s="3">
        <f t="shared" si="75"/>
        <v>26.161732851985555</v>
      </c>
      <c r="BT77" s="34">
        <f t="shared" si="76"/>
        <v>26</v>
      </c>
      <c r="BU77" s="34">
        <f>A77</f>
        <v>26</v>
      </c>
      <c r="BV77" s="80">
        <f t="shared" si="77"/>
        <v>0</v>
      </c>
    </row>
    <row r="78" spans="1:74" ht="17" thickBot="1">
      <c r="A78" s="21">
        <f t="shared" si="47"/>
        <v>4</v>
      </c>
      <c r="B78" s="78">
        <v>96</v>
      </c>
      <c r="C78" s="78">
        <v>93.9</v>
      </c>
      <c r="D78" s="78">
        <v>127.8</v>
      </c>
      <c r="E78" s="78">
        <v>4693</v>
      </c>
      <c r="F78" s="78">
        <v>-4.4000000000000004</v>
      </c>
      <c r="G78" s="78">
        <v>165.9</v>
      </c>
      <c r="H78" s="78">
        <v>178.5</v>
      </c>
      <c r="I78" s="78" t="s">
        <v>107</v>
      </c>
      <c r="J78" s="78">
        <v>3.4</v>
      </c>
      <c r="K78" s="22">
        <v>165</v>
      </c>
      <c r="L78" s="23">
        <v>1.95</v>
      </c>
      <c r="M78" s="3"/>
      <c r="N78" s="3"/>
      <c r="O78" s="3"/>
      <c r="P78" s="3"/>
      <c r="Q78" s="31">
        <f t="shared" ref="Q78:Q83" si="100">J78-($P$83*A78)</f>
        <v>1.7999999999999998</v>
      </c>
      <c r="R78" s="86">
        <f t="shared" si="83"/>
        <v>0.36249999999999999</v>
      </c>
      <c r="S78" s="86">
        <v>0.4</v>
      </c>
      <c r="T78" s="79">
        <f>(J78-L78)/S78</f>
        <v>3.6249999999999996</v>
      </c>
      <c r="U78" s="79">
        <f t="shared" si="94"/>
        <v>4</v>
      </c>
      <c r="V78" s="79">
        <f>A78-U78</f>
        <v>0</v>
      </c>
      <c r="W78" s="86">
        <f>INDEX(LINEST(J$78:J$83,A$78:A$83,TRUE,FALSE ),1)</f>
        <v>0.39717791411042952</v>
      </c>
      <c r="X78" s="86">
        <f>INDEX(LINEST(J$78:J$83,A$78:A$83,TRUE,FALSE ),2)</f>
        <v>1.954294478527606</v>
      </c>
      <c r="Y78" s="86"/>
      <c r="Z78" s="86"/>
      <c r="AA78" s="3">
        <f t="shared" si="91"/>
        <v>3.6399443929564437</v>
      </c>
      <c r="AB78" s="79">
        <f t="shared" si="92"/>
        <v>4</v>
      </c>
      <c r="AC78" s="3">
        <f t="shared" si="93"/>
        <v>0</v>
      </c>
      <c r="AR78" s="22">
        <f t="shared" si="97"/>
        <v>165</v>
      </c>
      <c r="AS78" s="22">
        <f t="shared" si="84"/>
        <v>0.39124999999999999</v>
      </c>
      <c r="AT78" s="22">
        <f>AS78-P79</f>
        <v>0.39124999999999999</v>
      </c>
      <c r="BJ78" s="22">
        <f t="shared" si="98"/>
        <v>165</v>
      </c>
      <c r="BK78" s="22">
        <f t="shared" si="85"/>
        <v>1.8554999999999999</v>
      </c>
      <c r="BL78" s="22">
        <f>BK78-L78</f>
        <v>-9.4500000000000028E-2</v>
      </c>
      <c r="BM78" s="3"/>
      <c r="BN78" s="3"/>
      <c r="BO78" s="22">
        <f t="shared" si="99"/>
        <v>165</v>
      </c>
      <c r="BP78" s="3">
        <f t="shared" si="86"/>
        <v>0.39124999999999999</v>
      </c>
      <c r="BQ78" s="3">
        <f t="shared" si="87"/>
        <v>1.8554999999999999</v>
      </c>
      <c r="BR78" s="3">
        <f>J78</f>
        <v>3.4</v>
      </c>
      <c r="BS78" s="3">
        <f t="shared" si="75"/>
        <v>3.9476038338658146</v>
      </c>
      <c r="BT78" s="34">
        <f t="shared" si="76"/>
        <v>4</v>
      </c>
      <c r="BU78" s="34">
        <f>A78</f>
        <v>4</v>
      </c>
      <c r="BV78" s="80">
        <f t="shared" si="77"/>
        <v>0</v>
      </c>
    </row>
    <row r="79" spans="1:74" ht="17" thickBot="1">
      <c r="A79" s="21">
        <f t="shared" si="47"/>
        <v>5</v>
      </c>
      <c r="B79" s="78">
        <v>95</v>
      </c>
      <c r="C79" s="78">
        <v>93.1</v>
      </c>
      <c r="D79" s="78">
        <v>126.3</v>
      </c>
      <c r="E79" s="78">
        <v>4155</v>
      </c>
      <c r="F79" s="78">
        <v>-6.2</v>
      </c>
      <c r="G79" s="78">
        <v>168</v>
      </c>
      <c r="H79" s="78">
        <v>181.6</v>
      </c>
      <c r="I79" s="78" t="s">
        <v>108</v>
      </c>
      <c r="J79" s="78">
        <v>4</v>
      </c>
      <c r="K79" s="22">
        <v>165</v>
      </c>
      <c r="L79" s="23">
        <v>1.95</v>
      </c>
      <c r="M79" s="3" t="s">
        <v>43</v>
      </c>
      <c r="N79" s="3"/>
      <c r="O79" s="3"/>
      <c r="P79" s="3"/>
      <c r="Q79" s="31">
        <f t="shared" si="100"/>
        <v>2</v>
      </c>
      <c r="R79" s="86">
        <f t="shared" si="83"/>
        <v>0.41</v>
      </c>
      <c r="S79" s="86">
        <v>0.4</v>
      </c>
      <c r="T79" s="79">
        <f>(J79-L79)/S79</f>
        <v>5.1249999999999991</v>
      </c>
      <c r="U79" s="79">
        <f t="shared" ref="U79:U84" si="101">ROUND(T79,0)</f>
        <v>5</v>
      </c>
      <c r="V79" s="79">
        <f>A79-U79</f>
        <v>0</v>
      </c>
      <c r="W79" s="86">
        <f t="shared" ref="W79:W83" si="102">INDEX(LINEST(J$78:J$83,A$78:A$83,TRUE,FALSE ),1)</f>
        <v>0.39717791411042952</v>
      </c>
      <c r="X79" s="86">
        <f t="shared" ref="X79:X83" si="103">INDEX(LINEST(J$78:J$83,A$78:A$83,TRUE,FALSE ),2)</f>
        <v>1.954294478527606</v>
      </c>
      <c r="Y79" s="86"/>
      <c r="Z79" s="86"/>
      <c r="AA79" s="3">
        <f t="shared" si="91"/>
        <v>5.150602409638557</v>
      </c>
      <c r="AB79" s="79">
        <f t="shared" si="92"/>
        <v>5</v>
      </c>
      <c r="AC79" s="3">
        <f t="shared" si="93"/>
        <v>0</v>
      </c>
      <c r="AR79" s="22">
        <f t="shared" si="97"/>
        <v>165</v>
      </c>
      <c r="AS79" s="22">
        <f t="shared" si="84"/>
        <v>0.39124999999999999</v>
      </c>
      <c r="AT79" s="22">
        <f>AS79-P80</f>
        <v>0.39124999999999999</v>
      </c>
      <c r="BJ79" s="22">
        <f t="shared" si="98"/>
        <v>165</v>
      </c>
      <c r="BK79" s="22">
        <f t="shared" si="85"/>
        <v>1.8554999999999999</v>
      </c>
      <c r="BL79" s="22">
        <f>BK79-L79</f>
        <v>-9.4500000000000028E-2</v>
      </c>
      <c r="BM79" s="3"/>
      <c r="BN79" s="3"/>
      <c r="BO79" s="22">
        <f t="shared" si="99"/>
        <v>165</v>
      </c>
      <c r="BP79" s="3">
        <f t="shared" si="86"/>
        <v>0.39124999999999999</v>
      </c>
      <c r="BQ79" s="3">
        <f t="shared" si="87"/>
        <v>1.8554999999999999</v>
      </c>
      <c r="BR79" s="3">
        <f>J79</f>
        <v>4</v>
      </c>
      <c r="BS79" s="3">
        <f t="shared" si="75"/>
        <v>5.4811501597444083</v>
      </c>
      <c r="BT79" s="34">
        <f t="shared" si="76"/>
        <v>5</v>
      </c>
      <c r="BU79" s="34">
        <f>A79</f>
        <v>5</v>
      </c>
      <c r="BV79" s="80">
        <f t="shared" si="77"/>
        <v>0</v>
      </c>
    </row>
    <row r="80" spans="1:74" ht="17" thickBot="1">
      <c r="A80" s="21">
        <f t="shared" si="47"/>
        <v>8</v>
      </c>
      <c r="B80" s="78">
        <v>92</v>
      </c>
      <c r="C80" s="78">
        <v>92.1</v>
      </c>
      <c r="D80" s="78">
        <v>127.5</v>
      </c>
      <c r="E80" s="78">
        <v>5056</v>
      </c>
      <c r="F80" s="78">
        <v>-5.2</v>
      </c>
      <c r="G80" s="78">
        <v>163</v>
      </c>
      <c r="H80" s="78">
        <v>174.6</v>
      </c>
      <c r="I80" s="78" t="s">
        <v>109</v>
      </c>
      <c r="J80" s="78">
        <v>5.3</v>
      </c>
      <c r="K80" s="22">
        <v>165</v>
      </c>
      <c r="L80" s="23">
        <v>1.95</v>
      </c>
      <c r="M80" s="3"/>
      <c r="N80" s="3"/>
      <c r="O80" s="3"/>
      <c r="P80" s="3"/>
      <c r="Q80" s="31">
        <f t="shared" si="100"/>
        <v>2.0999999999999996</v>
      </c>
      <c r="R80" s="86">
        <f t="shared" si="83"/>
        <v>0.41874999999999996</v>
      </c>
      <c r="S80" s="86">
        <v>0.4</v>
      </c>
      <c r="T80" s="79">
        <f>(J80-L80)/S80</f>
        <v>8.3749999999999982</v>
      </c>
      <c r="U80" s="79">
        <f t="shared" si="101"/>
        <v>8</v>
      </c>
      <c r="V80" s="79">
        <f>A80-U80</f>
        <v>0</v>
      </c>
      <c r="W80" s="86">
        <f t="shared" si="102"/>
        <v>0.39717791411042952</v>
      </c>
      <c r="X80" s="86">
        <f t="shared" si="103"/>
        <v>1.954294478527606</v>
      </c>
      <c r="Y80" s="86"/>
      <c r="Z80" s="86"/>
      <c r="AA80" s="3">
        <f t="shared" si="91"/>
        <v>8.4236947791164667</v>
      </c>
      <c r="AB80" s="79">
        <f t="shared" si="92"/>
        <v>8</v>
      </c>
      <c r="AC80" s="3">
        <f t="shared" si="93"/>
        <v>0</v>
      </c>
      <c r="AR80" s="22">
        <f t="shared" si="97"/>
        <v>165</v>
      </c>
      <c r="AS80" s="22">
        <f t="shared" si="84"/>
        <v>0.39124999999999999</v>
      </c>
      <c r="AT80" s="22">
        <f>AS80-P81</f>
        <v>-8.7500000000000355E-3</v>
      </c>
      <c r="BJ80" s="22">
        <f t="shared" si="98"/>
        <v>165</v>
      </c>
      <c r="BK80" s="22">
        <f t="shared" si="85"/>
        <v>1.8554999999999999</v>
      </c>
      <c r="BL80" s="22">
        <f>BK80-L80</f>
        <v>-9.4500000000000028E-2</v>
      </c>
      <c r="BM80" s="3"/>
      <c r="BN80" s="3"/>
      <c r="BO80" s="22">
        <f t="shared" si="99"/>
        <v>165</v>
      </c>
      <c r="BP80" s="3">
        <f t="shared" si="86"/>
        <v>0.39124999999999999</v>
      </c>
      <c r="BQ80" s="3">
        <f t="shared" si="87"/>
        <v>1.8554999999999999</v>
      </c>
      <c r="BR80" s="3">
        <f>J80</f>
        <v>5.3</v>
      </c>
      <c r="BS80" s="3">
        <f t="shared" si="75"/>
        <v>8.8038338658146955</v>
      </c>
      <c r="BT80" s="34">
        <f t="shared" si="76"/>
        <v>9</v>
      </c>
      <c r="BU80" s="34">
        <f>A80</f>
        <v>8</v>
      </c>
      <c r="BV80" s="80">
        <f t="shared" si="77"/>
        <v>-1</v>
      </c>
    </row>
    <row r="81" spans="1:74" ht="17" thickBot="1">
      <c r="A81" s="21">
        <f t="shared" si="47"/>
        <v>11</v>
      </c>
      <c r="B81" s="78">
        <v>89</v>
      </c>
      <c r="C81" s="78">
        <v>93.7</v>
      </c>
      <c r="D81" s="78">
        <v>127.5</v>
      </c>
      <c r="E81" s="78">
        <v>5385</v>
      </c>
      <c r="F81" s="78">
        <v>-4</v>
      </c>
      <c r="G81" s="78">
        <v>159.80000000000001</v>
      </c>
      <c r="H81" s="78">
        <v>169.9</v>
      </c>
      <c r="I81" s="78" t="s">
        <v>100</v>
      </c>
      <c r="J81" s="78">
        <v>6.2</v>
      </c>
      <c r="K81" s="22">
        <v>165</v>
      </c>
      <c r="L81" s="23">
        <v>1.95</v>
      </c>
      <c r="M81" s="3" t="s">
        <v>69</v>
      </c>
      <c r="N81" s="3">
        <f>A81-A83</f>
        <v>-19</v>
      </c>
      <c r="O81" s="3">
        <f>J81-J83</f>
        <v>-7.6000000000000005</v>
      </c>
      <c r="P81" s="31">
        <f>O81/N81</f>
        <v>0.4</v>
      </c>
      <c r="Q81" s="31">
        <f t="shared" si="100"/>
        <v>1.7999999999999998</v>
      </c>
      <c r="R81" s="86">
        <f t="shared" si="83"/>
        <v>0.38636363636363635</v>
      </c>
      <c r="S81" s="86">
        <v>0.4</v>
      </c>
      <c r="T81" s="79">
        <f>(J81-L81)/S81</f>
        <v>10.625</v>
      </c>
      <c r="U81" s="79">
        <f t="shared" si="101"/>
        <v>11</v>
      </c>
      <c r="V81" s="79">
        <f>A81-U81</f>
        <v>0</v>
      </c>
      <c r="W81" s="86">
        <f t="shared" si="102"/>
        <v>0.39717791411042952</v>
      </c>
      <c r="X81" s="86">
        <f t="shared" si="103"/>
        <v>1.954294478527606</v>
      </c>
      <c r="Y81" s="86"/>
      <c r="Z81" s="86"/>
      <c r="AA81" s="3">
        <f t="shared" si="91"/>
        <v>10.689681804139637</v>
      </c>
      <c r="AB81" s="79">
        <f t="shared" si="92"/>
        <v>11</v>
      </c>
      <c r="AC81" s="3">
        <f t="shared" si="93"/>
        <v>0</v>
      </c>
      <c r="AR81" s="22">
        <f t="shared" si="97"/>
        <v>165</v>
      </c>
      <c r="AS81" s="22">
        <f t="shared" si="84"/>
        <v>0.39124999999999999</v>
      </c>
      <c r="AT81" s="22">
        <f>AS81-P82</f>
        <v>0.39124999999999999</v>
      </c>
      <c r="BJ81" s="22">
        <f t="shared" si="98"/>
        <v>165</v>
      </c>
      <c r="BK81" s="22">
        <f t="shared" si="85"/>
        <v>1.8554999999999999</v>
      </c>
      <c r="BL81" s="22">
        <f>BK81-L81</f>
        <v>-9.4500000000000028E-2</v>
      </c>
      <c r="BM81" s="3"/>
      <c r="BN81" s="3"/>
      <c r="BO81" s="22">
        <f t="shared" si="99"/>
        <v>165</v>
      </c>
      <c r="BP81" s="3">
        <f t="shared" si="86"/>
        <v>0.39124999999999999</v>
      </c>
      <c r="BQ81" s="3">
        <f t="shared" si="87"/>
        <v>1.8554999999999999</v>
      </c>
      <c r="BR81" s="3">
        <f>J81</f>
        <v>6.2</v>
      </c>
      <c r="BS81" s="3">
        <f t="shared" si="75"/>
        <v>11.104153354632588</v>
      </c>
      <c r="BT81" s="34">
        <f t="shared" si="76"/>
        <v>11</v>
      </c>
      <c r="BU81" s="34">
        <f>A81</f>
        <v>11</v>
      </c>
      <c r="BV81" s="80">
        <f t="shared" si="77"/>
        <v>0</v>
      </c>
    </row>
    <row r="82" spans="1:74" ht="17" thickBot="1">
      <c r="A82" s="21">
        <f t="shared" si="47"/>
        <v>22</v>
      </c>
      <c r="B82" s="78">
        <v>78</v>
      </c>
      <c r="C82" s="78">
        <v>94.2</v>
      </c>
      <c r="D82" s="78">
        <v>130.30000000000001</v>
      </c>
      <c r="E82" s="78">
        <v>5809</v>
      </c>
      <c r="F82" s="78">
        <v>-4.4000000000000004</v>
      </c>
      <c r="G82" s="78">
        <v>165.2</v>
      </c>
      <c r="H82" s="78">
        <v>176.5</v>
      </c>
      <c r="I82" s="78" t="s">
        <v>110</v>
      </c>
      <c r="J82" s="78">
        <v>10.8</v>
      </c>
      <c r="K82" s="22">
        <v>165</v>
      </c>
      <c r="L82" s="23">
        <v>1.95</v>
      </c>
      <c r="M82" s="3"/>
      <c r="N82" s="3"/>
      <c r="O82" s="3"/>
      <c r="P82" s="3"/>
      <c r="Q82" s="31">
        <f t="shared" si="100"/>
        <v>2</v>
      </c>
      <c r="R82" s="86">
        <f t="shared" si="83"/>
        <v>0.40227272727272734</v>
      </c>
      <c r="S82" s="86">
        <v>0.4</v>
      </c>
      <c r="T82" s="79">
        <f>(J82-L82)/S82</f>
        <v>22.125000000000004</v>
      </c>
      <c r="U82" s="79">
        <f t="shared" si="101"/>
        <v>22</v>
      </c>
      <c r="V82" s="79">
        <f>A82-U82</f>
        <v>0</v>
      </c>
      <c r="W82" s="86">
        <f t="shared" si="102"/>
        <v>0.39717791411042952</v>
      </c>
      <c r="X82" s="86">
        <f t="shared" si="103"/>
        <v>1.954294478527606</v>
      </c>
      <c r="Y82" s="86"/>
      <c r="Z82" s="86"/>
      <c r="AA82" s="3">
        <f t="shared" si="91"/>
        <v>22.27139326536917</v>
      </c>
      <c r="AB82" s="79">
        <f t="shared" si="92"/>
        <v>22</v>
      </c>
      <c r="AC82" s="3">
        <f t="shared" si="93"/>
        <v>0</v>
      </c>
      <c r="AR82" s="22">
        <f t="shared" si="97"/>
        <v>165</v>
      </c>
      <c r="AS82" s="22">
        <f t="shared" si="84"/>
        <v>0.39124999999999999</v>
      </c>
      <c r="AT82" s="22">
        <f>AS82-P83</f>
        <v>-8.7500000000000355E-3</v>
      </c>
      <c r="BJ82" s="22">
        <f t="shared" si="98"/>
        <v>165</v>
      </c>
      <c r="BK82" s="22">
        <f t="shared" si="85"/>
        <v>1.8554999999999999</v>
      </c>
      <c r="BL82" s="22">
        <f>BK82-L82</f>
        <v>-9.4500000000000028E-2</v>
      </c>
      <c r="BM82" s="3"/>
      <c r="BN82" s="3"/>
      <c r="BO82" s="22">
        <f t="shared" si="99"/>
        <v>165</v>
      </c>
      <c r="BP82" s="3">
        <f t="shared" si="86"/>
        <v>0.39124999999999999</v>
      </c>
      <c r="BQ82" s="3">
        <f t="shared" si="87"/>
        <v>1.8554999999999999</v>
      </c>
      <c r="BR82" s="3">
        <f>J82</f>
        <v>10.8</v>
      </c>
      <c r="BS82" s="3">
        <f t="shared" si="75"/>
        <v>22.86134185303515</v>
      </c>
      <c r="BT82" s="34">
        <f t="shared" si="76"/>
        <v>23</v>
      </c>
      <c r="BU82" s="34">
        <f>A82</f>
        <v>22</v>
      </c>
      <c r="BV82" s="80">
        <f t="shared" si="77"/>
        <v>-1</v>
      </c>
    </row>
    <row r="83" spans="1:74" ht="17" thickBot="1">
      <c r="A83" s="21">
        <f t="shared" si="47"/>
        <v>30</v>
      </c>
      <c r="B83" s="78">
        <v>70</v>
      </c>
      <c r="C83" s="78">
        <v>93.6</v>
      </c>
      <c r="D83" s="78">
        <v>128.19999999999999</v>
      </c>
      <c r="E83" s="78">
        <v>6101</v>
      </c>
      <c r="F83" s="78">
        <v>-5.6</v>
      </c>
      <c r="G83" s="78">
        <v>159.6</v>
      </c>
      <c r="H83" s="78">
        <v>168.9</v>
      </c>
      <c r="I83" s="78" t="s">
        <v>111</v>
      </c>
      <c r="J83" s="78">
        <v>13.8</v>
      </c>
      <c r="K83" s="22">
        <v>165</v>
      </c>
      <c r="L83" s="23">
        <v>1.95</v>
      </c>
      <c r="M83" s="3" t="s">
        <v>144</v>
      </c>
      <c r="N83" s="3">
        <f>A83-A78</f>
        <v>26</v>
      </c>
      <c r="O83" s="3">
        <f>J83-J78</f>
        <v>10.4</v>
      </c>
      <c r="P83" s="31">
        <f>O83/N83</f>
        <v>0.4</v>
      </c>
      <c r="Q83" s="31">
        <f t="shared" si="100"/>
        <v>1.8000000000000007</v>
      </c>
      <c r="R83" s="86">
        <f t="shared" si="83"/>
        <v>0.39500000000000007</v>
      </c>
      <c r="S83" s="86">
        <v>0.4</v>
      </c>
      <c r="T83" s="79">
        <f>(J83-L83)/S83</f>
        <v>29.625000000000004</v>
      </c>
      <c r="U83" s="79">
        <f t="shared" si="101"/>
        <v>30</v>
      </c>
      <c r="V83" s="79">
        <f>A83-U83</f>
        <v>0</v>
      </c>
      <c r="W83" s="86">
        <f>INDEX(LINEST(J$78:J$83,A$78:A$83,TRUE,FALSE ),1)</f>
        <v>0.39717791411042952</v>
      </c>
      <c r="X83" s="86">
        <f t="shared" si="103"/>
        <v>1.954294478527606</v>
      </c>
      <c r="Y83" s="86"/>
      <c r="Z83" s="86"/>
      <c r="AA83" s="3">
        <f t="shared" si="91"/>
        <v>29.824683348779732</v>
      </c>
      <c r="AB83" s="79">
        <f t="shared" si="92"/>
        <v>30</v>
      </c>
      <c r="AC83" s="3">
        <f t="shared" si="93"/>
        <v>0</v>
      </c>
      <c r="AR83" s="22">
        <f t="shared" si="97"/>
        <v>165</v>
      </c>
      <c r="AS83" s="22">
        <f t="shared" si="84"/>
        <v>0.39124999999999999</v>
      </c>
      <c r="AT83" s="22">
        <f>AS83-P84</f>
        <v>0.39124999999999999</v>
      </c>
      <c r="BJ83" s="22">
        <f t="shared" si="98"/>
        <v>165</v>
      </c>
      <c r="BK83" s="22">
        <f t="shared" si="85"/>
        <v>1.8554999999999999</v>
      </c>
      <c r="BL83" s="22">
        <f>BK83-L83</f>
        <v>-9.4500000000000028E-2</v>
      </c>
      <c r="BM83" s="3"/>
      <c r="BN83" s="3"/>
      <c r="BO83" s="22">
        <f t="shared" si="99"/>
        <v>165</v>
      </c>
      <c r="BP83" s="3">
        <f t="shared" si="86"/>
        <v>0.39124999999999999</v>
      </c>
      <c r="BQ83" s="3">
        <f t="shared" si="87"/>
        <v>1.8554999999999999</v>
      </c>
      <c r="BR83" s="3">
        <f>J83</f>
        <v>13.8</v>
      </c>
      <c r="BS83" s="3">
        <f t="shared" si="75"/>
        <v>30.529073482428121</v>
      </c>
      <c r="BT83" s="34">
        <f t="shared" si="76"/>
        <v>31</v>
      </c>
      <c r="BU83" s="34">
        <f>A83</f>
        <v>30</v>
      </c>
      <c r="BV83" s="80">
        <f t="shared" si="77"/>
        <v>-1</v>
      </c>
    </row>
    <row r="84" spans="1:74" ht="17" thickBot="1">
      <c r="A84" s="71">
        <f t="shared" si="47"/>
        <v>23</v>
      </c>
      <c r="B84" s="71">
        <v>77</v>
      </c>
      <c r="C84" s="71">
        <v>63.4</v>
      </c>
      <c r="D84" s="71">
        <v>63.5</v>
      </c>
      <c r="E84" s="71">
        <v>8600</v>
      </c>
      <c r="F84" s="71">
        <v>-2.9</v>
      </c>
      <c r="G84" s="71">
        <v>61.3</v>
      </c>
      <c r="H84" s="71">
        <v>62.5</v>
      </c>
      <c r="I84" s="71" t="s">
        <v>75</v>
      </c>
      <c r="J84" s="71">
        <v>3.95</v>
      </c>
      <c r="K84" s="97">
        <v>58</v>
      </c>
      <c r="L84" s="74">
        <v>0.7</v>
      </c>
      <c r="M84" s="3"/>
      <c r="Q84" s="99">
        <f t="shared" ref="Q84:Q115" si="104">J84-($P$132*A84)</f>
        <v>0.73</v>
      </c>
      <c r="R84" s="99">
        <f t="shared" si="83"/>
        <v>0.14130434782608695</v>
      </c>
      <c r="S84" s="100">
        <v>0.14000000000000001</v>
      </c>
      <c r="T84" s="79">
        <f>(J84-L84)/S84</f>
        <v>23.214285714285712</v>
      </c>
      <c r="U84" s="79">
        <f t="shared" si="101"/>
        <v>23</v>
      </c>
      <c r="V84" s="79">
        <f>A84-U84</f>
        <v>0</v>
      </c>
      <c r="W84" s="100">
        <f>INDEX(LINEST(J$84:J$151,A$84:A$151,TRUE,FALSE ),1)</f>
        <v>0.13892125817773252</v>
      </c>
      <c r="X84" s="100">
        <f>INDEX(LINEST(J$84:J$151,A$84:A$151,TRUE,FALSE ),2)</f>
        <v>0.71112580569163608</v>
      </c>
      <c r="Y84" s="100"/>
      <c r="Z84" s="100"/>
      <c r="AA84" s="3">
        <f t="shared" si="91"/>
        <v>23.314460556962608</v>
      </c>
      <c r="AB84" s="79">
        <f t="shared" si="92"/>
        <v>23</v>
      </c>
      <c r="AC84" s="3">
        <f t="shared" si="93"/>
        <v>0</v>
      </c>
      <c r="AR84" s="96">
        <f t="shared" si="97"/>
        <v>58</v>
      </c>
      <c r="AS84" s="96">
        <f t="shared" si="84"/>
        <v>0.15049999999999997</v>
      </c>
      <c r="BJ84" s="96">
        <f t="shared" si="98"/>
        <v>58</v>
      </c>
      <c r="BK84" s="96">
        <f t="shared" si="85"/>
        <v>0.7105999999999999</v>
      </c>
      <c r="BO84" s="96">
        <f t="shared" si="99"/>
        <v>58</v>
      </c>
      <c r="BP84" s="79">
        <f t="shared" si="86"/>
        <v>0.15049999999999997</v>
      </c>
      <c r="BQ84" s="79">
        <f t="shared" si="87"/>
        <v>0.7105999999999999</v>
      </c>
    </row>
    <row r="85" spans="1:74" ht="17" thickBot="1">
      <c r="A85" s="71">
        <f t="shared" si="47"/>
        <v>61</v>
      </c>
      <c r="B85" s="71">
        <v>39</v>
      </c>
      <c r="C85" s="71">
        <v>54</v>
      </c>
      <c r="D85" s="71">
        <v>54</v>
      </c>
      <c r="E85" s="71">
        <v>5910</v>
      </c>
      <c r="F85" s="71" t="s">
        <v>19</v>
      </c>
      <c r="G85" s="71">
        <v>48.9</v>
      </c>
      <c r="H85" s="71">
        <v>54.3</v>
      </c>
      <c r="I85" s="71" t="s">
        <v>22</v>
      </c>
      <c r="J85" s="71">
        <v>9.1999999999999993</v>
      </c>
      <c r="K85" s="97">
        <v>58</v>
      </c>
      <c r="L85" s="74">
        <v>0.7</v>
      </c>
      <c r="M85" s="3"/>
      <c r="Q85" s="99">
        <f t="shared" si="104"/>
        <v>0.65999999999999837</v>
      </c>
      <c r="R85" s="99">
        <f t="shared" si="83"/>
        <v>0.13934426229508196</v>
      </c>
      <c r="S85" s="100">
        <v>0.14000000000000001</v>
      </c>
      <c r="T85" s="79">
        <f>(J85-L85)/S85</f>
        <v>60.714285714285708</v>
      </c>
      <c r="U85" s="79">
        <f t="shared" ref="U85:U148" si="105">ROUND(T85,0)</f>
        <v>61</v>
      </c>
      <c r="V85" s="79">
        <f>A85-U85</f>
        <v>0</v>
      </c>
      <c r="W85" s="100">
        <f t="shared" ref="W85:W148" si="106">INDEX(LINEST(J$84:J$151,A$84:A$151,TRUE,FALSE ),1)</f>
        <v>0.13892125817773252</v>
      </c>
      <c r="X85" s="100">
        <f t="shared" ref="X85:X148" si="107">INDEX(LINEST(J$84:J$151,A$84:A$151,TRUE,FALSE ),2)</f>
        <v>0.71112580569163608</v>
      </c>
      <c r="Y85" s="100"/>
      <c r="Z85" s="100"/>
      <c r="AA85" s="3">
        <f t="shared" si="91"/>
        <v>61.105652983994005</v>
      </c>
      <c r="AB85" s="79">
        <f t="shared" si="92"/>
        <v>61</v>
      </c>
      <c r="AC85" s="3">
        <f t="shared" si="93"/>
        <v>0</v>
      </c>
    </row>
    <row r="86" spans="1:74" ht="17" thickBot="1">
      <c r="A86" s="71">
        <f t="shared" si="47"/>
        <v>91</v>
      </c>
      <c r="B86" s="71">
        <v>9</v>
      </c>
      <c r="C86" s="71">
        <v>54.2</v>
      </c>
      <c r="D86" s="71">
        <v>51.5</v>
      </c>
      <c r="E86" s="71">
        <v>7260</v>
      </c>
      <c r="F86" s="71">
        <v>-2.1</v>
      </c>
      <c r="G86" s="71">
        <v>44.6</v>
      </c>
      <c r="H86" s="71">
        <v>48.6</v>
      </c>
      <c r="I86" s="71" t="s">
        <v>20</v>
      </c>
      <c r="J86" s="71">
        <v>13.4</v>
      </c>
      <c r="K86" s="97">
        <v>58</v>
      </c>
      <c r="L86" s="74">
        <v>0.7</v>
      </c>
      <c r="M86" s="3"/>
      <c r="Q86" s="99">
        <f t="shared" si="104"/>
        <v>0.65999999999999837</v>
      </c>
      <c r="R86" s="99">
        <f t="shared" si="83"/>
        <v>0.13956043956043956</v>
      </c>
      <c r="S86" s="100">
        <v>0.14000000000000001</v>
      </c>
      <c r="T86" s="79">
        <f>(J86-L86)/S86</f>
        <v>90.714285714285708</v>
      </c>
      <c r="U86" s="79">
        <f t="shared" si="105"/>
        <v>91</v>
      </c>
      <c r="V86" s="79">
        <f>A86-U86</f>
        <v>0</v>
      </c>
      <c r="W86" s="100">
        <f t="shared" si="106"/>
        <v>0.13892125817773252</v>
      </c>
      <c r="X86" s="100">
        <f t="shared" si="107"/>
        <v>0.71112580569163608</v>
      </c>
      <c r="Y86" s="100"/>
      <c r="Z86" s="100"/>
      <c r="AA86" s="3">
        <f t="shared" si="91"/>
        <v>91.338606925619146</v>
      </c>
      <c r="AB86" s="79">
        <f t="shared" si="92"/>
        <v>91</v>
      </c>
      <c r="AC86" s="3">
        <f t="shared" si="93"/>
        <v>0</v>
      </c>
    </row>
    <row r="87" spans="1:74" ht="17" thickBot="1">
      <c r="A87" s="71">
        <f t="shared" si="47"/>
        <v>95</v>
      </c>
      <c r="B87" s="71">
        <v>5</v>
      </c>
      <c r="C87" s="71">
        <v>52.3</v>
      </c>
      <c r="D87" s="71">
        <v>51</v>
      </c>
      <c r="E87" s="71">
        <v>7200</v>
      </c>
      <c r="F87" s="71">
        <v>-1.5</v>
      </c>
      <c r="G87" s="71">
        <v>44.1</v>
      </c>
      <c r="H87" s="71">
        <v>47.5</v>
      </c>
      <c r="I87" s="71" t="s">
        <v>77</v>
      </c>
      <c r="J87" s="71">
        <v>13.95</v>
      </c>
      <c r="K87" s="97">
        <v>58</v>
      </c>
      <c r="L87" s="74">
        <v>0.7</v>
      </c>
      <c r="M87" s="3"/>
      <c r="Q87" s="99">
        <f t="shared" si="104"/>
        <v>0.64999999999999858</v>
      </c>
      <c r="R87" s="99">
        <f t="shared" si="83"/>
        <v>0.13947368421052631</v>
      </c>
      <c r="S87" s="100">
        <v>0.14000000000000001</v>
      </c>
      <c r="T87" s="79">
        <f>(J87-L87)/S87</f>
        <v>94.642857142857139</v>
      </c>
      <c r="U87" s="79">
        <f t="shared" si="105"/>
        <v>95</v>
      </c>
      <c r="V87" s="79">
        <f>A87-U87</f>
        <v>0</v>
      </c>
      <c r="W87" s="100">
        <f t="shared" si="106"/>
        <v>0.13892125817773252</v>
      </c>
      <c r="X87" s="100">
        <f t="shared" si="107"/>
        <v>0.71112580569163608</v>
      </c>
      <c r="Y87" s="100"/>
      <c r="Z87" s="100"/>
      <c r="AA87" s="3">
        <f t="shared" si="91"/>
        <v>95.297684227498607</v>
      </c>
      <c r="AB87" s="79">
        <f t="shared" si="92"/>
        <v>95</v>
      </c>
      <c r="AC87" s="3">
        <f t="shared" si="93"/>
        <v>0</v>
      </c>
    </row>
    <row r="88" spans="1:74" ht="17" thickBot="1">
      <c r="A88" s="71">
        <f t="shared" si="47"/>
        <v>35</v>
      </c>
      <c r="B88" s="71">
        <v>65</v>
      </c>
      <c r="C88" s="71">
        <v>62.2</v>
      </c>
      <c r="D88" s="71">
        <v>56.9</v>
      </c>
      <c r="E88" s="71">
        <v>7930</v>
      </c>
      <c r="F88" s="71">
        <v>-0.5</v>
      </c>
      <c r="G88" s="71">
        <v>52.5</v>
      </c>
      <c r="H88" s="71">
        <v>55.7</v>
      </c>
      <c r="I88" s="71" t="s">
        <v>96</v>
      </c>
      <c r="J88" s="71">
        <v>5.6</v>
      </c>
      <c r="K88" s="97">
        <v>58</v>
      </c>
      <c r="L88" s="74">
        <v>0.7</v>
      </c>
      <c r="M88" s="3"/>
      <c r="Q88" s="99">
        <f t="shared" si="104"/>
        <v>0.69999999999999929</v>
      </c>
      <c r="R88" s="99">
        <f t="shared" si="83"/>
        <v>0.13999999999999999</v>
      </c>
      <c r="S88" s="100">
        <v>0.14000000000000001</v>
      </c>
      <c r="T88" s="79">
        <f>(J88-L88)/S88</f>
        <v>34.999999999999993</v>
      </c>
      <c r="U88" s="79">
        <f t="shared" si="105"/>
        <v>35</v>
      </c>
      <c r="V88" s="79">
        <f>A88-U88</f>
        <v>0</v>
      </c>
      <c r="W88" s="100">
        <f t="shared" si="106"/>
        <v>0.13892125817773252</v>
      </c>
      <c r="X88" s="100">
        <f t="shared" si="107"/>
        <v>0.71112580569163608</v>
      </c>
      <c r="Y88" s="100"/>
      <c r="Z88" s="100"/>
      <c r="AA88" s="3">
        <f t="shared" si="91"/>
        <v>35.191692462601047</v>
      </c>
      <c r="AB88" s="79">
        <f t="shared" si="92"/>
        <v>35</v>
      </c>
      <c r="AC88" s="3">
        <f t="shared" si="93"/>
        <v>0</v>
      </c>
    </row>
    <row r="89" spans="1:74" ht="17" thickBot="1">
      <c r="A89" s="71">
        <f t="shared" si="47"/>
        <v>10</v>
      </c>
      <c r="B89" s="71">
        <v>90</v>
      </c>
      <c r="C89" s="71">
        <v>61.6</v>
      </c>
      <c r="D89" s="71">
        <v>59.3</v>
      </c>
      <c r="E89" s="71">
        <v>8430</v>
      </c>
      <c r="F89" s="71">
        <v>-3.1</v>
      </c>
      <c r="G89" s="71">
        <v>56</v>
      </c>
      <c r="H89" s="71">
        <v>58.4</v>
      </c>
      <c r="I89" s="71" t="s">
        <v>34</v>
      </c>
      <c r="J89" s="71">
        <v>2.04</v>
      </c>
      <c r="K89" s="97">
        <v>58</v>
      </c>
      <c r="L89" s="74">
        <v>0.7</v>
      </c>
      <c r="M89" s="3"/>
      <c r="Q89" s="99">
        <f t="shared" si="104"/>
        <v>0.6399999999999999</v>
      </c>
      <c r="R89" s="99">
        <f t="shared" si="83"/>
        <v>0.13400000000000001</v>
      </c>
      <c r="S89" s="100">
        <v>0.14000000000000001</v>
      </c>
      <c r="T89" s="79">
        <f>(J89-L89)/S89</f>
        <v>9.5714285714285712</v>
      </c>
      <c r="U89" s="79">
        <f t="shared" si="105"/>
        <v>10</v>
      </c>
      <c r="V89" s="79">
        <f>A89-U89</f>
        <v>0</v>
      </c>
      <c r="W89" s="100">
        <f t="shared" si="106"/>
        <v>0.13892125817773252</v>
      </c>
      <c r="X89" s="100">
        <f t="shared" si="107"/>
        <v>0.71112580569163608</v>
      </c>
      <c r="Y89" s="100"/>
      <c r="Z89" s="100"/>
      <c r="AA89" s="3">
        <f t="shared" si="91"/>
        <v>9.5656648358902299</v>
      </c>
      <c r="AB89" s="79">
        <f t="shared" si="92"/>
        <v>10</v>
      </c>
      <c r="AC89" s="3">
        <f t="shared" si="93"/>
        <v>0</v>
      </c>
    </row>
    <row r="90" spans="1:74" ht="17" thickBot="1">
      <c r="A90" s="71">
        <f t="shared" si="47"/>
        <v>4</v>
      </c>
      <c r="B90" s="71">
        <v>96</v>
      </c>
      <c r="C90" s="71">
        <v>61.4</v>
      </c>
      <c r="D90" s="71">
        <v>60.9</v>
      </c>
      <c r="E90" s="71">
        <v>8350</v>
      </c>
      <c r="F90" s="71">
        <v>-3.1</v>
      </c>
      <c r="G90" s="71">
        <v>58.3</v>
      </c>
      <c r="H90" s="71">
        <v>60.9</v>
      </c>
      <c r="I90" s="71" t="s">
        <v>129</v>
      </c>
      <c r="J90" s="71">
        <v>1.3</v>
      </c>
      <c r="K90" s="97">
        <v>58</v>
      </c>
      <c r="L90" s="74">
        <v>0.7</v>
      </c>
      <c r="M90" s="3"/>
      <c r="Q90" s="99">
        <f t="shared" si="104"/>
        <v>0.74</v>
      </c>
      <c r="R90" s="99">
        <f t="shared" si="83"/>
        <v>0.15000000000000002</v>
      </c>
      <c r="S90" s="100">
        <v>0.14000000000000001</v>
      </c>
      <c r="T90" s="79">
        <f>(J90-L90)/S90</f>
        <v>4.2857142857142856</v>
      </c>
      <c r="U90" s="79">
        <f t="shared" si="105"/>
        <v>4</v>
      </c>
      <c r="V90" s="79">
        <f>A90-U90</f>
        <v>0</v>
      </c>
      <c r="W90" s="100">
        <f t="shared" si="106"/>
        <v>0.13892125817773252</v>
      </c>
      <c r="X90" s="100">
        <f t="shared" si="107"/>
        <v>0.71112580569163608</v>
      </c>
      <c r="Y90" s="100"/>
      <c r="Z90" s="100"/>
      <c r="AA90" s="3">
        <f t="shared" si="91"/>
        <v>4.2389062842705645</v>
      </c>
      <c r="AB90" s="79">
        <f t="shared" si="92"/>
        <v>4</v>
      </c>
      <c r="AC90" s="3">
        <f t="shared" si="93"/>
        <v>0</v>
      </c>
    </row>
    <row r="91" spans="1:74" ht="17" thickBot="1">
      <c r="A91" s="71">
        <f t="shared" ref="A91:A148" si="108">100-B91</f>
        <v>22</v>
      </c>
      <c r="B91" s="71">
        <v>78</v>
      </c>
      <c r="C91" s="71">
        <v>62.3</v>
      </c>
      <c r="D91" s="71">
        <v>62.4</v>
      </c>
      <c r="E91" s="71">
        <v>8530</v>
      </c>
      <c r="F91" s="71">
        <v>-4.0999999999999996</v>
      </c>
      <c r="G91" s="98">
        <v>60.6</v>
      </c>
      <c r="H91" s="71">
        <v>63.2</v>
      </c>
      <c r="I91" s="98" t="s">
        <v>15</v>
      </c>
      <c r="J91" s="98">
        <v>3.8</v>
      </c>
      <c r="K91" s="97">
        <v>58</v>
      </c>
      <c r="L91" s="74">
        <v>0.7</v>
      </c>
      <c r="M91" s="3"/>
      <c r="Q91" s="99">
        <f t="shared" si="104"/>
        <v>0.71999999999999975</v>
      </c>
      <c r="R91" s="99">
        <f t="shared" si="83"/>
        <v>0.1409090909090909</v>
      </c>
      <c r="S91" s="100">
        <v>0.14000000000000001</v>
      </c>
      <c r="T91" s="79">
        <f>(J91-L91)/S91</f>
        <v>22.142857142857139</v>
      </c>
      <c r="U91" s="79">
        <f t="shared" si="105"/>
        <v>22</v>
      </c>
      <c r="V91" s="79">
        <f>A91-U91</f>
        <v>0</v>
      </c>
      <c r="W91" s="100">
        <f t="shared" si="106"/>
        <v>0.13892125817773252</v>
      </c>
      <c r="X91" s="100">
        <f t="shared" si="107"/>
        <v>0.71112580569163608</v>
      </c>
      <c r="Y91" s="100"/>
      <c r="Z91" s="100"/>
      <c r="AA91" s="3">
        <f t="shared" si="91"/>
        <v>22.234712201904568</v>
      </c>
      <c r="AB91" s="79">
        <f t="shared" si="92"/>
        <v>22</v>
      </c>
      <c r="AC91" s="3">
        <f t="shared" si="93"/>
        <v>0</v>
      </c>
    </row>
    <row r="92" spans="1:74" ht="17" thickBot="1">
      <c r="A92" s="71">
        <f t="shared" si="108"/>
        <v>1</v>
      </c>
      <c r="B92" s="71">
        <v>99</v>
      </c>
      <c r="C92" s="71">
        <v>62</v>
      </c>
      <c r="D92" s="71">
        <v>61.4</v>
      </c>
      <c r="E92" s="71">
        <v>8460</v>
      </c>
      <c r="F92" s="71">
        <v>-2.5</v>
      </c>
      <c r="G92" s="71">
        <v>58.4</v>
      </c>
      <c r="H92" s="71">
        <v>59.7</v>
      </c>
      <c r="I92" s="71" t="s">
        <v>79</v>
      </c>
      <c r="J92" s="71">
        <v>0.9</v>
      </c>
      <c r="K92" s="97">
        <v>58</v>
      </c>
      <c r="L92" s="74">
        <v>0.7</v>
      </c>
      <c r="M92" s="3"/>
      <c r="Q92" s="99">
        <f t="shared" si="104"/>
        <v>0.76</v>
      </c>
      <c r="R92" s="99">
        <f t="shared" si="83"/>
        <v>0.20000000000000007</v>
      </c>
      <c r="S92" s="100">
        <v>0.14000000000000001</v>
      </c>
      <c r="T92" s="79">
        <f>(J92-L92)/S92</f>
        <v>1.4285714285714288</v>
      </c>
      <c r="U92" s="79">
        <f t="shared" si="105"/>
        <v>1</v>
      </c>
      <c r="V92" s="79">
        <f>A92-U92</f>
        <v>0</v>
      </c>
      <c r="W92" s="100">
        <f t="shared" si="106"/>
        <v>0.13892125817773252</v>
      </c>
      <c r="X92" s="100">
        <f t="shared" si="107"/>
        <v>0.71112580569163608</v>
      </c>
      <c r="Y92" s="100"/>
      <c r="Z92" s="100"/>
      <c r="AA92" s="3">
        <f t="shared" si="91"/>
        <v>1.3595773374491242</v>
      </c>
      <c r="AB92" s="79">
        <f t="shared" si="92"/>
        <v>1</v>
      </c>
      <c r="AC92" s="3">
        <f t="shared" si="93"/>
        <v>0</v>
      </c>
    </row>
    <row r="93" spans="1:74" ht="17" thickBot="1">
      <c r="A93" s="71">
        <f t="shared" si="108"/>
        <v>28</v>
      </c>
      <c r="B93" s="71">
        <v>72</v>
      </c>
      <c r="C93" s="71">
        <v>62.3</v>
      </c>
      <c r="D93" s="71">
        <v>62.8</v>
      </c>
      <c r="E93" s="71">
        <v>8580</v>
      </c>
      <c r="F93" s="71">
        <v>-2.7</v>
      </c>
      <c r="G93" s="71">
        <v>60.6</v>
      </c>
      <c r="H93" s="71">
        <v>62</v>
      </c>
      <c r="I93" s="71" t="s">
        <v>103</v>
      </c>
      <c r="J93" s="71">
        <v>4.5999999999999996</v>
      </c>
      <c r="K93" s="97">
        <v>58</v>
      </c>
      <c r="L93" s="74">
        <v>0.7</v>
      </c>
      <c r="M93" s="3" t="s">
        <v>43</v>
      </c>
      <c r="Q93" s="99">
        <f t="shared" si="104"/>
        <v>0.67999999999999927</v>
      </c>
      <c r="R93" s="99">
        <f t="shared" si="83"/>
        <v>0.13928571428571426</v>
      </c>
      <c r="S93" s="100">
        <v>0.14000000000000001</v>
      </c>
      <c r="T93" s="79">
        <f>(J93-L93)/S93</f>
        <v>27.857142857142851</v>
      </c>
      <c r="U93" s="79">
        <f t="shared" si="105"/>
        <v>28</v>
      </c>
      <c r="V93" s="79">
        <f>A93-U93</f>
        <v>0</v>
      </c>
      <c r="W93" s="100">
        <f t="shared" si="106"/>
        <v>0.13892125817773252</v>
      </c>
      <c r="X93" s="100">
        <f t="shared" si="107"/>
        <v>0.71112580569163608</v>
      </c>
      <c r="Y93" s="100"/>
      <c r="Z93" s="100"/>
      <c r="AA93" s="3">
        <f t="shared" si="91"/>
        <v>27.993370095547448</v>
      </c>
      <c r="AB93" s="79">
        <f t="shared" si="92"/>
        <v>28</v>
      </c>
      <c r="AC93" s="3">
        <f t="shared" si="93"/>
        <v>0</v>
      </c>
    </row>
    <row r="94" spans="1:74" ht="17" thickBot="1">
      <c r="A94" s="71">
        <f t="shared" si="108"/>
        <v>13</v>
      </c>
      <c r="B94" s="71">
        <v>87</v>
      </c>
      <c r="C94" s="71">
        <v>62.4</v>
      </c>
      <c r="D94" s="71">
        <v>58.9</v>
      </c>
      <c r="E94" s="71">
        <v>8080</v>
      </c>
      <c r="F94" s="71">
        <v>-1.1000000000000001</v>
      </c>
      <c r="G94" s="71">
        <v>55.5</v>
      </c>
      <c r="H94" s="71">
        <v>58.5</v>
      </c>
      <c r="I94" s="71" t="s">
        <v>33</v>
      </c>
      <c r="J94" s="71">
        <v>2.5</v>
      </c>
      <c r="K94" s="97">
        <v>58</v>
      </c>
      <c r="L94" s="74">
        <v>0.7</v>
      </c>
      <c r="M94" s="3"/>
      <c r="Q94" s="99">
        <f t="shared" si="104"/>
        <v>0.67999999999999972</v>
      </c>
      <c r="R94" s="99">
        <f t="shared" si="83"/>
        <v>0.13846153846153847</v>
      </c>
      <c r="S94" s="100">
        <v>0.14000000000000001</v>
      </c>
      <c r="T94" s="79">
        <f>(J94-L94)/S94</f>
        <v>12.857142857142856</v>
      </c>
      <c r="U94" s="79">
        <f t="shared" si="105"/>
        <v>13</v>
      </c>
      <c r="V94" s="79">
        <f>A94-U94</f>
        <v>0</v>
      </c>
      <c r="W94" s="100">
        <f t="shared" si="106"/>
        <v>0.13892125817773252</v>
      </c>
      <c r="X94" s="100">
        <f t="shared" si="107"/>
        <v>0.71112580569163608</v>
      </c>
      <c r="Y94" s="100"/>
      <c r="Z94" s="100"/>
      <c r="AA94" s="3">
        <f t="shared" si="91"/>
        <v>12.876893124734886</v>
      </c>
      <c r="AB94" s="79">
        <f t="shared" si="92"/>
        <v>13</v>
      </c>
      <c r="AC94" s="3">
        <f t="shared" si="93"/>
        <v>0</v>
      </c>
    </row>
    <row r="95" spans="1:74" ht="17" thickBot="1">
      <c r="A95" s="71">
        <f t="shared" si="108"/>
        <v>18</v>
      </c>
      <c r="B95" s="71">
        <v>82</v>
      </c>
      <c r="C95" s="71">
        <v>61.7</v>
      </c>
      <c r="D95" s="71">
        <v>61.9</v>
      </c>
      <c r="E95" s="71">
        <v>8340</v>
      </c>
      <c r="F95" s="71">
        <v>-2.7</v>
      </c>
      <c r="G95" s="98">
        <v>59.8</v>
      </c>
      <c r="H95" s="71">
        <v>62.3</v>
      </c>
      <c r="I95" s="98" t="s">
        <v>130</v>
      </c>
      <c r="J95" s="98">
        <v>3.2</v>
      </c>
      <c r="K95" s="97">
        <v>58</v>
      </c>
      <c r="L95" s="74">
        <v>0.7</v>
      </c>
      <c r="M95" s="3" t="s">
        <v>43</v>
      </c>
      <c r="Q95" s="99">
        <f t="shared" si="104"/>
        <v>0.67999999999999972</v>
      </c>
      <c r="R95" s="99">
        <f t="shared" si="83"/>
        <v>0.1388888888888889</v>
      </c>
      <c r="S95" s="100">
        <v>0.14000000000000001</v>
      </c>
      <c r="T95" s="79">
        <f>(J95-L95)/S95</f>
        <v>17.857142857142854</v>
      </c>
      <c r="U95" s="79">
        <f t="shared" si="105"/>
        <v>18</v>
      </c>
      <c r="V95" s="79">
        <f>A95-U95</f>
        <v>0</v>
      </c>
      <c r="W95" s="100">
        <f t="shared" si="106"/>
        <v>0.13892125817773252</v>
      </c>
      <c r="X95" s="100">
        <f t="shared" si="107"/>
        <v>0.71112580569163608</v>
      </c>
      <c r="Y95" s="100"/>
      <c r="Z95" s="100"/>
      <c r="AA95" s="3">
        <f t="shared" si="91"/>
        <v>17.915718781672407</v>
      </c>
      <c r="AB95" s="79">
        <f t="shared" si="92"/>
        <v>18</v>
      </c>
      <c r="AC95" s="3">
        <f t="shared" si="93"/>
        <v>0</v>
      </c>
    </row>
    <row r="96" spans="1:74" ht="17" thickBot="1">
      <c r="A96" s="71">
        <f t="shared" si="108"/>
        <v>19</v>
      </c>
      <c r="B96" s="71">
        <v>81</v>
      </c>
      <c r="C96" s="71">
        <v>61.5</v>
      </c>
      <c r="D96" s="71">
        <v>62.1</v>
      </c>
      <c r="E96" s="71">
        <v>8440</v>
      </c>
      <c r="F96" s="71">
        <v>-1.3</v>
      </c>
      <c r="G96" s="71">
        <v>59.8</v>
      </c>
      <c r="H96" s="71">
        <v>61.5</v>
      </c>
      <c r="I96" s="71" t="s">
        <v>15</v>
      </c>
      <c r="J96" s="71">
        <v>3.4</v>
      </c>
      <c r="K96" s="97">
        <v>58</v>
      </c>
      <c r="L96" s="74">
        <v>0.7</v>
      </c>
      <c r="M96" s="3"/>
      <c r="Q96" s="99">
        <f t="shared" si="104"/>
        <v>0.73999999999999977</v>
      </c>
      <c r="R96" s="99">
        <f t="shared" si="83"/>
        <v>0.14210526315789473</v>
      </c>
      <c r="S96" s="100">
        <v>0.14000000000000001</v>
      </c>
      <c r="T96" s="79">
        <f>(J96-L96)/S96</f>
        <v>19.285714285714285</v>
      </c>
      <c r="U96" s="79">
        <f t="shared" si="105"/>
        <v>19</v>
      </c>
      <c r="V96" s="79">
        <f>A96-U96</f>
        <v>0</v>
      </c>
      <c r="W96" s="100">
        <f t="shared" si="106"/>
        <v>0.13892125817773252</v>
      </c>
      <c r="X96" s="100">
        <f t="shared" si="107"/>
        <v>0.71112580569163608</v>
      </c>
      <c r="Y96" s="100"/>
      <c r="Z96" s="100"/>
      <c r="AA96" s="3">
        <f t="shared" si="91"/>
        <v>19.355383255083126</v>
      </c>
      <c r="AB96" s="79">
        <f t="shared" si="92"/>
        <v>19</v>
      </c>
      <c r="AC96" s="3">
        <f t="shared" si="93"/>
        <v>0</v>
      </c>
    </row>
    <row r="97" spans="1:29" ht="17" thickBot="1">
      <c r="A97" s="71">
        <f t="shared" si="108"/>
        <v>13</v>
      </c>
      <c r="B97" s="71">
        <v>87</v>
      </c>
      <c r="C97" s="71">
        <v>61.3</v>
      </c>
      <c r="D97" s="71">
        <v>59.2</v>
      </c>
      <c r="E97" s="71">
        <v>8450</v>
      </c>
      <c r="F97" s="71">
        <v>-2.7</v>
      </c>
      <c r="G97" s="71">
        <v>55.7</v>
      </c>
      <c r="H97" s="71">
        <v>57.7</v>
      </c>
      <c r="I97" s="71" t="s">
        <v>96</v>
      </c>
      <c r="J97" s="71">
        <v>2.5</v>
      </c>
      <c r="K97" s="97">
        <v>58</v>
      </c>
      <c r="L97" s="74">
        <v>0.7</v>
      </c>
      <c r="M97" s="3"/>
      <c r="Q97" s="99">
        <f t="shared" si="104"/>
        <v>0.67999999999999972</v>
      </c>
      <c r="R97" s="99">
        <f t="shared" si="83"/>
        <v>0.13846153846153847</v>
      </c>
      <c r="S97" s="100">
        <v>0.14000000000000001</v>
      </c>
      <c r="T97" s="79">
        <f>(J97-L97)/S97</f>
        <v>12.857142857142856</v>
      </c>
      <c r="U97" s="79">
        <f t="shared" si="105"/>
        <v>13</v>
      </c>
      <c r="V97" s="79">
        <f>A97-U97</f>
        <v>0</v>
      </c>
      <c r="W97" s="100">
        <f t="shared" si="106"/>
        <v>0.13892125817773252</v>
      </c>
      <c r="X97" s="100">
        <f t="shared" si="107"/>
        <v>0.71112580569163608</v>
      </c>
      <c r="Y97" s="100"/>
      <c r="Z97" s="100"/>
      <c r="AA97" s="3">
        <f t="shared" si="91"/>
        <v>12.876893124734886</v>
      </c>
      <c r="AB97" s="79">
        <f t="shared" si="92"/>
        <v>13</v>
      </c>
      <c r="AC97" s="3">
        <f t="shared" si="93"/>
        <v>0</v>
      </c>
    </row>
    <row r="98" spans="1:29" ht="17" thickBot="1">
      <c r="A98" s="71">
        <f t="shared" si="108"/>
        <v>23</v>
      </c>
      <c r="B98" s="71">
        <v>77</v>
      </c>
      <c r="C98" s="71">
        <v>61.5</v>
      </c>
      <c r="D98" s="71">
        <v>58.1</v>
      </c>
      <c r="E98" s="71">
        <v>7550</v>
      </c>
      <c r="F98" s="71">
        <v>-1.5</v>
      </c>
      <c r="G98" s="71">
        <v>54.1</v>
      </c>
      <c r="H98" s="71">
        <v>58.7</v>
      </c>
      <c r="I98" s="71" t="s">
        <v>79</v>
      </c>
      <c r="J98" s="71">
        <v>3.95</v>
      </c>
      <c r="K98" s="97">
        <v>58</v>
      </c>
      <c r="L98" s="74">
        <v>0.7</v>
      </c>
      <c r="M98" s="3"/>
      <c r="Q98" s="99">
        <f t="shared" si="104"/>
        <v>0.73</v>
      </c>
      <c r="R98" s="99">
        <f t="shared" si="83"/>
        <v>0.14130434782608695</v>
      </c>
      <c r="S98" s="100">
        <v>0.14000000000000001</v>
      </c>
      <c r="T98" s="79">
        <f>(J98-L98)/S98</f>
        <v>23.214285714285712</v>
      </c>
      <c r="U98" s="79">
        <f t="shared" si="105"/>
        <v>23</v>
      </c>
      <c r="V98" s="79">
        <f>A98-U98</f>
        <v>0</v>
      </c>
      <c r="W98" s="100">
        <f t="shared" si="106"/>
        <v>0.13892125817773252</v>
      </c>
      <c r="X98" s="100">
        <f t="shared" si="107"/>
        <v>0.71112580569163608</v>
      </c>
      <c r="Y98" s="100"/>
      <c r="Z98" s="100"/>
      <c r="AA98" s="3">
        <f t="shared" si="91"/>
        <v>23.314460556962608</v>
      </c>
      <c r="AB98" s="79">
        <f t="shared" si="92"/>
        <v>23</v>
      </c>
      <c r="AC98" s="3">
        <f>A98-AB98</f>
        <v>0</v>
      </c>
    </row>
    <row r="99" spans="1:29" ht="17" thickBot="1">
      <c r="A99" s="71">
        <f t="shared" si="108"/>
        <v>51</v>
      </c>
      <c r="B99" s="71">
        <v>49</v>
      </c>
      <c r="C99" s="71">
        <v>54.7</v>
      </c>
      <c r="D99" s="71">
        <v>55.4</v>
      </c>
      <c r="E99" s="71">
        <v>7965</v>
      </c>
      <c r="F99" s="71">
        <v>-0.5</v>
      </c>
      <c r="G99" s="71">
        <v>50.2</v>
      </c>
      <c r="H99" s="71">
        <v>53.6</v>
      </c>
      <c r="I99" s="71" t="s">
        <v>17</v>
      </c>
      <c r="J99" s="71">
        <v>7.8</v>
      </c>
      <c r="K99" s="97">
        <v>58</v>
      </c>
      <c r="L99" s="74">
        <v>0.7</v>
      </c>
      <c r="M99" s="3"/>
      <c r="Q99" s="99">
        <f t="shared" si="104"/>
        <v>0.65999999999999925</v>
      </c>
      <c r="R99" s="99">
        <f t="shared" ref="R99:R130" si="109">(J99-L99)/A99</f>
        <v>0.13921568627450981</v>
      </c>
      <c r="S99" s="100">
        <v>0.14000000000000001</v>
      </c>
      <c r="T99" s="79">
        <f>(J99-L99)/S99</f>
        <v>50.714285714285708</v>
      </c>
      <c r="U99" s="79">
        <f t="shared" si="105"/>
        <v>51</v>
      </c>
      <c r="V99" s="79">
        <f>A99-U99</f>
        <v>0</v>
      </c>
      <c r="W99" s="100">
        <f t="shared" si="106"/>
        <v>0.13892125817773252</v>
      </c>
      <c r="X99" s="100">
        <f t="shared" si="107"/>
        <v>0.71112580569163608</v>
      </c>
      <c r="Y99" s="100"/>
      <c r="Z99" s="100"/>
      <c r="AA99" s="3">
        <f t="shared" si="91"/>
        <v>51.028001670118975</v>
      </c>
      <c r="AB99" s="79">
        <f t="shared" si="92"/>
        <v>51</v>
      </c>
      <c r="AC99" s="3">
        <f t="shared" si="93"/>
        <v>0</v>
      </c>
    </row>
    <row r="100" spans="1:29" ht="17" thickBot="1">
      <c r="A100" s="71">
        <f t="shared" si="108"/>
        <v>60</v>
      </c>
      <c r="B100" s="71">
        <v>40</v>
      </c>
      <c r="C100" s="71">
        <v>54.6</v>
      </c>
      <c r="D100" s="71">
        <v>54.6</v>
      </c>
      <c r="E100" s="71">
        <v>7540</v>
      </c>
      <c r="F100" s="71">
        <v>-0.7</v>
      </c>
      <c r="G100" s="71">
        <v>49</v>
      </c>
      <c r="H100" s="71">
        <v>51.6</v>
      </c>
      <c r="I100" s="71" t="s">
        <v>14</v>
      </c>
      <c r="J100" s="71">
        <v>9</v>
      </c>
      <c r="K100" s="97">
        <v>58</v>
      </c>
      <c r="L100" s="74">
        <v>0.7</v>
      </c>
      <c r="M100" s="3"/>
      <c r="Q100" s="99">
        <f t="shared" si="104"/>
        <v>0.59999999999999964</v>
      </c>
      <c r="R100" s="99">
        <f t="shared" si="109"/>
        <v>0.13833333333333334</v>
      </c>
      <c r="S100" s="100">
        <v>0.14000000000000001</v>
      </c>
      <c r="T100" s="79">
        <f>(J100-L100)/S100</f>
        <v>59.285714285714285</v>
      </c>
      <c r="U100" s="79">
        <f t="shared" si="105"/>
        <v>59</v>
      </c>
      <c r="V100" s="79">
        <f>A100-U100</f>
        <v>1</v>
      </c>
      <c r="W100" s="100">
        <f t="shared" si="106"/>
        <v>0.13892125817773252</v>
      </c>
      <c r="X100" s="100">
        <f t="shared" si="107"/>
        <v>0.71112580569163608</v>
      </c>
      <c r="Y100" s="100"/>
      <c r="Z100" s="100"/>
      <c r="AA100" s="3">
        <f t="shared" si="91"/>
        <v>59.66598851058329</v>
      </c>
      <c r="AB100" s="79">
        <f t="shared" si="92"/>
        <v>60</v>
      </c>
      <c r="AC100" s="3">
        <f t="shared" si="93"/>
        <v>0</v>
      </c>
    </row>
    <row r="101" spans="1:29" ht="17" thickBot="1">
      <c r="A101" s="71">
        <f t="shared" si="108"/>
        <v>6</v>
      </c>
      <c r="B101" s="71">
        <v>94</v>
      </c>
      <c r="C101" s="71">
        <v>53.6</v>
      </c>
      <c r="D101" s="71">
        <v>59.2</v>
      </c>
      <c r="E101" s="71">
        <v>6320</v>
      </c>
      <c r="F101" s="71" t="s">
        <v>19</v>
      </c>
      <c r="G101" s="71">
        <v>56.5</v>
      </c>
      <c r="H101" s="71">
        <v>61.3</v>
      </c>
      <c r="I101" s="71" t="s">
        <v>85</v>
      </c>
      <c r="J101" s="71">
        <v>1.6</v>
      </c>
      <c r="K101" s="97">
        <v>58</v>
      </c>
      <c r="L101" s="74">
        <v>0.7</v>
      </c>
      <c r="M101" s="3"/>
      <c r="Q101" s="99">
        <f t="shared" si="104"/>
        <v>0.76</v>
      </c>
      <c r="R101" s="99">
        <f t="shared" si="109"/>
        <v>0.15000000000000002</v>
      </c>
      <c r="S101" s="100">
        <v>0.14000000000000001</v>
      </c>
      <c r="T101" s="79">
        <f>(J101-L101)/S101</f>
        <v>6.4285714285714288</v>
      </c>
      <c r="U101" s="79">
        <f t="shared" si="105"/>
        <v>6</v>
      </c>
      <c r="V101" s="79">
        <f>A101-U101</f>
        <v>0</v>
      </c>
      <c r="W101" s="100">
        <f t="shared" si="106"/>
        <v>0.13892125817773252</v>
      </c>
      <c r="X101" s="100">
        <f t="shared" si="107"/>
        <v>0.71112580569163608</v>
      </c>
      <c r="Y101" s="100"/>
      <c r="Z101" s="100"/>
      <c r="AA101" s="3">
        <f t="shared" si="91"/>
        <v>6.3984029943866458</v>
      </c>
      <c r="AB101" s="79">
        <f t="shared" si="92"/>
        <v>6</v>
      </c>
      <c r="AC101" s="3">
        <f t="shared" si="93"/>
        <v>0</v>
      </c>
    </row>
    <row r="102" spans="1:29" ht="17" thickBot="1">
      <c r="A102" s="71">
        <f t="shared" si="108"/>
        <v>70</v>
      </c>
      <c r="B102" s="71">
        <v>30</v>
      </c>
      <c r="C102" s="71">
        <v>54.4</v>
      </c>
      <c r="D102" s="71">
        <v>53.5</v>
      </c>
      <c r="E102" s="71">
        <v>7170</v>
      </c>
      <c r="F102" s="71">
        <v>-0.9</v>
      </c>
      <c r="G102" s="71">
        <v>47.6</v>
      </c>
      <c r="H102" s="71">
        <v>51.5</v>
      </c>
      <c r="I102" s="71" t="s">
        <v>128</v>
      </c>
      <c r="J102" s="71">
        <v>10.4</v>
      </c>
      <c r="K102" s="97">
        <v>58</v>
      </c>
      <c r="L102" s="74">
        <v>0.7</v>
      </c>
      <c r="M102" s="3"/>
      <c r="Q102" s="99">
        <f t="shared" si="104"/>
        <v>0.59999999999999964</v>
      </c>
      <c r="R102" s="99">
        <f t="shared" si="109"/>
        <v>0.1385714285714286</v>
      </c>
      <c r="S102" s="100">
        <v>0.14000000000000001</v>
      </c>
      <c r="T102" s="79">
        <f>(J102-L102)/S102</f>
        <v>69.285714285714292</v>
      </c>
      <c r="U102" s="79">
        <f t="shared" si="105"/>
        <v>69</v>
      </c>
      <c r="V102" s="79">
        <f>A102-U102</f>
        <v>1</v>
      </c>
      <c r="W102" s="100">
        <f t="shared" si="106"/>
        <v>0.13892125817773252</v>
      </c>
      <c r="X102" s="100">
        <f t="shared" si="107"/>
        <v>0.71112580569163608</v>
      </c>
      <c r="Y102" s="100"/>
      <c r="Z102" s="100"/>
      <c r="AA102" s="3">
        <f t="shared" si="91"/>
        <v>69.743639824458342</v>
      </c>
      <c r="AB102" s="79">
        <f t="shared" si="92"/>
        <v>70</v>
      </c>
      <c r="AC102" s="3">
        <f t="shared" si="93"/>
        <v>0</v>
      </c>
    </row>
    <row r="103" spans="1:29" ht="17" thickBot="1">
      <c r="A103" s="71">
        <f t="shared" si="108"/>
        <v>76</v>
      </c>
      <c r="B103" s="71">
        <v>24</v>
      </c>
      <c r="C103" s="71">
        <v>52.9</v>
      </c>
      <c r="D103" s="71">
        <v>52.9</v>
      </c>
      <c r="E103" s="71">
        <v>6740</v>
      </c>
      <c r="F103" s="71">
        <v>-0.7</v>
      </c>
      <c r="G103" s="71">
        <v>46.8</v>
      </c>
      <c r="H103" s="71">
        <v>51.6</v>
      </c>
      <c r="I103" s="71" t="s">
        <v>131</v>
      </c>
      <c r="J103" s="71">
        <v>11.3</v>
      </c>
      <c r="K103" s="97">
        <v>58</v>
      </c>
      <c r="L103" s="74">
        <v>0.7</v>
      </c>
      <c r="M103" s="3"/>
      <c r="Q103" s="99">
        <f t="shared" si="104"/>
        <v>0.66000000000000014</v>
      </c>
      <c r="R103" s="99">
        <f t="shared" si="109"/>
        <v>0.13947368421052633</v>
      </c>
      <c r="S103" s="100">
        <v>0.14000000000000001</v>
      </c>
      <c r="T103" s="79">
        <f>(J103-L103)/S103</f>
        <v>75.714285714285722</v>
      </c>
      <c r="U103" s="79">
        <f t="shared" si="105"/>
        <v>76</v>
      </c>
      <c r="V103" s="79">
        <f>A103-U103</f>
        <v>0</v>
      </c>
      <c r="W103" s="100">
        <f t="shared" si="106"/>
        <v>0.13892125817773252</v>
      </c>
      <c r="X103" s="100">
        <f t="shared" si="107"/>
        <v>0.71112580569163608</v>
      </c>
      <c r="Y103" s="100"/>
      <c r="Z103" s="100"/>
      <c r="AA103" s="3">
        <f t="shared" si="91"/>
        <v>76.222129954806576</v>
      </c>
      <c r="AB103" s="79">
        <f t="shared" si="92"/>
        <v>76</v>
      </c>
      <c r="AC103" s="3">
        <f t="shared" si="93"/>
        <v>0</v>
      </c>
    </row>
    <row r="104" spans="1:29" ht="17" thickBot="1">
      <c r="A104" s="71">
        <f t="shared" si="108"/>
        <v>70</v>
      </c>
      <c r="B104" s="71">
        <v>30</v>
      </c>
      <c r="C104" s="71">
        <v>53.2</v>
      </c>
      <c r="D104" s="71">
        <v>53.6</v>
      </c>
      <c r="E104" s="71">
        <v>7420</v>
      </c>
      <c r="F104" s="71">
        <v>-0.9</v>
      </c>
      <c r="G104" s="71">
        <v>47.6</v>
      </c>
      <c r="H104" s="71">
        <v>50.1</v>
      </c>
      <c r="I104" s="71" t="s">
        <v>26</v>
      </c>
      <c r="J104" s="71">
        <v>10.5</v>
      </c>
      <c r="K104" s="97">
        <v>58</v>
      </c>
      <c r="L104" s="74">
        <v>0.7</v>
      </c>
      <c r="M104" s="3"/>
      <c r="Q104" s="99">
        <f t="shared" si="104"/>
        <v>0.69999999999999929</v>
      </c>
      <c r="R104" s="99">
        <f t="shared" si="109"/>
        <v>0.14000000000000001</v>
      </c>
      <c r="S104" s="100">
        <v>0.14000000000000001</v>
      </c>
      <c r="T104" s="79">
        <f>(J104-L104)/S104</f>
        <v>70</v>
      </c>
      <c r="U104" s="79">
        <f t="shared" si="105"/>
        <v>70</v>
      </c>
      <c r="V104" s="79">
        <f>A104-U104</f>
        <v>0</v>
      </c>
      <c r="W104" s="100">
        <f t="shared" si="106"/>
        <v>0.13892125817773252</v>
      </c>
      <c r="X104" s="100">
        <f t="shared" si="107"/>
        <v>0.71112580569163608</v>
      </c>
      <c r="Y104" s="100"/>
      <c r="Z104" s="100"/>
      <c r="AA104" s="3">
        <f t="shared" si="91"/>
        <v>70.463472061163685</v>
      </c>
      <c r="AB104" s="79">
        <f t="shared" si="92"/>
        <v>70</v>
      </c>
      <c r="AC104" s="3">
        <f t="shared" si="93"/>
        <v>0</v>
      </c>
    </row>
    <row r="105" spans="1:29" ht="17" thickBot="1">
      <c r="A105" s="71">
        <f t="shared" si="108"/>
        <v>84</v>
      </c>
      <c r="B105" s="71">
        <v>16</v>
      </c>
      <c r="C105" s="71">
        <v>52.9</v>
      </c>
      <c r="D105" s="71">
        <v>52.1</v>
      </c>
      <c r="E105" s="71">
        <v>6870</v>
      </c>
      <c r="F105" s="71">
        <v>-0.5</v>
      </c>
      <c r="G105" s="71">
        <v>45.6</v>
      </c>
      <c r="H105" s="71">
        <v>50</v>
      </c>
      <c r="I105" s="71" t="s">
        <v>27</v>
      </c>
      <c r="J105" s="71">
        <v>12.4</v>
      </c>
      <c r="K105" s="97">
        <v>58</v>
      </c>
      <c r="L105" s="74">
        <v>0.7</v>
      </c>
      <c r="M105" s="3"/>
      <c r="Q105" s="99">
        <f t="shared" si="104"/>
        <v>0.63999999999999879</v>
      </c>
      <c r="R105" s="99">
        <f t="shared" si="109"/>
        <v>0.13928571428571429</v>
      </c>
      <c r="S105" s="100">
        <v>0.14000000000000001</v>
      </c>
      <c r="T105" s="79">
        <f>(J105-L105)/S105</f>
        <v>83.571428571428569</v>
      </c>
      <c r="U105" s="79">
        <f t="shared" si="105"/>
        <v>84</v>
      </c>
      <c r="V105" s="79">
        <f>A105-U105</f>
        <v>0</v>
      </c>
      <c r="W105" s="100">
        <f t="shared" si="106"/>
        <v>0.13892125817773252</v>
      </c>
      <c r="X105" s="100">
        <f t="shared" si="107"/>
        <v>0.71112580569163608</v>
      </c>
      <c r="Y105" s="100"/>
      <c r="Z105" s="100"/>
      <c r="AA105" s="3">
        <f t="shared" si="91"/>
        <v>84.140284558565554</v>
      </c>
      <c r="AB105" s="79">
        <f t="shared" si="92"/>
        <v>84</v>
      </c>
      <c r="AC105" s="3">
        <f t="shared" si="93"/>
        <v>0</v>
      </c>
    </row>
    <row r="106" spans="1:29" ht="17" thickBot="1">
      <c r="A106" s="71">
        <f t="shared" si="108"/>
        <v>39</v>
      </c>
      <c r="B106" s="71">
        <v>61</v>
      </c>
      <c r="C106" s="71">
        <v>53.2</v>
      </c>
      <c r="D106" s="71">
        <v>56.7</v>
      </c>
      <c r="E106" s="71">
        <v>7430</v>
      </c>
      <c r="F106" s="71">
        <v>-2.9</v>
      </c>
      <c r="G106" s="71">
        <v>52.2</v>
      </c>
      <c r="H106" s="71">
        <v>55.4</v>
      </c>
      <c r="I106" s="71" t="s">
        <v>112</v>
      </c>
      <c r="J106" s="71">
        <v>6.1</v>
      </c>
      <c r="K106" s="97">
        <v>58</v>
      </c>
      <c r="L106" s="74">
        <v>0.7</v>
      </c>
      <c r="M106" s="3"/>
      <c r="Q106" s="99">
        <f t="shared" si="104"/>
        <v>0.63999999999999879</v>
      </c>
      <c r="R106" s="99">
        <f t="shared" si="109"/>
        <v>0.13846153846153844</v>
      </c>
      <c r="S106" s="100">
        <v>0.14000000000000001</v>
      </c>
      <c r="T106" s="79">
        <f>(J106-L106)/S106</f>
        <v>38.571428571428562</v>
      </c>
      <c r="U106" s="79">
        <f t="shared" si="105"/>
        <v>39</v>
      </c>
      <c r="V106" s="79">
        <f>A106-U106</f>
        <v>0</v>
      </c>
      <c r="W106" s="100">
        <f t="shared" si="106"/>
        <v>0.13892125817773252</v>
      </c>
      <c r="X106" s="100">
        <f t="shared" si="107"/>
        <v>0.71112580569163608</v>
      </c>
      <c r="Y106" s="100"/>
      <c r="Z106" s="100"/>
      <c r="AA106" s="3">
        <f t="shared" si="91"/>
        <v>38.79085364612785</v>
      </c>
      <c r="AB106" s="79">
        <f t="shared" si="92"/>
        <v>39</v>
      </c>
      <c r="AC106" s="3">
        <f t="shared" si="93"/>
        <v>0</v>
      </c>
    </row>
    <row r="107" spans="1:29" ht="17" thickBot="1">
      <c r="A107" s="71">
        <f t="shared" si="108"/>
        <v>58</v>
      </c>
      <c r="B107" s="71">
        <v>42</v>
      </c>
      <c r="C107" s="71">
        <v>53.6</v>
      </c>
      <c r="D107" s="71">
        <v>54.6</v>
      </c>
      <c r="E107" s="71">
        <v>6950</v>
      </c>
      <c r="F107" s="71">
        <v>-0.9</v>
      </c>
      <c r="G107" s="71">
        <v>49.3</v>
      </c>
      <c r="H107" s="71">
        <v>53.7</v>
      </c>
      <c r="I107" s="71" t="s">
        <v>33</v>
      </c>
      <c r="J107" s="71">
        <v>8.6999999999999993</v>
      </c>
      <c r="K107" s="97">
        <v>58</v>
      </c>
      <c r="L107" s="74">
        <v>0.7</v>
      </c>
      <c r="M107" s="3"/>
      <c r="Q107" s="99">
        <f t="shared" si="104"/>
        <v>0.57999999999999829</v>
      </c>
      <c r="R107" s="99">
        <f t="shared" si="109"/>
        <v>0.13793103448275862</v>
      </c>
      <c r="S107" s="100">
        <v>0.14000000000000001</v>
      </c>
      <c r="T107" s="79">
        <f>(J107-L107)/S107</f>
        <v>57.142857142857132</v>
      </c>
      <c r="U107" s="79">
        <f t="shared" si="105"/>
        <v>57</v>
      </c>
      <c r="V107" s="79">
        <f>A107-U107</f>
        <v>1</v>
      </c>
      <c r="W107" s="100">
        <f t="shared" si="106"/>
        <v>0.13892125817773252</v>
      </c>
      <c r="X107" s="100">
        <f t="shared" si="107"/>
        <v>0.71112580569163608</v>
      </c>
      <c r="Y107" s="100"/>
      <c r="Z107" s="100"/>
      <c r="AA107" s="3">
        <f t="shared" si="91"/>
        <v>57.506491800467209</v>
      </c>
      <c r="AB107" s="79">
        <f t="shared" si="92"/>
        <v>58</v>
      </c>
      <c r="AC107" s="3">
        <f t="shared" si="93"/>
        <v>0</v>
      </c>
    </row>
    <row r="108" spans="1:29" ht="17" thickBot="1">
      <c r="A108" s="71">
        <f t="shared" si="108"/>
        <v>41</v>
      </c>
      <c r="B108" s="71">
        <v>59</v>
      </c>
      <c r="C108" s="71">
        <v>52.3</v>
      </c>
      <c r="D108" s="71">
        <v>56</v>
      </c>
      <c r="E108" s="71">
        <v>6090</v>
      </c>
      <c r="F108" s="71" t="s">
        <v>19</v>
      </c>
      <c r="G108" s="71">
        <v>51.7</v>
      </c>
      <c r="H108" s="71">
        <v>57.8</v>
      </c>
      <c r="I108" s="71" t="s">
        <v>132</v>
      </c>
      <c r="J108" s="71">
        <v>6.4</v>
      </c>
      <c r="K108" s="97">
        <v>58</v>
      </c>
      <c r="L108" s="74">
        <v>0.7</v>
      </c>
      <c r="M108" s="3"/>
      <c r="Q108" s="99">
        <f t="shared" si="104"/>
        <v>0.66000000000000014</v>
      </c>
      <c r="R108" s="99">
        <f t="shared" si="109"/>
        <v>0.13902439024390245</v>
      </c>
      <c r="S108" s="100">
        <v>0.14000000000000001</v>
      </c>
      <c r="T108" s="79">
        <f>(J108-L108)/S108</f>
        <v>40.714285714285708</v>
      </c>
      <c r="U108" s="79">
        <f t="shared" si="105"/>
        <v>41</v>
      </c>
      <c r="V108" s="79">
        <f>A108-U108</f>
        <v>0</v>
      </c>
      <c r="W108" s="100">
        <f t="shared" si="106"/>
        <v>0.13892125817773252</v>
      </c>
      <c r="X108" s="100">
        <f t="shared" si="107"/>
        <v>0.71112580569163608</v>
      </c>
      <c r="Y108" s="100"/>
      <c r="Z108" s="100"/>
      <c r="AA108" s="3">
        <f t="shared" si="91"/>
        <v>40.950350356243938</v>
      </c>
      <c r="AB108" s="79">
        <f t="shared" si="92"/>
        <v>41</v>
      </c>
      <c r="AC108" s="3">
        <f t="shared" si="93"/>
        <v>0</v>
      </c>
    </row>
    <row r="109" spans="1:29" ht="17" thickBot="1">
      <c r="A109" s="71">
        <f t="shared" si="108"/>
        <v>18</v>
      </c>
      <c r="B109" s="71">
        <v>82</v>
      </c>
      <c r="C109" s="71">
        <v>62</v>
      </c>
      <c r="D109" s="71">
        <v>60.9</v>
      </c>
      <c r="E109" s="71">
        <v>7980</v>
      </c>
      <c r="F109" s="71">
        <v>-3.5</v>
      </c>
      <c r="G109" s="71">
        <v>57.8</v>
      </c>
      <c r="H109" s="71">
        <v>59.5</v>
      </c>
      <c r="I109" s="71" t="s">
        <v>107</v>
      </c>
      <c r="J109" s="71">
        <v>3.2</v>
      </c>
      <c r="K109" s="97">
        <v>58</v>
      </c>
      <c r="L109" s="74">
        <v>0.7</v>
      </c>
      <c r="M109" s="3" t="s">
        <v>43</v>
      </c>
      <c r="Q109" s="99">
        <f t="shared" si="104"/>
        <v>0.67999999999999972</v>
      </c>
      <c r="R109" s="99">
        <f t="shared" si="109"/>
        <v>0.1388888888888889</v>
      </c>
      <c r="S109" s="100">
        <v>0.14000000000000001</v>
      </c>
      <c r="T109" s="79">
        <f>(J109-L109)/S109</f>
        <v>17.857142857142854</v>
      </c>
      <c r="U109" s="79">
        <f t="shared" si="105"/>
        <v>18</v>
      </c>
      <c r="V109" s="79">
        <f>A109-U109</f>
        <v>0</v>
      </c>
      <c r="W109" s="100">
        <f t="shared" si="106"/>
        <v>0.13892125817773252</v>
      </c>
      <c r="X109" s="100">
        <f t="shared" si="107"/>
        <v>0.71112580569163608</v>
      </c>
      <c r="Y109" s="100"/>
      <c r="Z109" s="100"/>
      <c r="AA109" s="3">
        <f t="shared" si="91"/>
        <v>17.915718781672407</v>
      </c>
      <c r="AB109" s="79">
        <f t="shared" si="92"/>
        <v>18</v>
      </c>
      <c r="AC109" s="3">
        <f t="shared" si="93"/>
        <v>0</v>
      </c>
    </row>
    <row r="110" spans="1:29" ht="17" thickBot="1">
      <c r="A110" s="71">
        <f t="shared" si="108"/>
        <v>18</v>
      </c>
      <c r="B110" s="71">
        <v>82</v>
      </c>
      <c r="C110" s="71">
        <v>63.9</v>
      </c>
      <c r="D110" s="71">
        <v>62.5</v>
      </c>
      <c r="E110" s="71">
        <v>6540</v>
      </c>
      <c r="F110" s="71" t="s">
        <v>19</v>
      </c>
      <c r="G110" s="71">
        <v>60.7</v>
      </c>
      <c r="H110" s="71">
        <v>64.099999999999994</v>
      </c>
      <c r="I110" s="71" t="s">
        <v>42</v>
      </c>
      <c r="J110" s="71">
        <v>3.2</v>
      </c>
      <c r="K110" s="97">
        <v>58</v>
      </c>
      <c r="L110" s="74">
        <v>0.7</v>
      </c>
      <c r="M110" s="3" t="s">
        <v>43</v>
      </c>
      <c r="Q110" s="99">
        <f t="shared" si="104"/>
        <v>0.67999999999999972</v>
      </c>
      <c r="R110" s="99">
        <f t="shared" si="109"/>
        <v>0.1388888888888889</v>
      </c>
      <c r="S110" s="100">
        <v>0.14000000000000001</v>
      </c>
      <c r="T110" s="79">
        <f>(J110-L110)/S110</f>
        <v>17.857142857142854</v>
      </c>
      <c r="U110" s="79">
        <f t="shared" si="105"/>
        <v>18</v>
      </c>
      <c r="V110" s="79">
        <f>A110-U110</f>
        <v>0</v>
      </c>
      <c r="W110" s="100">
        <f t="shared" si="106"/>
        <v>0.13892125817773252</v>
      </c>
      <c r="X110" s="100">
        <f t="shared" si="107"/>
        <v>0.71112580569163608</v>
      </c>
      <c r="Y110" s="100"/>
      <c r="Z110" s="100"/>
      <c r="AA110" s="3">
        <f t="shared" si="91"/>
        <v>17.915718781672407</v>
      </c>
      <c r="AB110" s="79">
        <f t="shared" si="92"/>
        <v>18</v>
      </c>
      <c r="AC110" s="3">
        <f t="shared" si="93"/>
        <v>0</v>
      </c>
    </row>
    <row r="111" spans="1:29" ht="17" thickBot="1">
      <c r="A111" s="71">
        <f t="shared" si="108"/>
        <v>14</v>
      </c>
      <c r="B111" s="71">
        <v>86</v>
      </c>
      <c r="C111" s="71">
        <v>62.1</v>
      </c>
      <c r="D111" s="71">
        <v>58.9</v>
      </c>
      <c r="E111" s="71">
        <v>8160</v>
      </c>
      <c r="F111" s="71">
        <v>-1.7</v>
      </c>
      <c r="G111" s="71">
        <v>55.5</v>
      </c>
      <c r="H111" s="71">
        <v>58.3</v>
      </c>
      <c r="I111" s="71" t="s">
        <v>22</v>
      </c>
      <c r="J111" s="71">
        <v>2.6</v>
      </c>
      <c r="K111" s="97">
        <v>58</v>
      </c>
      <c r="L111" s="74">
        <v>0.7</v>
      </c>
      <c r="M111" s="3"/>
      <c r="Q111" s="99">
        <f t="shared" si="104"/>
        <v>0.6399999999999999</v>
      </c>
      <c r="R111" s="99">
        <f t="shared" si="109"/>
        <v>0.13571428571428573</v>
      </c>
      <c r="S111" s="100">
        <v>0.14000000000000001</v>
      </c>
      <c r="T111" s="79">
        <f>(J111-L111)/S111</f>
        <v>13.571428571428571</v>
      </c>
      <c r="U111" s="79">
        <f t="shared" si="105"/>
        <v>14</v>
      </c>
      <c r="V111" s="79">
        <f>A111-U111</f>
        <v>0</v>
      </c>
      <c r="W111" s="100">
        <f t="shared" si="106"/>
        <v>0.13892125817773252</v>
      </c>
      <c r="X111" s="100">
        <f t="shared" si="107"/>
        <v>0.71112580569163608</v>
      </c>
      <c r="Y111" s="100"/>
      <c r="Z111" s="100"/>
      <c r="AA111" s="3">
        <f t="shared" si="91"/>
        <v>13.596725361440248</v>
      </c>
      <c r="AB111" s="79">
        <f t="shared" si="92"/>
        <v>14</v>
      </c>
      <c r="AC111" s="3">
        <f t="shared" si="93"/>
        <v>0</v>
      </c>
    </row>
    <row r="112" spans="1:29" ht="17" thickBot="1">
      <c r="A112" s="71">
        <f t="shared" si="108"/>
        <v>18</v>
      </c>
      <c r="B112" s="71">
        <v>82</v>
      </c>
      <c r="C112" s="71">
        <v>62.5</v>
      </c>
      <c r="D112" s="71">
        <v>63</v>
      </c>
      <c r="E112" s="71">
        <v>8630</v>
      </c>
      <c r="F112" s="71">
        <v>-2.9</v>
      </c>
      <c r="G112" s="71">
        <v>60.9</v>
      </c>
      <c r="H112" s="71">
        <v>62.2</v>
      </c>
      <c r="I112" s="71" t="s">
        <v>133</v>
      </c>
      <c r="J112" s="71">
        <v>3.2</v>
      </c>
      <c r="K112" s="97">
        <v>58</v>
      </c>
      <c r="L112" s="74">
        <v>0.7</v>
      </c>
      <c r="M112" s="3" t="s">
        <v>43</v>
      </c>
      <c r="Q112" s="99">
        <f t="shared" si="104"/>
        <v>0.67999999999999972</v>
      </c>
      <c r="R112" s="99">
        <f t="shared" si="109"/>
        <v>0.1388888888888889</v>
      </c>
      <c r="S112" s="100">
        <v>0.14000000000000001</v>
      </c>
      <c r="T112" s="79">
        <f>(J112-L112)/S112</f>
        <v>17.857142857142854</v>
      </c>
      <c r="U112" s="79">
        <f t="shared" si="105"/>
        <v>18</v>
      </c>
      <c r="V112" s="79">
        <f>A112-U112</f>
        <v>0</v>
      </c>
      <c r="W112" s="100">
        <f t="shared" si="106"/>
        <v>0.13892125817773252</v>
      </c>
      <c r="X112" s="100">
        <f t="shared" si="107"/>
        <v>0.71112580569163608</v>
      </c>
      <c r="Y112" s="100"/>
      <c r="Z112" s="100"/>
      <c r="AA112" s="3">
        <f t="shared" si="91"/>
        <v>17.915718781672407</v>
      </c>
      <c r="AB112" s="79">
        <f t="shared" si="92"/>
        <v>18</v>
      </c>
      <c r="AC112" s="3">
        <f t="shared" si="93"/>
        <v>0</v>
      </c>
    </row>
    <row r="113" spans="1:29" ht="17" thickBot="1">
      <c r="A113" s="71">
        <f t="shared" si="108"/>
        <v>17</v>
      </c>
      <c r="B113" s="71">
        <v>83</v>
      </c>
      <c r="C113" s="71">
        <v>62.3</v>
      </c>
      <c r="D113" s="71">
        <v>58.9</v>
      </c>
      <c r="E113" s="71">
        <v>8100</v>
      </c>
      <c r="F113" s="71">
        <v>-2.2999999999999998</v>
      </c>
      <c r="G113" s="71">
        <v>55.3</v>
      </c>
      <c r="H113" s="71">
        <v>58.7</v>
      </c>
      <c r="I113" s="71" t="s">
        <v>92</v>
      </c>
      <c r="J113" s="71">
        <v>3.04</v>
      </c>
      <c r="K113" s="97">
        <v>58</v>
      </c>
      <c r="L113" s="74">
        <v>0.7</v>
      </c>
      <c r="M113" s="3"/>
      <c r="Q113" s="99">
        <f t="shared" si="104"/>
        <v>0.6599999999999997</v>
      </c>
      <c r="R113" s="99">
        <f t="shared" si="109"/>
        <v>0.1376470588235294</v>
      </c>
      <c r="S113" s="100">
        <v>0.14000000000000001</v>
      </c>
      <c r="T113" s="79">
        <f>(J113-L113)/S113</f>
        <v>16.714285714285712</v>
      </c>
      <c r="U113" s="79">
        <f t="shared" si="105"/>
        <v>17</v>
      </c>
      <c r="V113" s="79">
        <f>A113-U113</f>
        <v>0</v>
      </c>
      <c r="W113" s="100">
        <f t="shared" si="106"/>
        <v>0.13892125817773252</v>
      </c>
      <c r="X113" s="100">
        <f t="shared" si="107"/>
        <v>0.71112580569163608</v>
      </c>
      <c r="Y113" s="100"/>
      <c r="Z113" s="100"/>
      <c r="AA113" s="3">
        <f t="shared" si="91"/>
        <v>16.763987202943831</v>
      </c>
      <c r="AB113" s="79">
        <f t="shared" si="92"/>
        <v>17</v>
      </c>
      <c r="AC113" s="3">
        <f t="shared" si="93"/>
        <v>0</v>
      </c>
    </row>
    <row r="114" spans="1:29" ht="17" thickBot="1">
      <c r="A114" s="71">
        <f t="shared" si="108"/>
        <v>13</v>
      </c>
      <c r="B114" s="71">
        <v>87</v>
      </c>
      <c r="C114" s="71">
        <v>62.2</v>
      </c>
      <c r="D114" s="71">
        <v>61.6</v>
      </c>
      <c r="E114" s="71">
        <v>8110</v>
      </c>
      <c r="F114" s="71">
        <v>-2.1</v>
      </c>
      <c r="G114" s="71">
        <v>59.5</v>
      </c>
      <c r="H114" s="71">
        <v>62.7</v>
      </c>
      <c r="I114" s="71" t="s">
        <v>83</v>
      </c>
      <c r="J114" s="71">
        <v>2.5</v>
      </c>
      <c r="K114" s="97">
        <v>58</v>
      </c>
      <c r="L114" s="74">
        <v>0.7</v>
      </c>
      <c r="M114" s="3"/>
      <c r="Q114" s="99">
        <f t="shared" si="104"/>
        <v>0.67999999999999972</v>
      </c>
      <c r="R114" s="99">
        <f t="shared" si="109"/>
        <v>0.13846153846153847</v>
      </c>
      <c r="S114" s="100">
        <v>0.14000000000000001</v>
      </c>
      <c r="T114" s="79">
        <f>(J114-L114)/S114</f>
        <v>12.857142857142856</v>
      </c>
      <c r="U114" s="79">
        <f t="shared" si="105"/>
        <v>13</v>
      </c>
      <c r="V114" s="79">
        <f>A114-U114</f>
        <v>0</v>
      </c>
      <c r="W114" s="100">
        <f t="shared" si="106"/>
        <v>0.13892125817773252</v>
      </c>
      <c r="X114" s="100">
        <f t="shared" si="107"/>
        <v>0.71112580569163608</v>
      </c>
      <c r="Y114" s="100"/>
      <c r="Z114" s="100"/>
      <c r="AA114" s="3">
        <f t="shared" si="91"/>
        <v>12.876893124734886</v>
      </c>
      <c r="AB114" s="79">
        <f t="shared" si="92"/>
        <v>13</v>
      </c>
      <c r="AC114" s="3">
        <f t="shared" si="93"/>
        <v>0</v>
      </c>
    </row>
    <row r="115" spans="1:29" ht="17" thickBot="1">
      <c r="A115" s="71">
        <f t="shared" si="108"/>
        <v>14</v>
      </c>
      <c r="B115" s="71">
        <v>86</v>
      </c>
      <c r="C115" s="71">
        <v>63.7</v>
      </c>
      <c r="D115" s="71">
        <v>62.8</v>
      </c>
      <c r="E115" s="71">
        <v>8930</v>
      </c>
      <c r="F115" s="71">
        <v>-3.1</v>
      </c>
      <c r="G115" s="71">
        <v>60.7</v>
      </c>
      <c r="H115" s="71">
        <v>62</v>
      </c>
      <c r="I115" s="71" t="s">
        <v>32</v>
      </c>
      <c r="J115" s="71">
        <v>2.7</v>
      </c>
      <c r="K115" s="97">
        <v>58</v>
      </c>
      <c r="L115" s="74">
        <v>0.7</v>
      </c>
      <c r="M115" s="3"/>
      <c r="Q115" s="99">
        <f t="shared" si="104"/>
        <v>0.74</v>
      </c>
      <c r="R115" s="99">
        <f t="shared" si="109"/>
        <v>0.14285714285714285</v>
      </c>
      <c r="S115" s="100">
        <v>0.14000000000000001</v>
      </c>
      <c r="T115" s="79">
        <f>(J115-L115)/S115</f>
        <v>14.285714285714285</v>
      </c>
      <c r="U115" s="79">
        <f t="shared" si="105"/>
        <v>14</v>
      </c>
      <c r="V115" s="79">
        <f>A115-U115</f>
        <v>0</v>
      </c>
      <c r="W115" s="100">
        <f t="shared" si="106"/>
        <v>0.13892125817773252</v>
      </c>
      <c r="X115" s="100">
        <f t="shared" si="107"/>
        <v>0.71112580569163608</v>
      </c>
      <c r="Y115" s="100"/>
      <c r="Z115" s="100"/>
      <c r="AA115" s="3">
        <f t="shared" si="91"/>
        <v>14.316557598145607</v>
      </c>
      <c r="AB115" s="79">
        <f t="shared" si="92"/>
        <v>14</v>
      </c>
      <c r="AC115" s="3">
        <f t="shared" si="93"/>
        <v>0</v>
      </c>
    </row>
    <row r="116" spans="1:29" ht="17" thickBot="1">
      <c r="A116" s="71">
        <f t="shared" si="108"/>
        <v>73</v>
      </c>
      <c r="B116" s="71">
        <v>27</v>
      </c>
      <c r="C116" s="71">
        <v>58.3</v>
      </c>
      <c r="D116" s="71">
        <v>67</v>
      </c>
      <c r="E116" s="71">
        <v>6460</v>
      </c>
      <c r="F116" s="71">
        <v>-0.7</v>
      </c>
      <c r="G116" s="71">
        <v>68.8</v>
      </c>
      <c r="H116" s="71">
        <v>74.5</v>
      </c>
      <c r="I116" s="71" t="s">
        <v>92</v>
      </c>
      <c r="J116" s="71">
        <v>10.8</v>
      </c>
      <c r="K116" s="97">
        <v>58</v>
      </c>
      <c r="L116" s="74">
        <v>0.7</v>
      </c>
      <c r="M116" s="3"/>
      <c r="Q116" s="99">
        <f t="shared" ref="Q116:Q151" si="110">J116-($P$132*A116)</f>
        <v>0.58000000000000007</v>
      </c>
      <c r="R116" s="99">
        <f t="shared" si="109"/>
        <v>0.13835616438356166</v>
      </c>
      <c r="S116" s="100">
        <v>0.14000000000000001</v>
      </c>
      <c r="T116" s="79">
        <f>(J116-L116)/S116</f>
        <v>72.142857142857153</v>
      </c>
      <c r="U116" s="79">
        <f t="shared" si="105"/>
        <v>72</v>
      </c>
      <c r="V116" s="79">
        <f>A116-U116</f>
        <v>1</v>
      </c>
      <c r="W116" s="100">
        <f t="shared" si="106"/>
        <v>0.13892125817773252</v>
      </c>
      <c r="X116" s="100">
        <f t="shared" si="107"/>
        <v>0.71112580569163608</v>
      </c>
      <c r="Y116" s="100"/>
      <c r="Z116" s="100"/>
      <c r="AA116" s="3">
        <f t="shared" si="91"/>
        <v>72.622968771279773</v>
      </c>
      <c r="AB116" s="79">
        <f t="shared" si="92"/>
        <v>73</v>
      </c>
      <c r="AC116" s="3">
        <f t="shared" si="93"/>
        <v>0</v>
      </c>
    </row>
    <row r="117" spans="1:29" ht="17" thickBot="1">
      <c r="A117" s="71">
        <f t="shared" si="108"/>
        <v>13</v>
      </c>
      <c r="B117" s="71">
        <v>87</v>
      </c>
      <c r="C117" s="71">
        <v>54.9</v>
      </c>
      <c r="D117" s="71">
        <v>61.4</v>
      </c>
      <c r="E117" s="71">
        <v>6500</v>
      </c>
      <c r="F117" s="71" t="s">
        <v>19</v>
      </c>
      <c r="G117" s="71">
        <v>60</v>
      </c>
      <c r="H117" s="71">
        <v>65.400000000000006</v>
      </c>
      <c r="I117" s="71" t="s">
        <v>93</v>
      </c>
      <c r="J117" s="71">
        <v>2.5</v>
      </c>
      <c r="K117" s="97">
        <v>58</v>
      </c>
      <c r="L117" s="74">
        <v>0.7</v>
      </c>
      <c r="M117" s="3"/>
      <c r="Q117" s="99">
        <f t="shared" si="110"/>
        <v>0.67999999999999972</v>
      </c>
      <c r="R117" s="99">
        <f t="shared" si="109"/>
        <v>0.13846153846153847</v>
      </c>
      <c r="S117" s="100">
        <v>0.14000000000000001</v>
      </c>
      <c r="T117" s="79">
        <f>(J117-L117)/S117</f>
        <v>12.857142857142856</v>
      </c>
      <c r="U117" s="79">
        <f t="shared" si="105"/>
        <v>13</v>
      </c>
      <c r="V117" s="79">
        <f>A117-U117</f>
        <v>0</v>
      </c>
      <c r="W117" s="100">
        <f t="shared" si="106"/>
        <v>0.13892125817773252</v>
      </c>
      <c r="X117" s="100">
        <f t="shared" si="107"/>
        <v>0.71112580569163608</v>
      </c>
      <c r="Y117" s="100"/>
      <c r="Z117" s="100"/>
      <c r="AA117" s="3">
        <f t="shared" si="91"/>
        <v>12.876893124734886</v>
      </c>
      <c r="AB117" s="79">
        <f t="shared" si="92"/>
        <v>13</v>
      </c>
      <c r="AC117" s="3">
        <f t="shared" si="93"/>
        <v>0</v>
      </c>
    </row>
    <row r="118" spans="1:29" ht="17" thickBot="1">
      <c r="A118" s="71">
        <f t="shared" si="108"/>
        <v>83</v>
      </c>
      <c r="B118" s="71">
        <v>17</v>
      </c>
      <c r="C118" s="71">
        <v>56.3</v>
      </c>
      <c r="D118" s="71">
        <v>67.3</v>
      </c>
      <c r="E118" s="71">
        <v>5970</v>
      </c>
      <c r="F118" s="71">
        <v>-1.5</v>
      </c>
      <c r="G118" s="71">
        <v>69.3</v>
      </c>
      <c r="H118" s="71">
        <v>77</v>
      </c>
      <c r="I118" s="71" t="s">
        <v>94</v>
      </c>
      <c r="J118" s="71">
        <v>12.2</v>
      </c>
      <c r="K118" s="97">
        <v>58</v>
      </c>
      <c r="L118" s="74">
        <v>0.7</v>
      </c>
      <c r="M118" s="3"/>
      <c r="Q118" s="99">
        <f t="shared" si="110"/>
        <v>0.57999999999999829</v>
      </c>
      <c r="R118" s="99">
        <f t="shared" si="109"/>
        <v>0.13855421686746988</v>
      </c>
      <c r="S118" s="100">
        <v>0.14000000000000001</v>
      </c>
      <c r="T118" s="79">
        <f>(J118-L118)/S118</f>
        <v>82.142857142857139</v>
      </c>
      <c r="U118" s="79">
        <f t="shared" si="105"/>
        <v>82</v>
      </c>
      <c r="V118" s="79">
        <f>A118-U118</f>
        <v>1</v>
      </c>
      <c r="W118" s="100">
        <f t="shared" si="106"/>
        <v>0.13892125817773252</v>
      </c>
      <c r="X118" s="100">
        <f t="shared" si="107"/>
        <v>0.71112580569163608</v>
      </c>
      <c r="Y118" s="100"/>
      <c r="Z118" s="100"/>
      <c r="AA118" s="3">
        <f t="shared" si="91"/>
        <v>82.70062008515481</v>
      </c>
      <c r="AB118" s="79">
        <f t="shared" si="92"/>
        <v>83</v>
      </c>
      <c r="AC118" s="3">
        <f t="shared" si="93"/>
        <v>0</v>
      </c>
    </row>
    <row r="119" spans="1:29" ht="17" thickBot="1">
      <c r="A119" s="71">
        <f t="shared" si="108"/>
        <v>52</v>
      </c>
      <c r="B119" s="71">
        <v>48</v>
      </c>
      <c r="C119" s="71">
        <v>56.4</v>
      </c>
      <c r="D119" s="71">
        <v>64.8</v>
      </c>
      <c r="E119" s="71">
        <v>6760</v>
      </c>
      <c r="F119" s="71" t="s">
        <v>19</v>
      </c>
      <c r="G119" s="71">
        <v>65</v>
      </c>
      <c r="H119" s="71">
        <v>70.5</v>
      </c>
      <c r="I119" s="71" t="s">
        <v>134</v>
      </c>
      <c r="J119" s="71">
        <v>8</v>
      </c>
      <c r="K119" s="97">
        <v>58</v>
      </c>
      <c r="L119" s="74">
        <v>0.7</v>
      </c>
      <c r="M119" s="3"/>
      <c r="Q119" s="99">
        <f t="shared" si="110"/>
        <v>0.71999999999999886</v>
      </c>
      <c r="R119" s="99">
        <f t="shared" si="109"/>
        <v>0.14038461538461539</v>
      </c>
      <c r="S119" s="100">
        <v>0.14000000000000001</v>
      </c>
      <c r="T119" s="79">
        <f>(J119-L119)/S119</f>
        <v>52.142857142857139</v>
      </c>
      <c r="U119" s="79">
        <f t="shared" si="105"/>
        <v>52</v>
      </c>
      <c r="V119" s="79">
        <f>A119-U119</f>
        <v>0</v>
      </c>
      <c r="W119" s="100">
        <f t="shared" si="106"/>
        <v>0.13892125817773252</v>
      </c>
      <c r="X119" s="100">
        <f t="shared" si="107"/>
        <v>0.71112580569163608</v>
      </c>
      <c r="Y119" s="100"/>
      <c r="Z119" s="100"/>
      <c r="AA119" s="3">
        <f t="shared" si="91"/>
        <v>52.467666143529691</v>
      </c>
      <c r="AB119" s="79">
        <f t="shared" si="92"/>
        <v>52</v>
      </c>
      <c r="AC119" s="3">
        <f t="shared" si="93"/>
        <v>0</v>
      </c>
    </row>
    <row r="120" spans="1:29" ht="17" thickBot="1">
      <c r="A120" s="71">
        <f t="shared" si="108"/>
        <v>25</v>
      </c>
      <c r="B120" s="71">
        <v>75</v>
      </c>
      <c r="C120" s="71">
        <v>55.6</v>
      </c>
      <c r="D120" s="71">
        <v>63.1</v>
      </c>
      <c r="E120" s="71">
        <v>7230</v>
      </c>
      <c r="F120" s="71">
        <v>-3.1</v>
      </c>
      <c r="G120" s="71">
        <v>62.2</v>
      </c>
      <c r="H120" s="71">
        <v>66.5</v>
      </c>
      <c r="I120" s="71" t="s">
        <v>35</v>
      </c>
      <c r="J120" s="71">
        <v>4.2</v>
      </c>
      <c r="K120" s="97">
        <v>58</v>
      </c>
      <c r="L120" s="74">
        <v>0.7</v>
      </c>
      <c r="M120" s="3"/>
      <c r="Q120" s="99">
        <f t="shared" si="110"/>
        <v>0.69999999999999973</v>
      </c>
      <c r="R120" s="99">
        <f t="shared" si="109"/>
        <v>0.14000000000000001</v>
      </c>
      <c r="S120" s="100">
        <v>0.14000000000000001</v>
      </c>
      <c r="T120" s="79">
        <f>(J120-L120)/S120</f>
        <v>24.999999999999996</v>
      </c>
      <c r="U120" s="79">
        <f t="shared" si="105"/>
        <v>25</v>
      </c>
      <c r="V120" s="79">
        <f>A120-U120</f>
        <v>0</v>
      </c>
      <c r="W120" s="100">
        <f t="shared" si="106"/>
        <v>0.13892125817773252</v>
      </c>
      <c r="X120" s="100">
        <f t="shared" si="107"/>
        <v>0.71112580569163608</v>
      </c>
      <c r="Y120" s="100"/>
      <c r="Z120" s="100"/>
      <c r="AA120" s="3">
        <f t="shared" si="91"/>
        <v>25.11404114872601</v>
      </c>
      <c r="AB120" s="79">
        <f t="shared" si="92"/>
        <v>25</v>
      </c>
      <c r="AC120" s="3">
        <f t="shared" si="93"/>
        <v>0</v>
      </c>
    </row>
    <row r="121" spans="1:29" ht="17" thickBot="1">
      <c r="A121" s="71">
        <f t="shared" si="108"/>
        <v>1</v>
      </c>
      <c r="B121" s="71">
        <v>99</v>
      </c>
      <c r="C121" s="71">
        <v>53.3</v>
      </c>
      <c r="D121" s="71">
        <v>60.1</v>
      </c>
      <c r="E121" s="71">
        <v>6400</v>
      </c>
      <c r="F121" s="71" t="s">
        <v>19</v>
      </c>
      <c r="G121" s="71">
        <v>58</v>
      </c>
      <c r="H121" s="71">
        <v>63.4</v>
      </c>
      <c r="I121" s="71" t="s">
        <v>26</v>
      </c>
      <c r="J121" s="71">
        <v>0.9</v>
      </c>
      <c r="K121" s="97">
        <v>58</v>
      </c>
      <c r="L121" s="74">
        <v>0.7</v>
      </c>
      <c r="M121" s="3"/>
      <c r="Q121" s="99">
        <f t="shared" si="110"/>
        <v>0.76</v>
      </c>
      <c r="R121" s="99">
        <f t="shared" si="109"/>
        <v>0.20000000000000007</v>
      </c>
      <c r="S121" s="100">
        <v>0.14000000000000001</v>
      </c>
      <c r="T121" s="79">
        <f>(J121-L121)/S121</f>
        <v>1.4285714285714288</v>
      </c>
      <c r="U121" s="79">
        <f t="shared" si="105"/>
        <v>1</v>
      </c>
      <c r="V121" s="79">
        <f>A121-U121</f>
        <v>0</v>
      </c>
      <c r="W121" s="100">
        <f t="shared" si="106"/>
        <v>0.13892125817773252</v>
      </c>
      <c r="X121" s="100">
        <f t="shared" si="107"/>
        <v>0.71112580569163608</v>
      </c>
      <c r="Y121" s="100"/>
      <c r="Z121" s="100"/>
      <c r="AA121" s="3">
        <f t="shared" si="91"/>
        <v>1.3595773374491242</v>
      </c>
      <c r="AB121" s="79">
        <f t="shared" si="92"/>
        <v>1</v>
      </c>
      <c r="AC121" s="3">
        <f t="shared" si="93"/>
        <v>0</v>
      </c>
    </row>
    <row r="122" spans="1:29" ht="17" thickBot="1">
      <c r="A122" s="71">
        <f t="shared" si="108"/>
        <v>34</v>
      </c>
      <c r="B122" s="71">
        <v>66</v>
      </c>
      <c r="C122" s="71">
        <v>56.2</v>
      </c>
      <c r="D122" s="71">
        <v>63.7</v>
      </c>
      <c r="E122" s="71">
        <v>6180</v>
      </c>
      <c r="F122" s="71">
        <v>-0.5</v>
      </c>
      <c r="G122" s="71">
        <v>63.4</v>
      </c>
      <c r="H122" s="71">
        <v>70.400000000000006</v>
      </c>
      <c r="I122" s="71" t="s">
        <v>135</v>
      </c>
      <c r="J122" s="71">
        <v>5.4</v>
      </c>
      <c r="K122" s="97">
        <v>58</v>
      </c>
      <c r="L122" s="74">
        <v>0.7</v>
      </c>
      <c r="M122" s="3"/>
      <c r="Q122" s="99">
        <f t="shared" si="110"/>
        <v>0.63999999999999968</v>
      </c>
      <c r="R122" s="99">
        <f t="shared" si="109"/>
        <v>0.13823529411764707</v>
      </c>
      <c r="S122" s="100">
        <v>0.14000000000000001</v>
      </c>
      <c r="T122" s="79">
        <f>(J122-L122)/S122</f>
        <v>33.571428571428569</v>
      </c>
      <c r="U122" s="79">
        <f t="shared" si="105"/>
        <v>34</v>
      </c>
      <c r="V122" s="79">
        <f>A122-U122</f>
        <v>0</v>
      </c>
      <c r="W122" s="100">
        <f t="shared" si="106"/>
        <v>0.13892125817773252</v>
      </c>
      <c r="X122" s="100">
        <f t="shared" si="107"/>
        <v>0.71112580569163608</v>
      </c>
      <c r="Y122" s="100"/>
      <c r="Z122" s="100"/>
      <c r="AA122" s="3">
        <f t="shared" si="91"/>
        <v>33.752027989190331</v>
      </c>
      <c r="AB122" s="79">
        <f t="shared" si="92"/>
        <v>34</v>
      </c>
      <c r="AC122" s="3">
        <f t="shared" si="93"/>
        <v>0</v>
      </c>
    </row>
    <row r="123" spans="1:29" ht="17" thickBot="1">
      <c r="A123" s="71">
        <f t="shared" si="108"/>
        <v>65</v>
      </c>
      <c r="B123" s="71">
        <v>35</v>
      </c>
      <c r="C123" s="71">
        <v>58.3</v>
      </c>
      <c r="D123" s="71">
        <v>66.5</v>
      </c>
      <c r="E123" s="71">
        <v>6870</v>
      </c>
      <c r="F123" s="71" t="s">
        <v>19</v>
      </c>
      <c r="G123" s="71">
        <v>67.599999999999994</v>
      </c>
      <c r="H123" s="71">
        <v>72.400000000000006</v>
      </c>
      <c r="I123" s="71" t="s">
        <v>136</v>
      </c>
      <c r="J123" s="71">
        <v>9.6999999999999993</v>
      </c>
      <c r="K123" s="97">
        <v>58</v>
      </c>
      <c r="L123" s="74">
        <v>0.7</v>
      </c>
      <c r="M123" s="3"/>
      <c r="Q123" s="99">
        <f t="shared" si="110"/>
        <v>0.59999999999999787</v>
      </c>
      <c r="R123" s="99">
        <f t="shared" si="109"/>
        <v>0.13846153846153847</v>
      </c>
      <c r="S123" s="100">
        <v>0.14000000000000001</v>
      </c>
      <c r="T123" s="79">
        <f>(J123-L123)/S123</f>
        <v>64.285714285714278</v>
      </c>
      <c r="U123" s="79">
        <f t="shared" si="105"/>
        <v>64</v>
      </c>
      <c r="V123" s="79">
        <f>A123-U123</f>
        <v>1</v>
      </c>
      <c r="W123" s="100">
        <f t="shared" si="106"/>
        <v>0.13892125817773252</v>
      </c>
      <c r="X123" s="100">
        <f t="shared" si="107"/>
        <v>0.71112580569163608</v>
      </c>
      <c r="Y123" s="100"/>
      <c r="Z123" s="100"/>
      <c r="AA123" s="3">
        <f t="shared" si="91"/>
        <v>64.704814167520809</v>
      </c>
      <c r="AB123" s="79">
        <f t="shared" si="92"/>
        <v>65</v>
      </c>
      <c r="AC123" s="3">
        <f t="shared" si="93"/>
        <v>0</v>
      </c>
    </row>
    <row r="124" spans="1:29" ht="17" thickBot="1">
      <c r="A124" s="71">
        <f t="shared" si="108"/>
        <v>92</v>
      </c>
      <c r="B124" s="71">
        <v>8</v>
      </c>
      <c r="C124" s="71">
        <v>54.3</v>
      </c>
      <c r="D124" s="71">
        <v>51</v>
      </c>
      <c r="E124" s="71">
        <v>5670</v>
      </c>
      <c r="F124" s="71" t="s">
        <v>19</v>
      </c>
      <c r="G124" s="71">
        <v>44.5</v>
      </c>
      <c r="H124" s="71">
        <v>50.2</v>
      </c>
      <c r="I124" s="71" t="s">
        <v>28</v>
      </c>
      <c r="J124" s="71">
        <v>13.55</v>
      </c>
      <c r="K124" s="97">
        <v>58</v>
      </c>
      <c r="L124" s="74">
        <v>0.7</v>
      </c>
      <c r="M124" s="3"/>
      <c r="Q124" s="99">
        <f t="shared" si="110"/>
        <v>0.66999999999999993</v>
      </c>
      <c r="R124" s="99">
        <f t="shared" si="109"/>
        <v>0.13967391304347829</v>
      </c>
      <c r="S124" s="100">
        <v>0.14000000000000001</v>
      </c>
      <c r="T124" s="79">
        <f>(J124-L124)/S124</f>
        <v>91.785714285714292</v>
      </c>
      <c r="U124" s="79">
        <f t="shared" si="105"/>
        <v>92</v>
      </c>
      <c r="V124" s="79">
        <f>A124-U124</f>
        <v>0</v>
      </c>
      <c r="W124" s="100">
        <f t="shared" si="106"/>
        <v>0.13892125817773252</v>
      </c>
      <c r="X124" s="100">
        <f t="shared" si="107"/>
        <v>0.71112580569163608</v>
      </c>
      <c r="Y124" s="100"/>
      <c r="Z124" s="100"/>
      <c r="AA124" s="3">
        <f t="shared" si="91"/>
        <v>92.418355280677176</v>
      </c>
      <c r="AB124" s="79">
        <f t="shared" si="92"/>
        <v>92</v>
      </c>
      <c r="AC124" s="3">
        <f t="shared" si="93"/>
        <v>0</v>
      </c>
    </row>
    <row r="125" spans="1:29" ht="17" thickBot="1">
      <c r="A125" s="71">
        <f t="shared" si="108"/>
        <v>52</v>
      </c>
      <c r="B125" s="71">
        <v>48</v>
      </c>
      <c r="C125" s="71">
        <v>55.5</v>
      </c>
      <c r="D125" s="71">
        <v>55.5</v>
      </c>
      <c r="E125" s="71">
        <v>7740</v>
      </c>
      <c r="F125" s="71">
        <v>-2.1</v>
      </c>
      <c r="G125" s="71">
        <v>50.4</v>
      </c>
      <c r="H125" s="71">
        <v>52.9</v>
      </c>
      <c r="I125" s="71" t="s">
        <v>80</v>
      </c>
      <c r="J125" s="71">
        <v>7.9</v>
      </c>
      <c r="K125" s="97">
        <v>58</v>
      </c>
      <c r="L125" s="74">
        <v>0.7</v>
      </c>
      <c r="M125" s="3"/>
      <c r="Q125" s="99">
        <f t="shared" si="110"/>
        <v>0.61999999999999922</v>
      </c>
      <c r="R125" s="99">
        <f t="shared" si="109"/>
        <v>0.13846153846153847</v>
      </c>
      <c r="S125" s="100">
        <v>0.14000000000000001</v>
      </c>
      <c r="T125" s="79">
        <f>(J125-L125)/S125</f>
        <v>51.428571428571423</v>
      </c>
      <c r="U125" s="79">
        <f t="shared" si="105"/>
        <v>51</v>
      </c>
      <c r="V125" s="79">
        <f>A125-U125</f>
        <v>1</v>
      </c>
      <c r="W125" s="100">
        <f t="shared" si="106"/>
        <v>0.13892125817773252</v>
      </c>
      <c r="X125" s="100">
        <f t="shared" si="107"/>
        <v>0.71112580569163608</v>
      </c>
      <c r="Y125" s="100"/>
      <c r="Z125" s="100"/>
      <c r="AA125" s="3">
        <f t="shared" si="91"/>
        <v>51.747833906824333</v>
      </c>
      <c r="AB125" s="79">
        <f t="shared" si="92"/>
        <v>52</v>
      </c>
      <c r="AC125" s="3">
        <f t="shared" si="93"/>
        <v>0</v>
      </c>
    </row>
    <row r="126" spans="1:29" ht="17" thickBot="1">
      <c r="A126" s="71">
        <f t="shared" si="108"/>
        <v>1</v>
      </c>
      <c r="B126" s="71">
        <v>99</v>
      </c>
      <c r="C126" s="71">
        <v>63.2</v>
      </c>
      <c r="D126" s="71">
        <v>61.1</v>
      </c>
      <c r="E126" s="71">
        <v>8360</v>
      </c>
      <c r="F126" s="71">
        <v>-1.7</v>
      </c>
      <c r="G126" s="71">
        <v>58.7</v>
      </c>
      <c r="H126" s="71">
        <v>61.1</v>
      </c>
      <c r="I126" s="71" t="s">
        <v>29</v>
      </c>
      <c r="J126" s="71">
        <v>0.9</v>
      </c>
      <c r="K126" s="97">
        <v>58</v>
      </c>
      <c r="L126" s="74">
        <v>0.7</v>
      </c>
      <c r="M126" s="3"/>
      <c r="Q126" s="99">
        <f t="shared" si="110"/>
        <v>0.76</v>
      </c>
      <c r="R126" s="99">
        <f t="shared" si="109"/>
        <v>0.20000000000000007</v>
      </c>
      <c r="S126" s="100">
        <v>0.14000000000000001</v>
      </c>
      <c r="T126" s="79">
        <f>(J126-L126)/S126</f>
        <v>1.4285714285714288</v>
      </c>
      <c r="U126" s="79">
        <f t="shared" si="105"/>
        <v>1</v>
      </c>
      <c r="V126" s="79">
        <f>A126-U126</f>
        <v>0</v>
      </c>
      <c r="W126" s="100">
        <f t="shared" si="106"/>
        <v>0.13892125817773252</v>
      </c>
      <c r="X126" s="100">
        <f t="shared" si="107"/>
        <v>0.71112580569163608</v>
      </c>
      <c r="Y126" s="100"/>
      <c r="Z126" s="100"/>
      <c r="AA126" s="3">
        <f t="shared" si="91"/>
        <v>1.3595773374491242</v>
      </c>
      <c r="AB126" s="79">
        <f t="shared" si="92"/>
        <v>1</v>
      </c>
      <c r="AC126" s="3">
        <f t="shared" si="93"/>
        <v>0</v>
      </c>
    </row>
    <row r="127" spans="1:29" ht="17" thickBot="1">
      <c r="A127" s="71">
        <f t="shared" si="108"/>
        <v>30</v>
      </c>
      <c r="B127" s="71">
        <v>70</v>
      </c>
      <c r="C127" s="71">
        <v>63.9</v>
      </c>
      <c r="D127" s="71">
        <v>64.099999999999994</v>
      </c>
      <c r="E127" s="71">
        <v>8930</v>
      </c>
      <c r="F127" s="71">
        <v>-1.7</v>
      </c>
      <c r="G127" s="71">
        <v>62.1</v>
      </c>
      <c r="H127" s="71">
        <v>63.1</v>
      </c>
      <c r="I127" s="71" t="s">
        <v>87</v>
      </c>
      <c r="J127" s="71">
        <v>4.9000000000000004</v>
      </c>
      <c r="K127" s="97">
        <v>58</v>
      </c>
      <c r="L127" s="74">
        <v>0.7</v>
      </c>
      <c r="M127" s="3"/>
      <c r="Q127" s="99">
        <f t="shared" si="110"/>
        <v>0.70000000000000018</v>
      </c>
      <c r="R127" s="99">
        <f t="shared" si="109"/>
        <v>0.14000000000000001</v>
      </c>
      <c r="S127" s="100">
        <v>0.14000000000000001</v>
      </c>
      <c r="T127" s="79">
        <f>(J127-L127)/S127</f>
        <v>30</v>
      </c>
      <c r="U127" s="79">
        <f t="shared" si="105"/>
        <v>30</v>
      </c>
      <c r="V127" s="79">
        <f>A127-U127</f>
        <v>0</v>
      </c>
      <c r="W127" s="100">
        <f t="shared" si="106"/>
        <v>0.13892125817773252</v>
      </c>
      <c r="X127" s="100">
        <f t="shared" si="107"/>
        <v>0.71112580569163608</v>
      </c>
      <c r="Y127" s="100"/>
      <c r="Z127" s="100"/>
      <c r="AA127" s="3">
        <f t="shared" si="91"/>
        <v>30.152866805663532</v>
      </c>
      <c r="AB127" s="79">
        <f t="shared" si="92"/>
        <v>30</v>
      </c>
      <c r="AC127" s="3">
        <f t="shared" si="93"/>
        <v>0</v>
      </c>
    </row>
    <row r="128" spans="1:29" ht="17" thickBot="1">
      <c r="A128" s="71">
        <f t="shared" si="108"/>
        <v>12</v>
      </c>
      <c r="B128" s="71">
        <v>88</v>
      </c>
      <c r="C128" s="71">
        <v>60.8</v>
      </c>
      <c r="D128" s="71">
        <v>60.3</v>
      </c>
      <c r="E128" s="71">
        <v>6390</v>
      </c>
      <c r="F128" s="71" t="s">
        <v>19</v>
      </c>
      <c r="G128" s="71">
        <v>57.8</v>
      </c>
      <c r="H128" s="71">
        <v>61.7</v>
      </c>
      <c r="I128" s="71" t="s">
        <v>36</v>
      </c>
      <c r="J128" s="98">
        <v>2.4</v>
      </c>
      <c r="K128" s="97">
        <v>58</v>
      </c>
      <c r="L128" s="74">
        <v>0.7</v>
      </c>
      <c r="M128" s="3"/>
      <c r="Q128" s="99">
        <f t="shared" si="110"/>
        <v>0.71999999999999975</v>
      </c>
      <c r="R128" s="99">
        <f t="shared" si="109"/>
        <v>0.14166666666666666</v>
      </c>
      <c r="S128" s="100">
        <v>0.14000000000000001</v>
      </c>
      <c r="T128" s="79">
        <f>(J128-L128)/S128</f>
        <v>12.142857142857141</v>
      </c>
      <c r="U128" s="79">
        <f t="shared" si="105"/>
        <v>12</v>
      </c>
      <c r="V128" s="79">
        <f>A128-U128</f>
        <v>0</v>
      </c>
      <c r="W128" s="100">
        <f t="shared" si="106"/>
        <v>0.13892125817773252</v>
      </c>
      <c r="X128" s="100">
        <f t="shared" si="107"/>
        <v>0.71112580569163608</v>
      </c>
      <c r="Y128" s="100"/>
      <c r="Z128" s="100"/>
      <c r="AA128" s="3">
        <f t="shared" si="91"/>
        <v>12.157060888029525</v>
      </c>
      <c r="AB128" s="79">
        <f t="shared" si="92"/>
        <v>12</v>
      </c>
      <c r="AC128" s="3">
        <f t="shared" si="93"/>
        <v>0</v>
      </c>
    </row>
    <row r="129" spans="1:29" ht="17" thickBot="1">
      <c r="A129" s="71">
        <f t="shared" si="108"/>
        <v>9</v>
      </c>
      <c r="B129" s="71">
        <v>91</v>
      </c>
      <c r="C129" s="71">
        <v>61.5</v>
      </c>
      <c r="D129" s="71">
        <v>59.7</v>
      </c>
      <c r="E129" s="71">
        <v>8610</v>
      </c>
      <c r="F129" s="71">
        <v>-2.1</v>
      </c>
      <c r="G129" s="71">
        <v>56.1</v>
      </c>
      <c r="H129" s="71">
        <v>57.6</v>
      </c>
      <c r="I129" s="71" t="s">
        <v>76</v>
      </c>
      <c r="J129" s="71">
        <v>2</v>
      </c>
      <c r="K129" s="97">
        <v>58</v>
      </c>
      <c r="L129" s="74">
        <v>0.7</v>
      </c>
      <c r="M129" s="3"/>
      <c r="Q129" s="99">
        <f t="shared" si="110"/>
        <v>0.73999999999999977</v>
      </c>
      <c r="R129" s="99">
        <f t="shared" si="109"/>
        <v>0.14444444444444446</v>
      </c>
      <c r="S129" s="100">
        <v>0.14000000000000001</v>
      </c>
      <c r="T129" s="79">
        <f>(J129-L129)/S129</f>
        <v>9.2857142857142847</v>
      </c>
      <c r="U129" s="79">
        <f t="shared" si="105"/>
        <v>9</v>
      </c>
      <c r="V129" s="79">
        <f>A129-U129</f>
        <v>0</v>
      </c>
      <c r="W129" s="100">
        <f t="shared" si="106"/>
        <v>0.13892125817773252</v>
      </c>
      <c r="X129" s="100">
        <f t="shared" si="107"/>
        <v>0.71112580569163608</v>
      </c>
      <c r="Y129" s="100"/>
      <c r="Z129" s="100"/>
      <c r="AA129" s="3">
        <f t="shared" si="91"/>
        <v>9.277731941208085</v>
      </c>
      <c r="AB129" s="79">
        <f t="shared" si="92"/>
        <v>9</v>
      </c>
      <c r="AC129" s="3">
        <f t="shared" si="93"/>
        <v>0</v>
      </c>
    </row>
    <row r="130" spans="1:29" ht="17" thickBot="1">
      <c r="A130" s="71">
        <f t="shared" si="108"/>
        <v>22</v>
      </c>
      <c r="B130" s="71">
        <v>78</v>
      </c>
      <c r="C130" s="71">
        <v>64</v>
      </c>
      <c r="D130" s="71">
        <v>63.5</v>
      </c>
      <c r="E130" s="71">
        <v>8910</v>
      </c>
      <c r="F130" s="71">
        <v>-2.5</v>
      </c>
      <c r="G130" s="71">
        <v>61.6</v>
      </c>
      <c r="H130" s="71">
        <v>62.8</v>
      </c>
      <c r="I130" s="71" t="s">
        <v>79</v>
      </c>
      <c r="J130" s="71">
        <v>3.7</v>
      </c>
      <c r="K130" s="97">
        <v>58</v>
      </c>
      <c r="L130" s="74">
        <v>0.7</v>
      </c>
      <c r="M130" s="3"/>
      <c r="Q130" s="99">
        <f t="shared" si="110"/>
        <v>0.62000000000000011</v>
      </c>
      <c r="R130" s="99">
        <f t="shared" si="109"/>
        <v>0.13636363636363635</v>
      </c>
      <c r="S130" s="100">
        <v>0.14000000000000001</v>
      </c>
      <c r="T130" s="79">
        <f>(J130-L130)/S130</f>
        <v>21.428571428571427</v>
      </c>
      <c r="U130" s="79">
        <f t="shared" si="105"/>
        <v>21</v>
      </c>
      <c r="V130" s="79">
        <f>A130-U130</f>
        <v>1</v>
      </c>
      <c r="W130" s="100">
        <f t="shared" si="106"/>
        <v>0.13892125817773252</v>
      </c>
      <c r="X130" s="100">
        <f t="shared" si="107"/>
        <v>0.71112580569163608</v>
      </c>
      <c r="Y130" s="100"/>
      <c r="Z130" s="100"/>
      <c r="AA130" s="3">
        <f t="shared" si="91"/>
        <v>21.51487996519921</v>
      </c>
      <c r="AB130" s="79">
        <f t="shared" si="92"/>
        <v>22</v>
      </c>
      <c r="AC130" s="3">
        <f t="shared" si="93"/>
        <v>0</v>
      </c>
    </row>
    <row r="131" spans="1:29" ht="17" thickBot="1">
      <c r="A131" s="71">
        <f t="shared" si="108"/>
        <v>7</v>
      </c>
      <c r="B131" s="71">
        <v>93</v>
      </c>
      <c r="C131" s="71">
        <v>63.4</v>
      </c>
      <c r="D131" s="71">
        <v>60.6</v>
      </c>
      <c r="E131" s="71">
        <v>8610</v>
      </c>
      <c r="F131" s="71">
        <v>-2.9</v>
      </c>
      <c r="G131" s="71">
        <v>57.7</v>
      </c>
      <c r="H131" s="71">
        <v>59.9</v>
      </c>
      <c r="I131" s="71" t="s">
        <v>136</v>
      </c>
      <c r="J131" s="71">
        <v>1.7</v>
      </c>
      <c r="K131" s="97">
        <v>58</v>
      </c>
      <c r="L131" s="74">
        <v>0.7</v>
      </c>
      <c r="M131" s="3"/>
      <c r="Q131" s="99">
        <f t="shared" si="110"/>
        <v>0.71999999999999986</v>
      </c>
      <c r="R131" s="99">
        <f t="shared" ref="R131:R165" si="111">(J131-L131)/A131</f>
        <v>0.14285714285714285</v>
      </c>
      <c r="S131" s="100">
        <v>0.14000000000000001</v>
      </c>
      <c r="T131" s="79">
        <f>(J131-L131)/S131</f>
        <v>7.1428571428571423</v>
      </c>
      <c r="U131" s="79">
        <f t="shared" si="105"/>
        <v>7</v>
      </c>
      <c r="V131" s="79">
        <f>A131-U131</f>
        <v>0</v>
      </c>
      <c r="W131" s="100">
        <f t="shared" si="106"/>
        <v>0.13892125817773252</v>
      </c>
      <c r="X131" s="100">
        <f t="shared" si="107"/>
        <v>0.71112580569163608</v>
      </c>
      <c r="Y131" s="100"/>
      <c r="Z131" s="100"/>
      <c r="AA131" s="3">
        <f t="shared" si="91"/>
        <v>7.1182352310920045</v>
      </c>
      <c r="AB131" s="79">
        <f t="shared" si="92"/>
        <v>7</v>
      </c>
      <c r="AC131" s="3">
        <f t="shared" si="93"/>
        <v>0</v>
      </c>
    </row>
    <row r="132" spans="1:29" ht="17" thickBot="1">
      <c r="A132" s="71">
        <f t="shared" si="108"/>
        <v>8</v>
      </c>
      <c r="B132" s="71">
        <v>92</v>
      </c>
      <c r="C132" s="71">
        <v>63.1</v>
      </c>
      <c r="D132" s="71">
        <v>60.9</v>
      </c>
      <c r="E132" s="71">
        <v>8210</v>
      </c>
      <c r="F132" s="71">
        <v>-1.5</v>
      </c>
      <c r="G132" s="71">
        <v>58.5</v>
      </c>
      <c r="H132" s="71">
        <v>61.3</v>
      </c>
      <c r="I132" s="71" t="s">
        <v>138</v>
      </c>
      <c r="J132" s="71">
        <v>1.8</v>
      </c>
      <c r="K132" s="97">
        <v>58</v>
      </c>
      <c r="L132" s="74">
        <v>0.7</v>
      </c>
      <c r="M132" s="3" t="s">
        <v>43</v>
      </c>
      <c r="N132" s="3">
        <f>A132-A112</f>
        <v>-10</v>
      </c>
      <c r="O132" s="3">
        <f>J132-J112</f>
        <v>-1.4000000000000001</v>
      </c>
      <c r="P132" s="99">
        <f>O132/N132</f>
        <v>0.14000000000000001</v>
      </c>
      <c r="Q132" s="99">
        <f t="shared" si="110"/>
        <v>0.67999999999999994</v>
      </c>
      <c r="R132" s="99">
        <f t="shared" si="111"/>
        <v>0.13750000000000001</v>
      </c>
      <c r="S132" s="100">
        <v>0.14000000000000001</v>
      </c>
      <c r="T132" s="79">
        <f>(J132-L132)/S132</f>
        <v>7.8571428571428568</v>
      </c>
      <c r="U132" s="79">
        <f t="shared" si="105"/>
        <v>8</v>
      </c>
      <c r="V132" s="79">
        <f>A132-U132</f>
        <v>0</v>
      </c>
      <c r="W132" s="100">
        <f t="shared" si="106"/>
        <v>0.13892125817773252</v>
      </c>
      <c r="X132" s="100">
        <f t="shared" si="107"/>
        <v>0.71112580569163608</v>
      </c>
      <c r="Y132" s="100"/>
      <c r="Z132" s="100"/>
      <c r="AA132" s="3">
        <f t="shared" ref="AA132:AA195" si="112">(J132-X132)/W132</f>
        <v>7.8380674677973659</v>
      </c>
      <c r="AB132" s="79">
        <f t="shared" ref="AB132:AB195" si="113">ROUND(AA132,0)</f>
        <v>8</v>
      </c>
      <c r="AC132" s="3">
        <f t="shared" ref="AC132:AC195" si="114">A132-AB132</f>
        <v>0</v>
      </c>
    </row>
    <row r="133" spans="1:29" ht="17" thickBot="1">
      <c r="A133" s="71">
        <f t="shared" si="108"/>
        <v>65</v>
      </c>
      <c r="B133" s="71">
        <v>35</v>
      </c>
      <c r="C133" s="71">
        <v>55.9</v>
      </c>
      <c r="D133" s="71">
        <v>54.2</v>
      </c>
      <c r="E133" s="71">
        <v>7470</v>
      </c>
      <c r="F133" s="71">
        <v>-1.9</v>
      </c>
      <c r="G133" s="71">
        <v>48.6</v>
      </c>
      <c r="H133" s="71">
        <v>52.3</v>
      </c>
      <c r="I133" s="71" t="s">
        <v>75</v>
      </c>
      <c r="J133" s="71">
        <v>9.6999999999999993</v>
      </c>
      <c r="K133" s="97">
        <v>58</v>
      </c>
      <c r="L133" s="74">
        <v>0.7</v>
      </c>
      <c r="M133" s="3"/>
      <c r="Q133" s="99">
        <f t="shared" si="110"/>
        <v>0.59999999999999787</v>
      </c>
      <c r="R133" s="99">
        <f t="shared" si="111"/>
        <v>0.13846153846153847</v>
      </c>
      <c r="S133" s="100">
        <v>0.14000000000000001</v>
      </c>
      <c r="T133" s="79">
        <f>(J133-L133)/S133</f>
        <v>64.285714285714278</v>
      </c>
      <c r="U133" s="79">
        <f t="shared" si="105"/>
        <v>64</v>
      </c>
      <c r="V133" s="79">
        <f>A133-U133</f>
        <v>1</v>
      </c>
      <c r="W133" s="100">
        <f t="shared" si="106"/>
        <v>0.13892125817773252</v>
      </c>
      <c r="X133" s="100">
        <f t="shared" si="107"/>
        <v>0.71112580569163608</v>
      </c>
      <c r="Y133" s="100"/>
      <c r="Z133" s="100"/>
      <c r="AA133" s="3">
        <f t="shared" si="112"/>
        <v>64.704814167520809</v>
      </c>
      <c r="AB133" s="79">
        <f t="shared" si="113"/>
        <v>65</v>
      </c>
      <c r="AC133" s="3">
        <f t="shared" si="114"/>
        <v>0</v>
      </c>
    </row>
    <row r="134" spans="1:29" ht="17" thickBot="1">
      <c r="A134" s="71">
        <f t="shared" si="108"/>
        <v>58</v>
      </c>
      <c r="B134" s="71">
        <v>42</v>
      </c>
      <c r="C134" s="71">
        <v>57.3</v>
      </c>
      <c r="D134" s="71">
        <v>54.8</v>
      </c>
      <c r="E134" s="71">
        <v>7730</v>
      </c>
      <c r="F134" s="71">
        <v>-2.1</v>
      </c>
      <c r="G134" s="71">
        <v>49.4</v>
      </c>
      <c r="H134" s="71">
        <v>52.6</v>
      </c>
      <c r="I134" s="71" t="s">
        <v>139</v>
      </c>
      <c r="J134" s="71">
        <v>8.74</v>
      </c>
      <c r="K134" s="97">
        <v>58</v>
      </c>
      <c r="L134" s="74">
        <v>0.7</v>
      </c>
      <c r="M134" s="3"/>
      <c r="Q134" s="99">
        <f t="shared" si="110"/>
        <v>0.61999999999999922</v>
      </c>
      <c r="R134" s="99">
        <f t="shared" si="111"/>
        <v>0.13862068965517244</v>
      </c>
      <c r="S134" s="100">
        <v>0.14000000000000001</v>
      </c>
      <c r="T134" s="79">
        <f>(J134-L134)/S134</f>
        <v>57.428571428571431</v>
      </c>
      <c r="U134" s="79">
        <f t="shared" si="105"/>
        <v>57</v>
      </c>
      <c r="V134" s="79">
        <f>A134-U134</f>
        <v>1</v>
      </c>
      <c r="W134" s="100">
        <f t="shared" si="106"/>
        <v>0.13892125817773252</v>
      </c>
      <c r="X134" s="100">
        <f t="shared" si="107"/>
        <v>0.71112580569163608</v>
      </c>
      <c r="Y134" s="100"/>
      <c r="Z134" s="100"/>
      <c r="AA134" s="3">
        <f t="shared" si="112"/>
        <v>57.794424695149367</v>
      </c>
      <c r="AB134" s="79">
        <f t="shared" si="113"/>
        <v>58</v>
      </c>
      <c r="AC134" s="3">
        <f t="shared" si="114"/>
        <v>0</v>
      </c>
    </row>
    <row r="135" spans="1:29" ht="17" thickBot="1">
      <c r="A135" s="71">
        <f t="shared" si="108"/>
        <v>80</v>
      </c>
      <c r="B135" s="71">
        <v>20</v>
      </c>
      <c r="C135" s="71">
        <v>56.9</v>
      </c>
      <c r="D135" s="71">
        <v>52.3</v>
      </c>
      <c r="E135" s="71">
        <v>5760</v>
      </c>
      <c r="F135" s="71" t="s">
        <v>19</v>
      </c>
      <c r="G135" s="71">
        <v>46.2</v>
      </c>
      <c r="H135" s="71">
        <v>50.8</v>
      </c>
      <c r="I135" s="71" t="s">
        <v>137</v>
      </c>
      <c r="J135" s="71">
        <v>11.8</v>
      </c>
      <c r="K135" s="97">
        <v>58</v>
      </c>
      <c r="L135" s="74">
        <v>0.7</v>
      </c>
      <c r="M135" s="3"/>
      <c r="Q135" s="99">
        <f t="shared" si="110"/>
        <v>0.59999999999999964</v>
      </c>
      <c r="R135" s="99">
        <f t="shared" si="111"/>
        <v>0.13875000000000001</v>
      </c>
      <c r="S135" s="100">
        <v>0.14000000000000001</v>
      </c>
      <c r="T135" s="79">
        <f>(J135-L135)/S135</f>
        <v>79.285714285714292</v>
      </c>
      <c r="U135" s="79">
        <f t="shared" si="105"/>
        <v>79</v>
      </c>
      <c r="V135" s="79">
        <f>A135-U135</f>
        <v>1</v>
      </c>
      <c r="W135" s="100">
        <f t="shared" si="106"/>
        <v>0.13892125817773252</v>
      </c>
      <c r="X135" s="100">
        <f t="shared" si="107"/>
        <v>0.71112580569163608</v>
      </c>
      <c r="Y135" s="100"/>
      <c r="Z135" s="100"/>
      <c r="AA135" s="3">
        <f t="shared" si="112"/>
        <v>79.821291138333379</v>
      </c>
      <c r="AB135" s="79">
        <f t="shared" si="113"/>
        <v>80</v>
      </c>
      <c r="AC135" s="3">
        <f t="shared" si="114"/>
        <v>0</v>
      </c>
    </row>
    <row r="136" spans="1:29" ht="17" thickBot="1">
      <c r="A136" s="71">
        <f t="shared" si="108"/>
        <v>51</v>
      </c>
      <c r="B136" s="71">
        <v>49</v>
      </c>
      <c r="C136" s="71">
        <v>56.1</v>
      </c>
      <c r="D136" s="71">
        <v>55.5</v>
      </c>
      <c r="E136" s="71">
        <v>7650</v>
      </c>
      <c r="F136" s="71">
        <v>-2.2999999999999998</v>
      </c>
      <c r="G136" s="71">
        <v>50.3</v>
      </c>
      <c r="H136" s="71">
        <v>52.7</v>
      </c>
      <c r="I136" s="71" t="s">
        <v>129</v>
      </c>
      <c r="J136" s="71">
        <v>7.8</v>
      </c>
      <c r="K136" s="97">
        <v>58</v>
      </c>
      <c r="L136" s="74">
        <v>0.7</v>
      </c>
      <c r="M136" s="3"/>
      <c r="Q136" s="99">
        <f t="shared" si="110"/>
        <v>0.65999999999999925</v>
      </c>
      <c r="R136" s="99">
        <f t="shared" si="111"/>
        <v>0.13921568627450981</v>
      </c>
      <c r="S136" s="100">
        <v>0.14000000000000001</v>
      </c>
      <c r="T136" s="79">
        <f>(J136-L136)/S136</f>
        <v>50.714285714285708</v>
      </c>
      <c r="U136" s="79">
        <f t="shared" si="105"/>
        <v>51</v>
      </c>
      <c r="V136" s="79">
        <f>A136-U136</f>
        <v>0</v>
      </c>
      <c r="W136" s="100">
        <f t="shared" si="106"/>
        <v>0.13892125817773252</v>
      </c>
      <c r="X136" s="100">
        <f t="shared" si="107"/>
        <v>0.71112580569163608</v>
      </c>
      <c r="Y136" s="100"/>
      <c r="Z136" s="100"/>
      <c r="AA136" s="3">
        <f t="shared" si="112"/>
        <v>51.028001670118975</v>
      </c>
      <c r="AB136" s="79">
        <f t="shared" si="113"/>
        <v>51</v>
      </c>
      <c r="AC136" s="3">
        <f t="shared" si="114"/>
        <v>0</v>
      </c>
    </row>
    <row r="137" spans="1:29" ht="17" thickBot="1">
      <c r="A137" s="71">
        <f t="shared" si="108"/>
        <v>13</v>
      </c>
      <c r="B137" s="71">
        <v>87</v>
      </c>
      <c r="C137" s="71">
        <v>63.1</v>
      </c>
      <c r="D137" s="71">
        <v>62.2</v>
      </c>
      <c r="E137" s="71">
        <v>8530</v>
      </c>
      <c r="F137" s="71">
        <v>-3.3</v>
      </c>
      <c r="G137" s="71">
        <v>60.2</v>
      </c>
      <c r="H137" s="71">
        <v>62.5</v>
      </c>
      <c r="I137" s="71" t="s">
        <v>131</v>
      </c>
      <c r="J137" s="71">
        <v>2.5</v>
      </c>
      <c r="K137" s="97">
        <v>58</v>
      </c>
      <c r="L137" s="74">
        <v>0.7</v>
      </c>
      <c r="M137" s="3"/>
      <c r="Q137" s="99">
        <f t="shared" si="110"/>
        <v>0.67999999999999972</v>
      </c>
      <c r="R137" s="99">
        <f t="shared" si="111"/>
        <v>0.13846153846153847</v>
      </c>
      <c r="S137" s="100">
        <v>0.14000000000000001</v>
      </c>
      <c r="T137" s="79">
        <f>(J137-L137)/S137</f>
        <v>12.857142857142856</v>
      </c>
      <c r="U137" s="79">
        <f t="shared" si="105"/>
        <v>13</v>
      </c>
      <c r="V137" s="79">
        <f>A137-U137</f>
        <v>0</v>
      </c>
      <c r="W137" s="100">
        <f t="shared" si="106"/>
        <v>0.13892125817773252</v>
      </c>
      <c r="X137" s="100">
        <f t="shared" si="107"/>
        <v>0.71112580569163608</v>
      </c>
      <c r="Y137" s="100"/>
      <c r="Z137" s="100"/>
      <c r="AA137" s="3">
        <f t="shared" si="112"/>
        <v>12.876893124734886</v>
      </c>
      <c r="AB137" s="79">
        <f t="shared" si="113"/>
        <v>13</v>
      </c>
      <c r="AC137" s="3">
        <f t="shared" si="114"/>
        <v>0</v>
      </c>
    </row>
    <row r="138" spans="1:29" ht="17" thickBot="1">
      <c r="A138" s="71">
        <f t="shared" si="108"/>
        <v>16</v>
      </c>
      <c r="B138" s="71">
        <v>84</v>
      </c>
      <c r="C138" s="71">
        <v>60.8</v>
      </c>
      <c r="D138" s="71">
        <v>60.5</v>
      </c>
      <c r="E138" s="71">
        <v>6400</v>
      </c>
      <c r="F138" s="71" t="s">
        <v>19</v>
      </c>
      <c r="G138" s="71">
        <v>58</v>
      </c>
      <c r="H138" s="71">
        <v>61.8</v>
      </c>
      <c r="I138" s="71" t="s">
        <v>140</v>
      </c>
      <c r="J138" s="71">
        <v>2.9</v>
      </c>
      <c r="K138" s="97">
        <v>58</v>
      </c>
      <c r="L138" s="74">
        <v>0.7</v>
      </c>
      <c r="M138" s="3"/>
      <c r="Q138" s="99">
        <f t="shared" si="110"/>
        <v>0.6599999999999997</v>
      </c>
      <c r="R138" s="99">
        <f t="shared" si="111"/>
        <v>0.13750000000000001</v>
      </c>
      <c r="S138" s="100">
        <v>0.14000000000000001</v>
      </c>
      <c r="T138" s="79">
        <f>(J138-L138)/S138</f>
        <v>15.714285714285714</v>
      </c>
      <c r="U138" s="79">
        <f t="shared" si="105"/>
        <v>16</v>
      </c>
      <c r="V138" s="79">
        <f>A138-U138</f>
        <v>0</v>
      </c>
      <c r="W138" s="100">
        <f t="shared" si="106"/>
        <v>0.13892125817773252</v>
      </c>
      <c r="X138" s="100">
        <f t="shared" si="107"/>
        <v>0.71112580569163608</v>
      </c>
      <c r="Y138" s="100"/>
      <c r="Z138" s="100"/>
      <c r="AA138" s="3">
        <f t="shared" si="112"/>
        <v>15.756222071556326</v>
      </c>
      <c r="AB138" s="79">
        <f t="shared" si="113"/>
        <v>16</v>
      </c>
      <c r="AC138" s="3">
        <f t="shared" si="114"/>
        <v>0</v>
      </c>
    </row>
    <row r="139" spans="1:29" ht="17" thickBot="1">
      <c r="A139" s="71">
        <f t="shared" si="108"/>
        <v>20</v>
      </c>
      <c r="B139" s="71">
        <v>80</v>
      </c>
      <c r="C139" s="71">
        <v>62.7</v>
      </c>
      <c r="D139" s="71">
        <v>63.2</v>
      </c>
      <c r="E139" s="71">
        <v>8440</v>
      </c>
      <c r="F139" s="71">
        <v>-1.5</v>
      </c>
      <c r="G139" s="71">
        <v>61.5</v>
      </c>
      <c r="H139" s="71">
        <v>63.4</v>
      </c>
      <c r="I139" s="71" t="s">
        <v>16</v>
      </c>
      <c r="J139" s="71">
        <v>3.5</v>
      </c>
      <c r="K139" s="97">
        <v>58</v>
      </c>
      <c r="L139" s="74">
        <v>0.7</v>
      </c>
      <c r="M139" s="3"/>
      <c r="Q139" s="99">
        <f t="shared" si="110"/>
        <v>0.69999999999999973</v>
      </c>
      <c r="R139" s="99">
        <f t="shared" si="111"/>
        <v>0.13999999999999999</v>
      </c>
      <c r="S139" s="100">
        <v>0.14000000000000001</v>
      </c>
      <c r="T139" s="79">
        <f>(J139-L139)/S139</f>
        <v>19.999999999999996</v>
      </c>
      <c r="U139" s="79">
        <f t="shared" si="105"/>
        <v>20</v>
      </c>
      <c r="V139" s="79">
        <f>A139-U139</f>
        <v>0</v>
      </c>
      <c r="W139" s="100">
        <f t="shared" si="106"/>
        <v>0.13892125817773252</v>
      </c>
      <c r="X139" s="100">
        <f t="shared" si="107"/>
        <v>0.71112580569163608</v>
      </c>
      <c r="Y139" s="100"/>
      <c r="Z139" s="100"/>
      <c r="AA139" s="3">
        <f t="shared" si="112"/>
        <v>20.075215491788487</v>
      </c>
      <c r="AB139" s="79">
        <f t="shared" si="113"/>
        <v>20</v>
      </c>
      <c r="AC139" s="3">
        <f t="shared" si="114"/>
        <v>0</v>
      </c>
    </row>
    <row r="140" spans="1:29" ht="17" thickBot="1">
      <c r="A140" s="71">
        <f t="shared" si="108"/>
        <v>37</v>
      </c>
      <c r="B140" s="71">
        <v>63</v>
      </c>
      <c r="C140" s="71">
        <v>59.8</v>
      </c>
      <c r="D140" s="71">
        <v>57.3</v>
      </c>
      <c r="E140" s="71">
        <v>8110</v>
      </c>
      <c r="F140" s="71">
        <v>-1.9</v>
      </c>
      <c r="G140" s="71">
        <v>53</v>
      </c>
      <c r="H140" s="71">
        <v>55.6</v>
      </c>
      <c r="I140" s="71" t="s">
        <v>141</v>
      </c>
      <c r="J140" s="71">
        <v>5.9</v>
      </c>
      <c r="K140" s="97">
        <v>58</v>
      </c>
      <c r="L140" s="74">
        <v>0.7</v>
      </c>
      <c r="M140" s="3"/>
      <c r="Q140" s="99">
        <f t="shared" si="110"/>
        <v>0.71999999999999975</v>
      </c>
      <c r="R140" s="99">
        <f t="shared" si="111"/>
        <v>0.14054054054054055</v>
      </c>
      <c r="S140" s="100">
        <v>0.14000000000000001</v>
      </c>
      <c r="T140" s="79">
        <f>(J140-L140)/S140</f>
        <v>37.142857142857139</v>
      </c>
      <c r="U140" s="79">
        <f t="shared" si="105"/>
        <v>37</v>
      </c>
      <c r="V140" s="79">
        <f>A140-U140</f>
        <v>0</v>
      </c>
      <c r="W140" s="100">
        <f t="shared" si="106"/>
        <v>0.13892125817773252</v>
      </c>
      <c r="X140" s="100">
        <f t="shared" si="107"/>
        <v>0.71112580569163608</v>
      </c>
      <c r="Y140" s="100"/>
      <c r="Z140" s="100"/>
      <c r="AA140" s="3">
        <f t="shared" si="112"/>
        <v>37.351189172717135</v>
      </c>
      <c r="AB140" s="79">
        <f t="shared" si="113"/>
        <v>37</v>
      </c>
      <c r="AC140" s="3">
        <f t="shared" si="114"/>
        <v>0</v>
      </c>
    </row>
    <row r="141" spans="1:29" ht="17" thickBot="1">
      <c r="A141" s="71">
        <f t="shared" si="108"/>
        <v>20</v>
      </c>
      <c r="B141" s="71">
        <v>80</v>
      </c>
      <c r="C141" s="71">
        <v>61.9</v>
      </c>
      <c r="D141" s="71">
        <v>61.5</v>
      </c>
      <c r="E141" s="71">
        <v>6480</v>
      </c>
      <c r="F141" s="71" t="s">
        <v>19</v>
      </c>
      <c r="G141" s="71">
        <v>59.8</v>
      </c>
      <c r="H141" s="71">
        <v>64.099999999999994</v>
      </c>
      <c r="I141" s="71" t="s">
        <v>142</v>
      </c>
      <c r="J141" s="71">
        <v>3.5</v>
      </c>
      <c r="K141" s="97">
        <v>58</v>
      </c>
      <c r="L141" s="74">
        <v>0.7</v>
      </c>
      <c r="M141" s="3"/>
      <c r="Q141" s="99">
        <f t="shared" si="110"/>
        <v>0.69999999999999973</v>
      </c>
      <c r="R141" s="99">
        <f t="shared" si="111"/>
        <v>0.13999999999999999</v>
      </c>
      <c r="S141" s="100">
        <v>0.14000000000000001</v>
      </c>
      <c r="T141" s="79">
        <f>(J141-L141)/S141</f>
        <v>19.999999999999996</v>
      </c>
      <c r="U141" s="79">
        <f t="shared" si="105"/>
        <v>20</v>
      </c>
      <c r="V141" s="79">
        <f>A141-U141</f>
        <v>0</v>
      </c>
      <c r="W141" s="100">
        <f t="shared" si="106"/>
        <v>0.13892125817773252</v>
      </c>
      <c r="X141" s="100">
        <f t="shared" si="107"/>
        <v>0.71112580569163608</v>
      </c>
      <c r="Y141" s="100"/>
      <c r="Z141" s="100"/>
      <c r="AA141" s="3">
        <f t="shared" si="112"/>
        <v>20.075215491788487</v>
      </c>
      <c r="AB141" s="79">
        <f t="shared" si="113"/>
        <v>20</v>
      </c>
      <c r="AC141" s="3">
        <f t="shared" si="114"/>
        <v>0</v>
      </c>
    </row>
    <row r="142" spans="1:29" ht="17" thickBot="1">
      <c r="A142" s="71">
        <f t="shared" si="108"/>
        <v>11</v>
      </c>
      <c r="B142" s="71">
        <v>89</v>
      </c>
      <c r="C142" s="71">
        <v>61.2</v>
      </c>
      <c r="D142" s="71">
        <v>62.2</v>
      </c>
      <c r="E142" s="71">
        <v>8350</v>
      </c>
      <c r="F142" s="71">
        <v>-2.9</v>
      </c>
      <c r="G142" s="71">
        <v>59.8</v>
      </c>
      <c r="H142" s="71">
        <v>61.4</v>
      </c>
      <c r="I142" s="71" t="s">
        <v>129</v>
      </c>
      <c r="J142" s="98">
        <v>2.2000000000000002</v>
      </c>
      <c r="K142" s="97">
        <v>58</v>
      </c>
      <c r="L142" s="74">
        <v>0.7</v>
      </c>
      <c r="M142" s="3"/>
      <c r="Q142" s="99">
        <f t="shared" si="110"/>
        <v>0.66000000000000014</v>
      </c>
      <c r="R142" s="99">
        <f t="shared" si="111"/>
        <v>0.13636363636363638</v>
      </c>
      <c r="S142" s="100">
        <v>0.14000000000000001</v>
      </c>
      <c r="T142" s="79">
        <f>(J142-L142)/S142</f>
        <v>10.714285714285715</v>
      </c>
      <c r="U142" s="79">
        <f t="shared" si="105"/>
        <v>11</v>
      </c>
      <c r="V142" s="79">
        <f>A142-U142</f>
        <v>0</v>
      </c>
      <c r="W142" s="100">
        <f t="shared" si="106"/>
        <v>0.13892125817773252</v>
      </c>
      <c r="X142" s="100">
        <f t="shared" si="107"/>
        <v>0.71112580569163608</v>
      </c>
      <c r="Y142" s="100"/>
      <c r="Z142" s="100"/>
      <c r="AA142" s="3">
        <f t="shared" si="112"/>
        <v>10.717396414618808</v>
      </c>
      <c r="AB142" s="79">
        <f t="shared" si="113"/>
        <v>11</v>
      </c>
      <c r="AC142" s="3">
        <f t="shared" si="114"/>
        <v>0</v>
      </c>
    </row>
    <row r="143" spans="1:29" ht="17" thickBot="1">
      <c r="A143" s="71">
        <f t="shared" si="108"/>
        <v>9</v>
      </c>
      <c r="B143" s="71">
        <v>91</v>
      </c>
      <c r="C143" s="71">
        <v>62.4</v>
      </c>
      <c r="D143" s="71">
        <v>62.5</v>
      </c>
      <c r="E143" s="71">
        <v>8690</v>
      </c>
      <c r="F143" s="71">
        <v>-1.9</v>
      </c>
      <c r="G143" s="71">
        <v>59.9</v>
      </c>
      <c r="H143" s="71">
        <v>61</v>
      </c>
      <c r="I143" s="71" t="s">
        <v>86</v>
      </c>
      <c r="J143" s="71">
        <v>2</v>
      </c>
      <c r="K143" s="97">
        <v>58</v>
      </c>
      <c r="L143" s="74">
        <v>0.7</v>
      </c>
      <c r="M143" s="3"/>
      <c r="Q143" s="99">
        <f t="shared" si="110"/>
        <v>0.73999999999999977</v>
      </c>
      <c r="R143" s="99">
        <f t="shared" si="111"/>
        <v>0.14444444444444446</v>
      </c>
      <c r="S143" s="100">
        <v>0.14000000000000001</v>
      </c>
      <c r="T143" s="79">
        <f>(J143-L143)/S143</f>
        <v>9.2857142857142847</v>
      </c>
      <c r="U143" s="79">
        <f t="shared" si="105"/>
        <v>9</v>
      </c>
      <c r="V143" s="79">
        <f>A143-U143</f>
        <v>0</v>
      </c>
      <c r="W143" s="100">
        <f t="shared" si="106"/>
        <v>0.13892125817773252</v>
      </c>
      <c r="X143" s="100">
        <f t="shared" si="107"/>
        <v>0.71112580569163608</v>
      </c>
      <c r="Y143" s="100"/>
      <c r="Z143" s="100"/>
      <c r="AA143" s="3">
        <f t="shared" si="112"/>
        <v>9.277731941208085</v>
      </c>
      <c r="AB143" s="79">
        <f t="shared" si="113"/>
        <v>9</v>
      </c>
      <c r="AC143" s="3">
        <f t="shared" si="114"/>
        <v>0</v>
      </c>
    </row>
    <row r="144" spans="1:29" ht="17" thickBot="1">
      <c r="A144" s="71">
        <f t="shared" si="108"/>
        <v>7</v>
      </c>
      <c r="B144" s="71">
        <v>93</v>
      </c>
      <c r="C144" s="71">
        <v>60.4</v>
      </c>
      <c r="D144" s="71">
        <v>60</v>
      </c>
      <c r="E144" s="71">
        <v>8400</v>
      </c>
      <c r="F144" s="71">
        <v>-2.9</v>
      </c>
      <c r="G144" s="71">
        <v>56.7</v>
      </c>
      <c r="H144" s="71">
        <v>58.5</v>
      </c>
      <c r="I144" s="71" t="s">
        <v>137</v>
      </c>
      <c r="J144" s="71">
        <v>1.7</v>
      </c>
      <c r="K144" s="97">
        <v>58</v>
      </c>
      <c r="L144" s="74">
        <v>0.7</v>
      </c>
      <c r="M144" s="3"/>
      <c r="Q144" s="99">
        <f t="shared" si="110"/>
        <v>0.71999999999999986</v>
      </c>
      <c r="R144" s="99">
        <f t="shared" si="111"/>
        <v>0.14285714285714285</v>
      </c>
      <c r="S144" s="100">
        <v>0.14000000000000001</v>
      </c>
      <c r="T144" s="79">
        <f>(J144-L144)/S144</f>
        <v>7.1428571428571423</v>
      </c>
      <c r="U144" s="79">
        <f t="shared" si="105"/>
        <v>7</v>
      </c>
      <c r="V144" s="79">
        <f>A144-U144</f>
        <v>0</v>
      </c>
      <c r="W144" s="100">
        <f t="shared" si="106"/>
        <v>0.13892125817773252</v>
      </c>
      <c r="X144" s="100">
        <f t="shared" si="107"/>
        <v>0.71112580569163608</v>
      </c>
      <c r="Y144" s="100"/>
      <c r="Z144" s="100"/>
      <c r="AA144" s="3">
        <f t="shared" si="112"/>
        <v>7.1182352310920045</v>
      </c>
      <c r="AB144" s="79">
        <f t="shared" si="113"/>
        <v>7</v>
      </c>
      <c r="AC144" s="3">
        <f t="shared" si="114"/>
        <v>0</v>
      </c>
    </row>
    <row r="145" spans="1:29" ht="17" thickBot="1">
      <c r="A145" s="71">
        <f t="shared" si="108"/>
        <v>26</v>
      </c>
      <c r="B145" s="71">
        <v>74</v>
      </c>
      <c r="C145" s="71">
        <v>61</v>
      </c>
      <c r="D145" s="71">
        <v>62.7</v>
      </c>
      <c r="E145" s="71">
        <v>8520</v>
      </c>
      <c r="F145" s="71">
        <v>-3.1</v>
      </c>
      <c r="G145" s="71">
        <v>60.6</v>
      </c>
      <c r="H145" s="71">
        <v>62.4</v>
      </c>
      <c r="I145" s="71" t="s">
        <v>143</v>
      </c>
      <c r="J145" s="71">
        <v>4.3</v>
      </c>
      <c r="K145" s="97">
        <v>58</v>
      </c>
      <c r="L145" s="74">
        <v>0.7</v>
      </c>
      <c r="M145" s="3"/>
      <c r="Q145" s="99">
        <f t="shared" si="110"/>
        <v>0.65999999999999925</v>
      </c>
      <c r="R145" s="99">
        <f t="shared" si="111"/>
        <v>0.13846153846153844</v>
      </c>
      <c r="S145" s="100">
        <v>0.14000000000000001</v>
      </c>
      <c r="T145" s="79">
        <f>(J145-L145)/S145</f>
        <v>25.714285714285708</v>
      </c>
      <c r="U145" s="79">
        <f t="shared" si="105"/>
        <v>26</v>
      </c>
      <c r="V145" s="79">
        <f>A145-U145</f>
        <v>0</v>
      </c>
      <c r="W145" s="100">
        <f t="shared" si="106"/>
        <v>0.13892125817773252</v>
      </c>
      <c r="X145" s="100">
        <f t="shared" si="107"/>
        <v>0.71112580569163608</v>
      </c>
      <c r="Y145" s="100"/>
      <c r="Z145" s="100"/>
      <c r="AA145" s="3">
        <f t="shared" si="112"/>
        <v>25.833873385431367</v>
      </c>
      <c r="AB145" s="79">
        <f t="shared" si="113"/>
        <v>26</v>
      </c>
      <c r="AC145" s="3">
        <f t="shared" si="114"/>
        <v>0</v>
      </c>
    </row>
    <row r="146" spans="1:29" ht="17" thickBot="1">
      <c r="A146" s="71">
        <f t="shared" si="108"/>
        <v>11</v>
      </c>
      <c r="B146" s="71">
        <v>89</v>
      </c>
      <c r="C146" s="71">
        <v>62.1</v>
      </c>
      <c r="D146" s="71">
        <v>59.8</v>
      </c>
      <c r="E146" s="71">
        <v>8170</v>
      </c>
      <c r="F146" s="71">
        <v>-2.9</v>
      </c>
      <c r="G146" s="71">
        <v>56</v>
      </c>
      <c r="H146" s="71">
        <v>57.6</v>
      </c>
      <c r="I146" s="71" t="s">
        <v>132</v>
      </c>
      <c r="J146" s="98">
        <v>2.2999999999999998</v>
      </c>
      <c r="K146" s="97">
        <v>58</v>
      </c>
      <c r="L146" s="74">
        <v>0.7</v>
      </c>
      <c r="M146" s="3"/>
      <c r="Q146" s="99">
        <f t="shared" si="110"/>
        <v>0.75999999999999979</v>
      </c>
      <c r="R146" s="99">
        <f t="shared" si="111"/>
        <v>0.14545454545454545</v>
      </c>
      <c r="S146" s="100">
        <v>0.14000000000000001</v>
      </c>
      <c r="T146" s="79">
        <f>(J146-L146)/S146</f>
        <v>11.428571428571427</v>
      </c>
      <c r="U146" s="79">
        <f t="shared" si="105"/>
        <v>11</v>
      </c>
      <c r="V146" s="79">
        <f>A146-U146</f>
        <v>0</v>
      </c>
      <c r="W146" s="100">
        <f t="shared" si="106"/>
        <v>0.13892125817773252</v>
      </c>
      <c r="X146" s="100">
        <f t="shared" si="107"/>
        <v>0.71112580569163608</v>
      </c>
      <c r="Y146" s="100"/>
      <c r="Z146" s="100"/>
      <c r="AA146" s="3">
        <f t="shared" si="112"/>
        <v>11.437228651324165</v>
      </c>
      <c r="AB146" s="79">
        <f t="shared" si="113"/>
        <v>11</v>
      </c>
      <c r="AC146" s="3">
        <f t="shared" si="114"/>
        <v>0</v>
      </c>
    </row>
    <row r="147" spans="1:29" ht="17" thickBot="1">
      <c r="A147" s="71">
        <f t="shared" si="108"/>
        <v>1</v>
      </c>
      <c r="B147" s="71">
        <v>99</v>
      </c>
      <c r="C147" s="71">
        <v>61.3</v>
      </c>
      <c r="D147" s="71">
        <v>61.3</v>
      </c>
      <c r="E147" s="71">
        <v>8540</v>
      </c>
      <c r="F147" s="71">
        <v>-2.7</v>
      </c>
      <c r="G147" s="71">
        <v>58.6</v>
      </c>
      <c r="H147" s="71">
        <v>60.2</v>
      </c>
      <c r="I147" s="71" t="s">
        <v>14</v>
      </c>
      <c r="J147" s="71">
        <v>0.8</v>
      </c>
      <c r="K147" s="97">
        <v>58</v>
      </c>
      <c r="L147" s="74">
        <v>0.7</v>
      </c>
      <c r="M147" s="3"/>
      <c r="Q147" s="99">
        <f t="shared" si="110"/>
        <v>0.66</v>
      </c>
      <c r="R147" s="99">
        <f t="shared" si="111"/>
        <v>0.10000000000000009</v>
      </c>
      <c r="S147" s="100">
        <v>0.14000000000000001</v>
      </c>
      <c r="T147" s="79">
        <f>(J147-L147)/S147</f>
        <v>0.71428571428571486</v>
      </c>
      <c r="U147" s="79">
        <f t="shared" si="105"/>
        <v>1</v>
      </c>
      <c r="V147" s="79">
        <f>A147-U147</f>
        <v>0</v>
      </c>
      <c r="W147" s="100">
        <f t="shared" si="106"/>
        <v>0.13892125817773252</v>
      </c>
      <c r="X147" s="100">
        <f t="shared" si="107"/>
        <v>0.71112580569163608</v>
      </c>
      <c r="Y147" s="100"/>
      <c r="Z147" s="100"/>
      <c r="AA147" s="3">
        <f t="shared" si="112"/>
        <v>0.63974510074376423</v>
      </c>
      <c r="AB147" s="79">
        <f t="shared" si="113"/>
        <v>1</v>
      </c>
      <c r="AC147" s="3">
        <f t="shared" si="114"/>
        <v>0</v>
      </c>
    </row>
    <row r="148" spans="1:29" ht="17" thickBot="1">
      <c r="A148" s="71">
        <f t="shared" si="108"/>
        <v>4</v>
      </c>
      <c r="B148" s="71">
        <v>96</v>
      </c>
      <c r="C148" s="71">
        <v>61.9</v>
      </c>
      <c r="D148" s="71">
        <v>61.3</v>
      </c>
      <c r="E148" s="71">
        <v>8620</v>
      </c>
      <c r="F148" s="71">
        <v>-2.9</v>
      </c>
      <c r="G148" s="71">
        <v>58.5</v>
      </c>
      <c r="H148" s="71">
        <v>60</v>
      </c>
      <c r="I148" s="71" t="s">
        <v>137</v>
      </c>
      <c r="J148" s="71">
        <v>1.2</v>
      </c>
      <c r="K148" s="97">
        <v>58</v>
      </c>
      <c r="L148" s="74">
        <v>0.7</v>
      </c>
      <c r="M148" s="3"/>
      <c r="Q148" s="99">
        <f t="shared" si="110"/>
        <v>0.6399999999999999</v>
      </c>
      <c r="R148" s="99">
        <f t="shared" si="111"/>
        <v>0.125</v>
      </c>
      <c r="S148" s="100">
        <v>0.14000000000000001</v>
      </c>
      <c r="T148" s="79">
        <f>(J148-L148)/S148</f>
        <v>3.5714285714285712</v>
      </c>
      <c r="U148" s="79">
        <f t="shared" si="105"/>
        <v>4</v>
      </c>
      <c r="V148" s="79">
        <f>A148-U148</f>
        <v>0</v>
      </c>
      <c r="W148" s="100">
        <f t="shared" si="106"/>
        <v>0.13892125817773252</v>
      </c>
      <c r="X148" s="100">
        <f t="shared" si="107"/>
        <v>0.71112580569163608</v>
      </c>
      <c r="Y148" s="100"/>
      <c r="Z148" s="100"/>
      <c r="AA148" s="3">
        <f t="shared" si="112"/>
        <v>3.519074047565204</v>
      </c>
      <c r="AB148" s="79">
        <f t="shared" si="113"/>
        <v>4</v>
      </c>
      <c r="AC148" s="3">
        <f t="shared" si="114"/>
        <v>0</v>
      </c>
    </row>
    <row r="149" spans="1:29" ht="17" thickBot="1">
      <c r="A149" s="71">
        <f t="shared" ref="A149:A212" si="115">100-B149</f>
        <v>12</v>
      </c>
      <c r="B149" s="71">
        <v>88</v>
      </c>
      <c r="C149" s="71">
        <v>63</v>
      </c>
      <c r="D149" s="71">
        <v>62.5</v>
      </c>
      <c r="E149" s="71">
        <v>8540</v>
      </c>
      <c r="F149" s="71">
        <v>-3.7</v>
      </c>
      <c r="G149" s="71">
        <v>60.2</v>
      </c>
      <c r="H149" s="71">
        <v>61.7</v>
      </c>
      <c r="I149" s="71" t="s">
        <v>85</v>
      </c>
      <c r="J149" s="98">
        <v>2.34</v>
      </c>
      <c r="K149" s="97">
        <v>58</v>
      </c>
      <c r="L149" s="74">
        <v>0.7</v>
      </c>
      <c r="M149" s="3"/>
      <c r="Q149" s="99">
        <f t="shared" si="110"/>
        <v>0.6599999999999997</v>
      </c>
      <c r="R149" s="99">
        <f t="shared" si="111"/>
        <v>0.13666666666666666</v>
      </c>
      <c r="S149" s="100">
        <v>0.14000000000000001</v>
      </c>
      <c r="T149" s="79">
        <f>(J149-L149)/S149</f>
        <v>11.714285714285712</v>
      </c>
      <c r="U149" s="79">
        <f t="shared" ref="U149:U151" si="116">ROUND(T149,0)</f>
        <v>12</v>
      </c>
      <c r="V149" s="79">
        <f>A149-U149</f>
        <v>0</v>
      </c>
      <c r="W149" s="100">
        <f t="shared" ref="W149:W151" si="117">INDEX(LINEST(J$84:J$151,A$84:A$151,TRUE,FALSE ),1)</f>
        <v>0.13892125817773252</v>
      </c>
      <c r="X149" s="100">
        <f t="shared" ref="X149:X151" si="118">INDEX(LINEST(J$84:J$151,A$84:A$151,TRUE,FALSE ),2)</f>
        <v>0.71112580569163608</v>
      </c>
      <c r="Y149" s="100"/>
      <c r="Z149" s="100"/>
      <c r="AA149" s="3">
        <f t="shared" si="112"/>
        <v>11.725161546006309</v>
      </c>
      <c r="AB149" s="79">
        <f t="shared" si="113"/>
        <v>12</v>
      </c>
      <c r="AC149" s="3">
        <f t="shared" si="114"/>
        <v>0</v>
      </c>
    </row>
    <row r="150" spans="1:29" ht="17" thickBot="1">
      <c r="A150" s="71">
        <f t="shared" si="115"/>
        <v>17</v>
      </c>
      <c r="B150" s="71">
        <v>83</v>
      </c>
      <c r="C150" s="71">
        <v>63.5</v>
      </c>
      <c r="D150" s="71">
        <v>63.1</v>
      </c>
      <c r="E150" s="71">
        <v>8830</v>
      </c>
      <c r="F150" s="71">
        <v>-2.7</v>
      </c>
      <c r="G150" s="71">
        <v>61</v>
      </c>
      <c r="H150" s="71">
        <v>62.1</v>
      </c>
      <c r="I150" s="71" t="s">
        <v>85</v>
      </c>
      <c r="J150" s="71">
        <v>3.1</v>
      </c>
      <c r="K150" s="97">
        <v>58</v>
      </c>
      <c r="L150" s="74">
        <v>0.7</v>
      </c>
      <c r="M150" s="3"/>
      <c r="Q150" s="99">
        <f t="shared" si="110"/>
        <v>0.71999999999999975</v>
      </c>
      <c r="R150" s="99">
        <f t="shared" si="111"/>
        <v>0.14117647058823532</v>
      </c>
      <c r="S150" s="100">
        <v>0.14000000000000001</v>
      </c>
      <c r="T150" s="79">
        <f>(J150-L150)/S150</f>
        <v>17.142857142857142</v>
      </c>
      <c r="U150" s="79">
        <f t="shared" si="116"/>
        <v>17</v>
      </c>
      <c r="V150" s="79">
        <f>A150-U150</f>
        <v>0</v>
      </c>
      <c r="W150" s="100">
        <f t="shared" si="117"/>
        <v>0.13892125817773252</v>
      </c>
      <c r="X150" s="100">
        <f t="shared" si="118"/>
        <v>0.71112580569163608</v>
      </c>
      <c r="Y150" s="100"/>
      <c r="Z150" s="100"/>
      <c r="AA150" s="3">
        <f t="shared" si="112"/>
        <v>17.195886544967049</v>
      </c>
      <c r="AB150" s="79">
        <f t="shared" si="113"/>
        <v>17</v>
      </c>
      <c r="AC150" s="3">
        <f t="shared" si="114"/>
        <v>0</v>
      </c>
    </row>
    <row r="151" spans="1:29" ht="17" thickBot="1">
      <c r="A151" s="71">
        <f t="shared" si="115"/>
        <v>6</v>
      </c>
      <c r="B151" s="71">
        <v>94</v>
      </c>
      <c r="C151" s="71">
        <v>64.400000000000006</v>
      </c>
      <c r="D151" s="71">
        <v>59.5</v>
      </c>
      <c r="E151" s="71">
        <v>6360</v>
      </c>
      <c r="F151" s="71" t="s">
        <v>19</v>
      </c>
      <c r="G151" s="71">
        <v>57</v>
      </c>
      <c r="H151" s="71">
        <v>62.8</v>
      </c>
      <c r="I151" s="71" t="s">
        <v>132</v>
      </c>
      <c r="J151" s="71">
        <v>1.5</v>
      </c>
      <c r="K151" s="97">
        <v>58</v>
      </c>
      <c r="L151" s="74">
        <v>0.7</v>
      </c>
      <c r="M151" s="3"/>
      <c r="Q151" s="99">
        <f t="shared" si="110"/>
        <v>0.65999999999999992</v>
      </c>
      <c r="R151" s="99">
        <f t="shared" si="111"/>
        <v>0.13333333333333333</v>
      </c>
      <c r="S151" s="100">
        <v>0.14000000000000001</v>
      </c>
      <c r="T151" s="79">
        <f>(J151-L151)/S151</f>
        <v>5.7142857142857144</v>
      </c>
      <c r="U151" s="79">
        <f t="shared" si="116"/>
        <v>6</v>
      </c>
      <c r="V151" s="79">
        <f>A151-U151</f>
        <v>0</v>
      </c>
      <c r="W151" s="100">
        <f>INDEX(LINEST(J$84:J$151,A$84:A$151,TRUE,FALSE ),1)</f>
        <v>0.13892125817773252</v>
      </c>
      <c r="X151" s="100">
        <f t="shared" si="118"/>
        <v>0.71112580569163608</v>
      </c>
      <c r="Y151" s="100"/>
      <c r="Z151" s="100"/>
      <c r="AA151" s="3">
        <f t="shared" si="112"/>
        <v>5.6785707576812845</v>
      </c>
      <c r="AB151" s="79">
        <f t="shared" si="113"/>
        <v>6</v>
      </c>
      <c r="AC151" s="3">
        <f t="shared" si="114"/>
        <v>0</v>
      </c>
    </row>
    <row r="152" spans="1:29" ht="17" thickBot="1">
      <c r="A152" s="15">
        <f t="shared" si="115"/>
        <v>2</v>
      </c>
      <c r="B152" s="15">
        <v>98</v>
      </c>
      <c r="C152" s="15">
        <v>28</v>
      </c>
      <c r="D152" s="15">
        <v>26.5</v>
      </c>
      <c r="E152" s="15">
        <v>3910</v>
      </c>
      <c r="F152" s="15">
        <v>-1.1000000000000001</v>
      </c>
      <c r="G152" s="15">
        <v>13.4</v>
      </c>
      <c r="H152" s="15">
        <v>17.3</v>
      </c>
      <c r="I152" s="15" t="s">
        <v>33</v>
      </c>
      <c r="J152" s="15">
        <v>0.4</v>
      </c>
      <c r="K152" s="15">
        <v>13</v>
      </c>
      <c r="L152" s="15">
        <v>0.28999999999999998</v>
      </c>
      <c r="M152" s="3"/>
      <c r="Q152" s="29">
        <f t="shared" ref="Q152:Q164" si="119">J152-($P$162*A152)</f>
        <v>0.27586206896551724</v>
      </c>
      <c r="R152" s="29">
        <f t="shared" si="111"/>
        <v>5.5000000000000021E-2</v>
      </c>
      <c r="S152" s="29">
        <v>6.2E-2</v>
      </c>
      <c r="T152" s="79">
        <f>(J152-L152)/S152</f>
        <v>1.7741935483870974</v>
      </c>
      <c r="U152" s="79">
        <f t="shared" ref="U152" si="120">ROUND(T152,0)</f>
        <v>2</v>
      </c>
      <c r="V152" s="79">
        <f>A152-U152</f>
        <v>0</v>
      </c>
      <c r="W152" s="154">
        <f>INDEX(LINEST(J$152:J$164,A$152:A$164,TRUE,FALSE ),1)</f>
        <v>6.1996852662912605E-2</v>
      </c>
      <c r="X152" s="154">
        <f>INDEX(LINEST(J$152:J$164,A$152:A$164,TRUE,FALSE ),2)</f>
        <v>0.28793185825607215</v>
      </c>
      <c r="Y152" s="154"/>
      <c r="Z152" s="154"/>
      <c r="AA152" s="3">
        <f t="shared" si="112"/>
        <v>1.8076424355484844</v>
      </c>
      <c r="AB152" s="79">
        <f t="shared" si="113"/>
        <v>2</v>
      </c>
      <c r="AC152" s="3">
        <f t="shared" si="114"/>
        <v>0</v>
      </c>
    </row>
    <row r="153" spans="1:29" ht="17" thickBot="1">
      <c r="A153" s="15">
        <f t="shared" si="115"/>
        <v>50</v>
      </c>
      <c r="B153" s="15">
        <v>50</v>
      </c>
      <c r="C153" s="15">
        <v>24.8</v>
      </c>
      <c r="D153" s="15">
        <v>22.7</v>
      </c>
      <c r="E153" s="15">
        <v>3190</v>
      </c>
      <c r="F153" s="15">
        <v>-0.9</v>
      </c>
      <c r="G153" s="15">
        <v>9.6</v>
      </c>
      <c r="H153" s="15">
        <v>13.6</v>
      </c>
      <c r="I153" s="15" t="s">
        <v>16</v>
      </c>
      <c r="J153" s="15">
        <v>3.4</v>
      </c>
      <c r="K153" s="15">
        <v>13</v>
      </c>
      <c r="L153" s="15">
        <v>0.28999999999999998</v>
      </c>
      <c r="M153" s="3"/>
      <c r="Q153" s="29">
        <f t="shared" si="119"/>
        <v>0.29655172413793096</v>
      </c>
      <c r="R153" s="29">
        <f t="shared" si="111"/>
        <v>6.2199999999999998E-2</v>
      </c>
      <c r="S153" s="29">
        <v>6.2E-2</v>
      </c>
      <c r="T153" s="79">
        <f>(J153-L153)/S153</f>
        <v>50.161290322580641</v>
      </c>
      <c r="U153" s="79">
        <f t="shared" ref="U153:U164" si="121">ROUND(T153,0)</f>
        <v>50</v>
      </c>
      <c r="V153" s="79">
        <f>A153-U153</f>
        <v>0</v>
      </c>
      <c r="W153" s="154">
        <f t="shared" ref="W153:W164" si="122">INDEX(LINEST(J$152:J$164,A$152:A$164,TRUE,FALSE ),1)</f>
        <v>6.1996852662912605E-2</v>
      </c>
      <c r="X153" s="154">
        <f t="shared" ref="X153:X164" si="123">INDEX(LINEST(J$152:J$164,A$152:A$164,TRUE,FALSE ),2)</f>
        <v>0.28793185825607215</v>
      </c>
      <c r="Y153" s="154"/>
      <c r="Z153" s="154"/>
      <c r="AA153" s="3">
        <f t="shared" si="112"/>
        <v>50.197195632893973</v>
      </c>
      <c r="AB153" s="79">
        <f t="shared" si="113"/>
        <v>50</v>
      </c>
      <c r="AC153" s="3">
        <f t="shared" si="114"/>
        <v>0</v>
      </c>
    </row>
    <row r="154" spans="1:29" ht="17" thickBot="1">
      <c r="A154" s="15">
        <f t="shared" si="115"/>
        <v>73</v>
      </c>
      <c r="B154" s="15">
        <v>27</v>
      </c>
      <c r="C154" s="15">
        <v>23.8</v>
      </c>
      <c r="D154" s="15">
        <v>20.7</v>
      </c>
      <c r="E154" s="15">
        <v>2420</v>
      </c>
      <c r="F154" s="15" t="s">
        <v>19</v>
      </c>
      <c r="G154" s="15">
        <v>8.1999999999999993</v>
      </c>
      <c r="H154" s="15">
        <v>12.1</v>
      </c>
      <c r="I154" s="15" t="s">
        <v>32</v>
      </c>
      <c r="J154" s="15">
        <v>4.8</v>
      </c>
      <c r="K154" s="15">
        <v>13</v>
      </c>
      <c r="L154" s="15">
        <v>0.28999999999999998</v>
      </c>
      <c r="M154" s="3"/>
      <c r="Q154" s="29">
        <f t="shared" si="119"/>
        <v>0.26896551724137918</v>
      </c>
      <c r="R154" s="29">
        <f t="shared" si="111"/>
        <v>6.1780821917808218E-2</v>
      </c>
      <c r="S154" s="29">
        <v>6.2E-2</v>
      </c>
      <c r="T154" s="79">
        <f>(J154-L154)/S154</f>
        <v>72.741935483870961</v>
      </c>
      <c r="U154" s="79">
        <f t="shared" si="121"/>
        <v>73</v>
      </c>
      <c r="V154" s="79">
        <f>A154-U154</f>
        <v>0</v>
      </c>
      <c r="W154" s="154">
        <f t="shared" si="122"/>
        <v>6.1996852662912605E-2</v>
      </c>
      <c r="X154" s="154">
        <f t="shared" si="123"/>
        <v>0.28793185825607215</v>
      </c>
      <c r="Y154" s="154"/>
      <c r="Z154" s="154"/>
      <c r="AA154" s="3">
        <f t="shared" si="112"/>
        <v>72.778987124988532</v>
      </c>
      <c r="AB154" s="79">
        <f t="shared" si="113"/>
        <v>73</v>
      </c>
      <c r="AC154" s="3">
        <f t="shared" si="114"/>
        <v>0</v>
      </c>
    </row>
    <row r="155" spans="1:29" ht="17" thickBot="1">
      <c r="A155" s="15">
        <f t="shared" si="115"/>
        <v>30</v>
      </c>
      <c r="B155" s="15">
        <v>70</v>
      </c>
      <c r="C155" s="15">
        <v>27</v>
      </c>
      <c r="D155" s="15">
        <v>24.2</v>
      </c>
      <c r="E155" s="15">
        <v>3430</v>
      </c>
      <c r="F155" s="15">
        <v>-0.7</v>
      </c>
      <c r="G155" s="15">
        <v>10.8</v>
      </c>
      <c r="H155" s="15">
        <v>15.1</v>
      </c>
      <c r="I155" s="15" t="s">
        <v>30</v>
      </c>
      <c r="J155" s="15">
        <v>2.15</v>
      </c>
      <c r="K155" s="15">
        <v>13</v>
      </c>
      <c r="L155" s="15">
        <v>0.28999999999999998</v>
      </c>
      <c r="M155" s="3"/>
      <c r="Q155" s="29">
        <f t="shared" si="119"/>
        <v>0.28793103448275859</v>
      </c>
      <c r="R155" s="29">
        <f t="shared" si="111"/>
        <v>6.1999999999999993E-2</v>
      </c>
      <c r="S155" s="29">
        <v>6.2E-2</v>
      </c>
      <c r="T155" s="79">
        <f>(J155-L155)/S155</f>
        <v>29.999999999999996</v>
      </c>
      <c r="U155" s="79">
        <f t="shared" si="121"/>
        <v>30</v>
      </c>
      <c r="V155" s="79">
        <f>A155-U155</f>
        <v>0</v>
      </c>
      <c r="W155" s="154">
        <f t="shared" si="122"/>
        <v>6.1996852662912605E-2</v>
      </c>
      <c r="X155" s="154">
        <f t="shared" si="123"/>
        <v>0.28793185825607215</v>
      </c>
      <c r="Y155" s="154"/>
      <c r="Z155" s="154"/>
      <c r="AA155" s="3">
        <f t="shared" si="112"/>
        <v>30.034881800666685</v>
      </c>
      <c r="AB155" s="79">
        <f t="shared" si="113"/>
        <v>30</v>
      </c>
      <c r="AC155" s="3">
        <f t="shared" si="114"/>
        <v>0</v>
      </c>
    </row>
    <row r="156" spans="1:29" ht="17" thickBot="1">
      <c r="A156" s="15">
        <f t="shared" si="115"/>
        <v>7</v>
      </c>
      <c r="B156" s="15">
        <v>93</v>
      </c>
      <c r="C156" s="15">
        <v>26</v>
      </c>
      <c r="D156" s="15">
        <v>25.6</v>
      </c>
      <c r="E156" s="15">
        <v>3480</v>
      </c>
      <c r="F156" s="15">
        <v>-0.9</v>
      </c>
      <c r="G156" s="15">
        <v>12.3</v>
      </c>
      <c r="H156" s="15">
        <v>16.7</v>
      </c>
      <c r="I156" s="15" t="s">
        <v>16</v>
      </c>
      <c r="J156" s="15">
        <v>0.7</v>
      </c>
      <c r="K156" s="15">
        <v>13</v>
      </c>
      <c r="L156" s="15">
        <v>0.28999999999999998</v>
      </c>
      <c r="M156" s="3"/>
      <c r="Q156" s="29">
        <f t="shared" si="119"/>
        <v>0.26551724137931032</v>
      </c>
      <c r="R156" s="29">
        <f t="shared" si="111"/>
        <v>5.8571428571428566E-2</v>
      </c>
      <c r="S156" s="29">
        <v>6.2E-2</v>
      </c>
      <c r="T156" s="79">
        <f>(J156-L156)/S156</f>
        <v>6.6129032258064511</v>
      </c>
      <c r="U156" s="79">
        <f t="shared" si="121"/>
        <v>7</v>
      </c>
      <c r="V156" s="79">
        <f>A156-U156</f>
        <v>0</v>
      </c>
      <c r="W156" s="154">
        <f t="shared" si="122"/>
        <v>6.1996852662912605E-2</v>
      </c>
      <c r="X156" s="154">
        <f t="shared" si="123"/>
        <v>0.28793185825607215</v>
      </c>
      <c r="Y156" s="154"/>
      <c r="Z156" s="154"/>
      <c r="AA156" s="3">
        <f t="shared" si="112"/>
        <v>6.6465977552830324</v>
      </c>
      <c r="AB156" s="79">
        <f t="shared" si="113"/>
        <v>7</v>
      </c>
      <c r="AC156" s="3">
        <f t="shared" si="114"/>
        <v>0</v>
      </c>
    </row>
    <row r="157" spans="1:29" ht="17" thickBot="1">
      <c r="A157" s="15">
        <f t="shared" si="115"/>
        <v>2</v>
      </c>
      <c r="B157" s="15">
        <v>98</v>
      </c>
      <c r="C157" s="15">
        <v>26.5</v>
      </c>
      <c r="D157" s="15">
        <v>25.7</v>
      </c>
      <c r="E157" s="15">
        <v>3640</v>
      </c>
      <c r="F157" s="15">
        <v>-0.7</v>
      </c>
      <c r="G157" s="15">
        <v>12.6</v>
      </c>
      <c r="H157" s="15">
        <v>16.600000000000001</v>
      </c>
      <c r="I157" s="15" t="s">
        <v>135</v>
      </c>
      <c r="J157" s="15">
        <v>0.4</v>
      </c>
      <c r="K157" s="15">
        <v>13</v>
      </c>
      <c r="L157" s="15">
        <v>0.28999999999999998</v>
      </c>
      <c r="M157" s="3"/>
      <c r="Q157" s="29">
        <f t="shared" si="119"/>
        <v>0.27586206896551724</v>
      </c>
      <c r="R157" s="29">
        <f t="shared" si="111"/>
        <v>5.5000000000000021E-2</v>
      </c>
      <c r="S157" s="29">
        <v>6.2E-2</v>
      </c>
      <c r="T157" s="79">
        <f>(J157-L157)/S157</f>
        <v>1.7741935483870974</v>
      </c>
      <c r="U157" s="79">
        <f t="shared" si="121"/>
        <v>2</v>
      </c>
      <c r="V157" s="79">
        <f>A157-U157</f>
        <v>0</v>
      </c>
      <c r="W157" s="154">
        <f t="shared" si="122"/>
        <v>6.1996852662912605E-2</v>
      </c>
      <c r="X157" s="154">
        <f t="shared" si="123"/>
        <v>0.28793185825607215</v>
      </c>
      <c r="Y157" s="154"/>
      <c r="Z157" s="154"/>
      <c r="AA157" s="3">
        <f t="shared" si="112"/>
        <v>1.8076424355484844</v>
      </c>
      <c r="AB157" s="79">
        <f t="shared" si="113"/>
        <v>2</v>
      </c>
      <c r="AC157" s="3">
        <f t="shared" si="114"/>
        <v>0</v>
      </c>
    </row>
    <row r="158" spans="1:29" ht="17" thickBot="1">
      <c r="A158" s="15">
        <f t="shared" si="115"/>
        <v>10</v>
      </c>
      <c r="B158" s="15">
        <v>90</v>
      </c>
      <c r="C158" s="15">
        <v>25.8</v>
      </c>
      <c r="D158" s="15">
        <v>25.2</v>
      </c>
      <c r="E158" s="15">
        <v>2950</v>
      </c>
      <c r="F158" s="15" t="s">
        <v>19</v>
      </c>
      <c r="G158" s="15">
        <v>12.1</v>
      </c>
      <c r="H158" s="15">
        <v>16.899999999999999</v>
      </c>
      <c r="I158" s="15" t="s">
        <v>18</v>
      </c>
      <c r="J158" s="15">
        <v>0.9</v>
      </c>
      <c r="K158" s="15">
        <v>13</v>
      </c>
      <c r="L158" s="15">
        <v>0.28999999999999998</v>
      </c>
      <c r="M158" s="3"/>
      <c r="Q158" s="29">
        <f t="shared" si="119"/>
        <v>0.27931034482758621</v>
      </c>
      <c r="R158" s="29">
        <f t="shared" si="111"/>
        <v>6.1000000000000013E-2</v>
      </c>
      <c r="S158" s="29">
        <v>6.2E-2</v>
      </c>
      <c r="T158" s="79">
        <f>(J158-L158)/S158</f>
        <v>9.8387096774193559</v>
      </c>
      <c r="U158" s="79">
        <f t="shared" si="121"/>
        <v>10</v>
      </c>
      <c r="V158" s="79">
        <f>A158-U158</f>
        <v>0</v>
      </c>
      <c r="W158" s="154">
        <f t="shared" si="122"/>
        <v>6.1996852662912605E-2</v>
      </c>
      <c r="X158" s="154">
        <f t="shared" si="123"/>
        <v>0.28793185825607215</v>
      </c>
      <c r="Y158" s="154"/>
      <c r="Z158" s="154"/>
      <c r="AA158" s="3">
        <f t="shared" si="112"/>
        <v>9.8725679684393999</v>
      </c>
      <c r="AB158" s="79">
        <f t="shared" si="113"/>
        <v>10</v>
      </c>
      <c r="AC158" s="3">
        <f t="shared" si="114"/>
        <v>0</v>
      </c>
    </row>
    <row r="159" spans="1:29" ht="17" thickBot="1">
      <c r="A159" s="15">
        <f t="shared" si="115"/>
        <v>11</v>
      </c>
      <c r="B159" s="15">
        <v>89</v>
      </c>
      <c r="C159" s="15">
        <v>25.4</v>
      </c>
      <c r="D159" s="15">
        <v>25</v>
      </c>
      <c r="E159" s="15">
        <v>2930</v>
      </c>
      <c r="F159" s="15" t="s">
        <v>19</v>
      </c>
      <c r="G159" s="15">
        <v>12</v>
      </c>
      <c r="H159" s="15">
        <v>16.7</v>
      </c>
      <c r="I159" s="15" t="s">
        <v>135</v>
      </c>
      <c r="J159" s="15">
        <v>1</v>
      </c>
      <c r="K159" s="15">
        <v>13</v>
      </c>
      <c r="L159" s="15">
        <v>0.28999999999999998</v>
      </c>
      <c r="M159" s="3"/>
      <c r="Q159" s="29">
        <f t="shared" si="119"/>
        <v>0.3172413793103448</v>
      </c>
      <c r="R159" s="29">
        <f t="shared" si="111"/>
        <v>6.4545454545454545E-2</v>
      </c>
      <c r="S159" s="29">
        <v>6.2E-2</v>
      </c>
      <c r="T159" s="79">
        <f>(J159-L159)/S159</f>
        <v>11.451612903225806</v>
      </c>
      <c r="U159" s="79">
        <f t="shared" si="121"/>
        <v>11</v>
      </c>
      <c r="V159" s="79">
        <f>A159-U159</f>
        <v>0</v>
      </c>
      <c r="W159" s="154">
        <f t="shared" si="122"/>
        <v>6.1996852662912605E-2</v>
      </c>
      <c r="X159" s="154">
        <f t="shared" si="123"/>
        <v>0.28793185825607215</v>
      </c>
      <c r="Y159" s="154"/>
      <c r="Z159" s="154"/>
      <c r="AA159" s="3">
        <f t="shared" si="112"/>
        <v>11.485553075017583</v>
      </c>
      <c r="AB159" s="79">
        <f t="shared" si="113"/>
        <v>11</v>
      </c>
      <c r="AC159" s="3">
        <f t="shared" si="114"/>
        <v>0</v>
      </c>
    </row>
    <row r="160" spans="1:29" ht="17" thickBot="1">
      <c r="A160" s="15">
        <f t="shared" si="115"/>
        <v>5</v>
      </c>
      <c r="B160" s="15">
        <v>95</v>
      </c>
      <c r="C160" s="15">
        <v>26.6</v>
      </c>
      <c r="D160" s="15">
        <v>25.7</v>
      </c>
      <c r="E160" s="15">
        <v>3010</v>
      </c>
      <c r="F160" s="15" t="s">
        <v>19</v>
      </c>
      <c r="G160" s="15">
        <v>12.5</v>
      </c>
      <c r="H160" s="15">
        <v>17.5</v>
      </c>
      <c r="I160" s="15" t="s">
        <v>20</v>
      </c>
      <c r="J160" s="15">
        <v>0.6</v>
      </c>
      <c r="K160" s="15">
        <v>13</v>
      </c>
      <c r="L160" s="15">
        <v>0.28999999999999998</v>
      </c>
      <c r="M160" s="3" t="s">
        <v>43</v>
      </c>
      <c r="Q160" s="29">
        <f t="shared" si="119"/>
        <v>0.28965517241379307</v>
      </c>
      <c r="R160" s="29">
        <f t="shared" si="111"/>
        <v>6.2E-2</v>
      </c>
      <c r="S160" s="29">
        <v>6.2E-2</v>
      </c>
      <c r="T160" s="79">
        <f>(J160-L160)/S160</f>
        <v>5</v>
      </c>
      <c r="U160" s="79">
        <f t="shared" si="121"/>
        <v>5</v>
      </c>
      <c r="V160" s="79">
        <f>A160-U160</f>
        <v>0</v>
      </c>
      <c r="W160" s="154">
        <f t="shared" si="122"/>
        <v>6.1996852662912605E-2</v>
      </c>
      <c r="X160" s="154">
        <f t="shared" si="123"/>
        <v>0.28793185825607215</v>
      </c>
      <c r="Y160" s="154"/>
      <c r="Z160" s="154"/>
      <c r="AA160" s="3">
        <f t="shared" si="112"/>
        <v>5.0336126487048496</v>
      </c>
      <c r="AB160" s="79">
        <f t="shared" si="113"/>
        <v>5</v>
      </c>
      <c r="AC160" s="3">
        <f t="shared" si="114"/>
        <v>0</v>
      </c>
    </row>
    <row r="161" spans="1:29" ht="17" thickBot="1">
      <c r="A161" s="15">
        <f t="shared" si="115"/>
        <v>8</v>
      </c>
      <c r="B161" s="15">
        <v>92</v>
      </c>
      <c r="C161" s="15">
        <v>28.1</v>
      </c>
      <c r="D161" s="15">
        <v>27.2</v>
      </c>
      <c r="E161" s="15">
        <v>3190</v>
      </c>
      <c r="F161" s="15" t="s">
        <v>19</v>
      </c>
      <c r="G161" s="15">
        <v>13.8</v>
      </c>
      <c r="H161" s="15">
        <v>19.2</v>
      </c>
      <c r="I161" s="15" t="s">
        <v>30</v>
      </c>
      <c r="J161" s="15">
        <v>0.8</v>
      </c>
      <c r="K161" s="15">
        <v>13</v>
      </c>
      <c r="L161" s="15">
        <v>0.28999999999999998</v>
      </c>
      <c r="M161" s="3"/>
      <c r="Q161" s="29">
        <f t="shared" si="119"/>
        <v>0.30344827586206902</v>
      </c>
      <c r="R161" s="29">
        <f t="shared" si="111"/>
        <v>6.3750000000000001E-2</v>
      </c>
      <c r="S161" s="29">
        <v>6.2E-2</v>
      </c>
      <c r="T161" s="79">
        <f>(J161-L161)/S161</f>
        <v>8.2258064516129039</v>
      </c>
      <c r="U161" s="79">
        <f t="shared" si="121"/>
        <v>8</v>
      </c>
      <c r="V161" s="79">
        <f>A161-U161</f>
        <v>0</v>
      </c>
      <c r="W161" s="154">
        <f t="shared" si="122"/>
        <v>6.1996852662912605E-2</v>
      </c>
      <c r="X161" s="154">
        <f t="shared" si="123"/>
        <v>0.28793185825607215</v>
      </c>
      <c r="Y161" s="154"/>
      <c r="Z161" s="154"/>
      <c r="AA161" s="3">
        <f t="shared" si="112"/>
        <v>8.259582861861217</v>
      </c>
      <c r="AB161" s="79">
        <f t="shared" si="113"/>
        <v>8</v>
      </c>
      <c r="AC161" s="3">
        <f t="shared" si="114"/>
        <v>0</v>
      </c>
    </row>
    <row r="162" spans="1:29" ht="17" thickBot="1">
      <c r="A162" s="15">
        <f t="shared" si="115"/>
        <v>63</v>
      </c>
      <c r="B162" s="15">
        <v>37</v>
      </c>
      <c r="C162" s="15" t="s">
        <v>19</v>
      </c>
      <c r="D162" s="15">
        <v>21.8</v>
      </c>
      <c r="E162" s="15">
        <v>2550</v>
      </c>
      <c r="F162" s="15" t="s">
        <v>19</v>
      </c>
      <c r="G162" s="15">
        <v>8.8000000000000007</v>
      </c>
      <c r="H162" s="15">
        <v>13.2</v>
      </c>
      <c r="I162" s="15" t="s">
        <v>32</v>
      </c>
      <c r="J162" s="15">
        <v>4.2</v>
      </c>
      <c r="K162" s="15">
        <v>13</v>
      </c>
      <c r="L162" s="15">
        <v>0.28999999999999998</v>
      </c>
      <c r="M162" s="3" t="s">
        <v>43</v>
      </c>
      <c r="N162" s="3">
        <f>A162-A160</f>
        <v>58</v>
      </c>
      <c r="O162" s="3">
        <f>J162-J160</f>
        <v>3.6</v>
      </c>
      <c r="P162" s="29">
        <f>O162/N162</f>
        <v>6.2068965517241378E-2</v>
      </c>
      <c r="Q162" s="29">
        <f t="shared" si="119"/>
        <v>0.28965517241379324</v>
      </c>
      <c r="R162" s="29">
        <f t="shared" si="111"/>
        <v>6.2063492063492064E-2</v>
      </c>
      <c r="S162" s="29">
        <v>6.2E-2</v>
      </c>
      <c r="T162" s="79">
        <f>(J162-L162)/S162</f>
        <v>63.064516129032263</v>
      </c>
      <c r="U162" s="79">
        <f t="shared" si="121"/>
        <v>63</v>
      </c>
      <c r="V162" s="79">
        <f>A162-U162</f>
        <v>0</v>
      </c>
      <c r="W162" s="154">
        <f t="shared" si="122"/>
        <v>6.1996852662912605E-2</v>
      </c>
      <c r="X162" s="154">
        <f t="shared" si="123"/>
        <v>0.28793185825607215</v>
      </c>
      <c r="Y162" s="154"/>
      <c r="Z162" s="154"/>
      <c r="AA162" s="3">
        <f t="shared" si="112"/>
        <v>63.101076485519449</v>
      </c>
      <c r="AB162" s="79">
        <f t="shared" si="113"/>
        <v>63</v>
      </c>
      <c r="AC162" s="3">
        <f t="shared" si="114"/>
        <v>0</v>
      </c>
    </row>
    <row r="163" spans="1:29" ht="17" thickBot="1">
      <c r="A163" s="15">
        <f t="shared" si="115"/>
        <v>33</v>
      </c>
      <c r="B163" s="15">
        <v>67</v>
      </c>
      <c r="C163" s="15">
        <v>25.9</v>
      </c>
      <c r="D163" s="15">
        <v>23.7</v>
      </c>
      <c r="E163" s="15">
        <v>2780</v>
      </c>
      <c r="F163" s="15" t="s">
        <v>19</v>
      </c>
      <c r="G163" s="15">
        <v>10.7</v>
      </c>
      <c r="H163" s="15">
        <v>15.3</v>
      </c>
      <c r="I163" s="15" t="s">
        <v>33</v>
      </c>
      <c r="J163" s="15">
        <v>2.34</v>
      </c>
      <c r="K163" s="15">
        <v>13</v>
      </c>
      <c r="L163" s="15">
        <v>0.28999999999999998</v>
      </c>
      <c r="M163" s="3"/>
      <c r="Q163" s="29">
        <f t="shared" si="119"/>
        <v>0.29172413793103447</v>
      </c>
      <c r="R163" s="29">
        <f t="shared" si="111"/>
        <v>6.2121212121212119E-2</v>
      </c>
      <c r="S163" s="29">
        <v>6.2E-2</v>
      </c>
      <c r="T163" s="79">
        <f>(J163-L163)/S163</f>
        <v>33.064516129032256</v>
      </c>
      <c r="U163" s="79">
        <f t="shared" si="121"/>
        <v>33</v>
      </c>
      <c r="V163" s="79">
        <f>A163-U163</f>
        <v>0</v>
      </c>
      <c r="W163" s="154">
        <f t="shared" si="122"/>
        <v>6.1996852662912605E-2</v>
      </c>
      <c r="X163" s="154">
        <f t="shared" si="123"/>
        <v>0.28793185825607215</v>
      </c>
      <c r="Y163" s="154"/>
      <c r="Z163" s="154"/>
      <c r="AA163" s="3">
        <f t="shared" si="112"/>
        <v>33.099553503165239</v>
      </c>
      <c r="AB163" s="79">
        <f t="shared" si="113"/>
        <v>33</v>
      </c>
      <c r="AC163" s="3">
        <f t="shared" si="114"/>
        <v>0</v>
      </c>
    </row>
    <row r="164" spans="1:29" ht="17" thickBot="1">
      <c r="A164" s="15">
        <f t="shared" si="115"/>
        <v>60</v>
      </c>
      <c r="B164" s="15">
        <v>40</v>
      </c>
      <c r="C164" s="15">
        <v>22.9</v>
      </c>
      <c r="D164" s="15">
        <v>22.1</v>
      </c>
      <c r="E164" s="15">
        <v>2900</v>
      </c>
      <c r="F164" s="15">
        <v>-1.1000000000000001</v>
      </c>
      <c r="G164" s="15">
        <v>9</v>
      </c>
      <c r="H164" s="15">
        <v>13.2</v>
      </c>
      <c r="I164" s="15" t="s">
        <v>20</v>
      </c>
      <c r="J164" s="15">
        <v>4</v>
      </c>
      <c r="K164" s="15">
        <v>13</v>
      </c>
      <c r="L164" s="15">
        <v>0.28999999999999998</v>
      </c>
      <c r="M164" s="3"/>
      <c r="Q164" s="29">
        <f t="shared" si="119"/>
        <v>0.27586206896551735</v>
      </c>
      <c r="R164" s="29">
        <f t="shared" si="111"/>
        <v>6.183333333333333E-2</v>
      </c>
      <c r="S164" s="29">
        <v>6.2E-2</v>
      </c>
      <c r="T164" s="79">
        <f>(J164-L164)/S164</f>
        <v>59.838709677419352</v>
      </c>
      <c r="U164" s="79">
        <f t="shared" si="121"/>
        <v>60</v>
      </c>
      <c r="V164" s="79">
        <f>A164-U164</f>
        <v>0</v>
      </c>
      <c r="W164" s="154">
        <f>INDEX(LINEST(J$152:J$164,A$152:A$164,TRUE,FALSE ),1)</f>
        <v>6.1996852662912605E-2</v>
      </c>
      <c r="X164" s="154">
        <f t="shared" si="123"/>
        <v>0.28793185825607215</v>
      </c>
      <c r="Y164" s="154"/>
      <c r="Z164" s="154"/>
      <c r="AA164" s="3">
        <f t="shared" si="112"/>
        <v>59.875106272363077</v>
      </c>
      <c r="AB164" s="79">
        <f t="shared" si="113"/>
        <v>60</v>
      </c>
      <c r="AC164" s="3">
        <f t="shared" si="114"/>
        <v>0</v>
      </c>
    </row>
    <row r="165" spans="1:29" ht="17" thickBot="1">
      <c r="A165" s="9">
        <f t="shared" si="115"/>
        <v>13</v>
      </c>
      <c r="B165" s="9">
        <v>87</v>
      </c>
      <c r="C165" s="9">
        <v>41.2</v>
      </c>
      <c r="D165" s="9">
        <v>38.1</v>
      </c>
      <c r="E165" s="9">
        <v>5750</v>
      </c>
      <c r="F165" s="9">
        <v>-0.9</v>
      </c>
      <c r="G165" s="9">
        <v>26.6</v>
      </c>
      <c r="H165" s="9">
        <v>30.5</v>
      </c>
      <c r="I165" s="9" t="s">
        <v>35</v>
      </c>
      <c r="J165" s="9">
        <v>1.7</v>
      </c>
      <c r="K165" s="9">
        <v>25</v>
      </c>
      <c r="L165" s="9">
        <v>0.5</v>
      </c>
      <c r="M165" s="3"/>
      <c r="Q165" s="25">
        <f>J165-($P$179*A165)</f>
        <v>0.47027027027027035</v>
      </c>
      <c r="R165" s="25">
        <f t="shared" si="111"/>
        <v>9.2307692307692299E-2</v>
      </c>
      <c r="S165" s="25">
        <v>9.5000000000000001E-2</v>
      </c>
      <c r="T165" s="79">
        <f>(J165-L165)/S165</f>
        <v>12.631578947368421</v>
      </c>
      <c r="U165" s="79">
        <f t="shared" ref="U165:U183" si="124">ROUND(T165,0)</f>
        <v>13</v>
      </c>
      <c r="V165" s="79">
        <f>A165-U165</f>
        <v>0</v>
      </c>
      <c r="W165" s="155">
        <f>INDEX(LINEST(J$165:J$200,A$165:A$200,TRUE,FALSE ),1)</f>
        <v>9.4478866066881662E-2</v>
      </c>
      <c r="X165" s="155">
        <f>INDEX(LINEST(J$165:J$200,A$165:A$200,TRUE,FALSE ),2)</f>
        <v>0.50075836021049058</v>
      </c>
      <c r="Y165" s="155"/>
      <c r="Z165" s="155"/>
      <c r="AA165" s="3">
        <f t="shared" si="112"/>
        <v>12.693226429501866</v>
      </c>
      <c r="AB165" s="79">
        <f t="shared" si="113"/>
        <v>13</v>
      </c>
      <c r="AC165" s="3">
        <f t="shared" si="114"/>
        <v>0</v>
      </c>
    </row>
    <row r="166" spans="1:29" ht="17" thickBot="1">
      <c r="A166" s="9">
        <f t="shared" si="115"/>
        <v>34</v>
      </c>
      <c r="B166" s="9">
        <v>66</v>
      </c>
      <c r="C166" s="9">
        <v>38.200000000000003</v>
      </c>
      <c r="D166" s="9">
        <v>33.9</v>
      </c>
      <c r="E166" s="9">
        <v>3970</v>
      </c>
      <c r="F166" s="9" t="s">
        <v>19</v>
      </c>
      <c r="G166" s="9">
        <v>21.3</v>
      </c>
      <c r="H166" s="9">
        <v>27.2</v>
      </c>
      <c r="I166" s="9" t="s">
        <v>28</v>
      </c>
      <c r="J166" s="9">
        <v>3.7</v>
      </c>
      <c r="K166" s="9">
        <v>25</v>
      </c>
      <c r="L166" s="9">
        <v>0.5</v>
      </c>
      <c r="M166" s="3"/>
      <c r="Q166" s="25">
        <f t="shared" ref="Q166:Q200" si="125">J166-($P$179*A166)</f>
        <v>0.48378378378378439</v>
      </c>
      <c r="R166" s="25">
        <f t="shared" ref="R166:R200" si="126">(J166-L166)/A166</f>
        <v>9.4117647058823528E-2</v>
      </c>
      <c r="S166" s="25">
        <v>9.5000000000000001E-2</v>
      </c>
      <c r="T166" s="79">
        <f>(J166-L166)/S166</f>
        <v>33.684210526315788</v>
      </c>
      <c r="U166" s="79">
        <f t="shared" si="124"/>
        <v>34</v>
      </c>
      <c r="V166" s="79">
        <f>A166-U166</f>
        <v>0</v>
      </c>
      <c r="W166" s="155">
        <f t="shared" ref="W166:W200" si="127">INDEX(LINEST(J$165:J$200,A$165:A$200,TRUE,FALSE ),1)</f>
        <v>9.4478866066881662E-2</v>
      </c>
      <c r="X166" s="155">
        <f t="shared" ref="X166:X200" si="128">INDEX(LINEST(J$165:J$200,A$165:A$200,TRUE,FALSE ),2)</f>
        <v>0.50075836021049058</v>
      </c>
      <c r="Y166" s="155"/>
      <c r="Z166" s="155"/>
      <c r="AA166" s="3">
        <f t="shared" si="112"/>
        <v>33.861981763464051</v>
      </c>
      <c r="AB166" s="79">
        <f t="shared" si="113"/>
        <v>34</v>
      </c>
      <c r="AC166" s="3">
        <f t="shared" si="114"/>
        <v>0</v>
      </c>
    </row>
    <row r="167" spans="1:29" ht="17" thickBot="1">
      <c r="A167" s="9">
        <f t="shared" si="115"/>
        <v>6</v>
      </c>
      <c r="B167" s="9">
        <v>94</v>
      </c>
      <c r="C167" s="9">
        <v>35.200000000000003</v>
      </c>
      <c r="D167" s="9">
        <v>36.200000000000003</v>
      </c>
      <c r="E167" s="9">
        <v>4940</v>
      </c>
      <c r="F167" s="9">
        <v>-2.9</v>
      </c>
      <c r="G167" s="9">
        <v>24</v>
      </c>
      <c r="H167" s="9">
        <v>29.2</v>
      </c>
      <c r="I167" s="9" t="s">
        <v>86</v>
      </c>
      <c r="J167" s="9">
        <v>1.1000000000000001</v>
      </c>
      <c r="K167" s="9">
        <v>25</v>
      </c>
      <c r="L167" s="9">
        <v>0.5</v>
      </c>
      <c r="M167" s="3"/>
      <c r="Q167" s="25">
        <f t="shared" si="125"/>
        <v>0.53243243243243255</v>
      </c>
      <c r="R167" s="25">
        <f t="shared" si="126"/>
        <v>0.10000000000000002</v>
      </c>
      <c r="S167" s="25">
        <v>9.5000000000000001E-2</v>
      </c>
      <c r="T167" s="79">
        <f>(J167-L167)/S167</f>
        <v>6.3157894736842115</v>
      </c>
      <c r="U167" s="79">
        <f t="shared" si="124"/>
        <v>6</v>
      </c>
      <c r="V167" s="79">
        <f>A167-U167</f>
        <v>0</v>
      </c>
      <c r="W167" s="155">
        <f t="shared" si="127"/>
        <v>9.4478866066881662E-2</v>
      </c>
      <c r="X167" s="155">
        <f t="shared" si="128"/>
        <v>0.50075836021049058</v>
      </c>
      <c r="Y167" s="155"/>
      <c r="Z167" s="155"/>
      <c r="AA167" s="3">
        <f t="shared" si="112"/>
        <v>6.3425998293132126</v>
      </c>
      <c r="AB167" s="79">
        <f t="shared" si="113"/>
        <v>6</v>
      </c>
      <c r="AC167" s="3">
        <f t="shared" si="114"/>
        <v>0</v>
      </c>
    </row>
    <row r="168" spans="1:29" ht="17" thickBot="1">
      <c r="A168" s="9">
        <f t="shared" si="115"/>
        <v>8</v>
      </c>
      <c r="B168" s="9">
        <v>92</v>
      </c>
      <c r="C168" s="9">
        <v>39.1</v>
      </c>
      <c r="D168" s="9">
        <v>36.1</v>
      </c>
      <c r="E168" s="9">
        <v>5240</v>
      </c>
      <c r="F168" s="9">
        <v>-1.7</v>
      </c>
      <c r="G168" s="9">
        <v>23.7</v>
      </c>
      <c r="H168" s="9">
        <v>28.7</v>
      </c>
      <c r="I168" s="9" t="s">
        <v>32</v>
      </c>
      <c r="J168" s="9">
        <v>1.3</v>
      </c>
      <c r="K168" s="9">
        <v>25</v>
      </c>
      <c r="L168" s="9">
        <v>0.5</v>
      </c>
      <c r="M168" s="3"/>
      <c r="Q168" s="25">
        <f t="shared" si="125"/>
        <v>0.54324324324324336</v>
      </c>
      <c r="R168" s="25">
        <f t="shared" si="126"/>
        <v>0.1</v>
      </c>
      <c r="S168" s="25">
        <v>9.5000000000000001E-2</v>
      </c>
      <c r="T168" s="79">
        <f>(J168-L168)/S168</f>
        <v>8.4210526315789469</v>
      </c>
      <c r="U168" s="79">
        <f t="shared" si="124"/>
        <v>8</v>
      </c>
      <c r="V168" s="79">
        <f>A168-U168</f>
        <v>0</v>
      </c>
      <c r="W168" s="155">
        <f t="shared" si="127"/>
        <v>9.4478866066881662E-2</v>
      </c>
      <c r="X168" s="155">
        <f t="shared" si="128"/>
        <v>0.50075836021049058</v>
      </c>
      <c r="Y168" s="155"/>
      <c r="Z168" s="155"/>
      <c r="AA168" s="3">
        <f t="shared" si="112"/>
        <v>8.4594753627094299</v>
      </c>
      <c r="AB168" s="79">
        <f t="shared" si="113"/>
        <v>8</v>
      </c>
      <c r="AC168" s="3">
        <f t="shared" si="114"/>
        <v>0</v>
      </c>
    </row>
    <row r="169" spans="1:29" ht="17" thickBot="1">
      <c r="A169" s="9">
        <f t="shared" si="115"/>
        <v>36</v>
      </c>
      <c r="B169" s="9">
        <v>64</v>
      </c>
      <c r="C169" s="9">
        <v>40.4</v>
      </c>
      <c r="D169" s="9">
        <v>40.1</v>
      </c>
      <c r="E169" s="9">
        <v>5460</v>
      </c>
      <c r="F169" s="9">
        <v>-1.9</v>
      </c>
      <c r="G169" s="9">
        <v>28.8</v>
      </c>
      <c r="H169" s="9">
        <v>34.200000000000003</v>
      </c>
      <c r="I169" s="9" t="s">
        <v>132</v>
      </c>
      <c r="J169" s="9">
        <v>3.9</v>
      </c>
      <c r="K169" s="9">
        <v>25</v>
      </c>
      <c r="L169" s="9">
        <v>0.5</v>
      </c>
      <c r="M169" s="3"/>
      <c r="Q169" s="25">
        <f t="shared" si="125"/>
        <v>0.49459459459459465</v>
      </c>
      <c r="R169" s="25">
        <f t="shared" si="126"/>
        <v>9.4444444444444442E-2</v>
      </c>
      <c r="S169" s="25">
        <v>9.5000000000000001E-2</v>
      </c>
      <c r="T169" s="79">
        <f>(J169-L169)/S169</f>
        <v>35.789473684210527</v>
      </c>
      <c r="U169" s="79">
        <f t="shared" si="124"/>
        <v>36</v>
      </c>
      <c r="V169" s="79">
        <f>A169-U169</f>
        <v>0</v>
      </c>
      <c r="W169" s="155">
        <f t="shared" si="127"/>
        <v>9.4478866066881662E-2</v>
      </c>
      <c r="X169" s="155">
        <f t="shared" si="128"/>
        <v>0.50075836021049058</v>
      </c>
      <c r="Y169" s="155"/>
      <c r="Z169" s="155"/>
      <c r="AA169" s="3">
        <f t="shared" si="112"/>
        <v>35.978857296860269</v>
      </c>
      <c r="AB169" s="79">
        <f t="shared" si="113"/>
        <v>36</v>
      </c>
      <c r="AC169" s="3">
        <f t="shared" si="114"/>
        <v>0</v>
      </c>
    </row>
    <row r="170" spans="1:29" ht="17" thickBot="1">
      <c r="A170" s="9">
        <f t="shared" si="115"/>
        <v>19</v>
      </c>
      <c r="B170" s="9">
        <v>81</v>
      </c>
      <c r="C170" s="9">
        <v>38.299999999999997</v>
      </c>
      <c r="D170" s="9">
        <v>35.299999999999997</v>
      </c>
      <c r="E170" s="9">
        <v>5130</v>
      </c>
      <c r="F170" s="9">
        <v>-0.7</v>
      </c>
      <c r="G170" s="9">
        <v>22.8</v>
      </c>
      <c r="H170" s="9">
        <v>27.6</v>
      </c>
      <c r="I170" s="9" t="s">
        <v>76</v>
      </c>
      <c r="J170" s="9">
        <v>2.2999999999999998</v>
      </c>
      <c r="K170" s="9">
        <v>25</v>
      </c>
      <c r="L170" s="9">
        <v>0.5</v>
      </c>
      <c r="M170" s="3"/>
      <c r="Q170" s="25">
        <f t="shared" si="125"/>
        <v>0.50270270270270268</v>
      </c>
      <c r="R170" s="25">
        <f t="shared" si="126"/>
        <v>9.4736842105263147E-2</v>
      </c>
      <c r="S170" s="25">
        <v>9.5000000000000001E-2</v>
      </c>
      <c r="T170" s="79">
        <f>(J170-L170)/S170</f>
        <v>18.94736842105263</v>
      </c>
      <c r="U170" s="79">
        <f t="shared" si="124"/>
        <v>19</v>
      </c>
      <c r="V170" s="79">
        <f>A170-U170</f>
        <v>0</v>
      </c>
      <c r="W170" s="155">
        <f t="shared" si="127"/>
        <v>9.4478866066881662E-2</v>
      </c>
      <c r="X170" s="155">
        <f t="shared" si="128"/>
        <v>0.50075836021049058</v>
      </c>
      <c r="Y170" s="155"/>
      <c r="Z170" s="155"/>
      <c r="AA170" s="3">
        <f t="shared" si="112"/>
        <v>19.043853029690521</v>
      </c>
      <c r="AB170" s="79">
        <f t="shared" si="113"/>
        <v>19</v>
      </c>
      <c r="AC170" s="3">
        <f t="shared" si="114"/>
        <v>0</v>
      </c>
    </row>
    <row r="171" spans="1:29" ht="17" thickBot="1">
      <c r="A171" s="9">
        <f t="shared" si="115"/>
        <v>20</v>
      </c>
      <c r="B171" s="9">
        <v>80</v>
      </c>
      <c r="C171" s="9">
        <v>39.1</v>
      </c>
      <c r="D171" s="9">
        <v>35.1</v>
      </c>
      <c r="E171" s="9">
        <v>5320</v>
      </c>
      <c r="F171" s="9">
        <v>-1.1000000000000001</v>
      </c>
      <c r="G171" s="9">
        <v>22.6</v>
      </c>
      <c r="H171" s="9">
        <v>27.1</v>
      </c>
      <c r="I171" s="9" t="s">
        <v>35</v>
      </c>
      <c r="J171" s="9">
        <v>2.4</v>
      </c>
      <c r="K171" s="9">
        <v>25</v>
      </c>
      <c r="L171" s="9">
        <v>0.5</v>
      </c>
      <c r="M171" s="3"/>
      <c r="Q171" s="25">
        <f t="shared" si="125"/>
        <v>0.50810810810810825</v>
      </c>
      <c r="R171" s="25">
        <f t="shared" si="126"/>
        <v>9.5000000000000001E-2</v>
      </c>
      <c r="S171" s="25">
        <v>9.5000000000000001E-2</v>
      </c>
      <c r="T171" s="79">
        <f>(J171-L171)/S171</f>
        <v>20</v>
      </c>
      <c r="U171" s="79">
        <f t="shared" si="124"/>
        <v>20</v>
      </c>
      <c r="V171" s="79">
        <f>A171-U171</f>
        <v>0</v>
      </c>
      <c r="W171" s="155">
        <f t="shared" si="127"/>
        <v>9.4478866066881662E-2</v>
      </c>
      <c r="X171" s="155">
        <f t="shared" si="128"/>
        <v>0.50075836021049058</v>
      </c>
      <c r="Y171" s="155"/>
      <c r="Z171" s="155"/>
      <c r="AA171" s="3">
        <f t="shared" si="112"/>
        <v>20.10229079638863</v>
      </c>
      <c r="AB171" s="79">
        <f t="shared" si="113"/>
        <v>20</v>
      </c>
      <c r="AC171" s="3">
        <f t="shared" si="114"/>
        <v>0</v>
      </c>
    </row>
    <row r="172" spans="1:29" ht="17" thickBot="1">
      <c r="A172" s="9">
        <f t="shared" si="115"/>
        <v>32</v>
      </c>
      <c r="B172" s="9">
        <v>68</v>
      </c>
      <c r="C172" s="9">
        <v>37.4</v>
      </c>
      <c r="D172" s="9">
        <v>34.299999999999997</v>
      </c>
      <c r="E172" s="9">
        <v>5210</v>
      </c>
      <c r="F172" s="9">
        <v>-0.5</v>
      </c>
      <c r="G172" s="9">
        <v>21.9</v>
      </c>
      <c r="H172" s="9">
        <v>25.8</v>
      </c>
      <c r="I172" s="9" t="s">
        <v>150</v>
      </c>
      <c r="J172" s="9">
        <v>3.5</v>
      </c>
      <c r="K172" s="9">
        <v>25</v>
      </c>
      <c r="L172" s="9">
        <v>0.5</v>
      </c>
      <c r="M172" s="3"/>
      <c r="Q172" s="25">
        <f t="shared" si="125"/>
        <v>0.47297297297297325</v>
      </c>
      <c r="R172" s="25">
        <f t="shared" si="126"/>
        <v>9.375E-2</v>
      </c>
      <c r="S172" s="25">
        <v>9.5000000000000001E-2</v>
      </c>
      <c r="T172" s="79">
        <f>(J172-L172)/S172</f>
        <v>31.578947368421051</v>
      </c>
      <c r="U172" s="79">
        <f t="shared" si="124"/>
        <v>32</v>
      </c>
      <c r="V172" s="79">
        <f>A172-U172</f>
        <v>0</v>
      </c>
      <c r="W172" s="155">
        <f t="shared" si="127"/>
        <v>9.4478866066881662E-2</v>
      </c>
      <c r="X172" s="155">
        <f t="shared" si="128"/>
        <v>0.50075836021049058</v>
      </c>
      <c r="Y172" s="155"/>
      <c r="Z172" s="155"/>
      <c r="AA172" s="3">
        <f t="shared" si="112"/>
        <v>31.745106230067833</v>
      </c>
      <c r="AB172" s="79">
        <f t="shared" si="113"/>
        <v>32</v>
      </c>
      <c r="AC172" s="3">
        <f t="shared" si="114"/>
        <v>0</v>
      </c>
    </row>
    <row r="173" spans="1:29" ht="17" thickBot="1">
      <c r="A173" s="9">
        <f t="shared" si="115"/>
        <v>32</v>
      </c>
      <c r="B173" s="9">
        <v>68</v>
      </c>
      <c r="C173" s="9">
        <v>35.5</v>
      </c>
      <c r="D173" s="9">
        <v>34</v>
      </c>
      <c r="E173" s="9">
        <v>3980</v>
      </c>
      <c r="F173" s="9" t="s">
        <v>19</v>
      </c>
      <c r="G173" s="9">
        <v>21.5</v>
      </c>
      <c r="H173" s="9">
        <v>27.2</v>
      </c>
      <c r="I173" s="9" t="s">
        <v>76</v>
      </c>
      <c r="J173" s="9">
        <v>3.5</v>
      </c>
      <c r="K173" s="9">
        <v>25</v>
      </c>
      <c r="L173" s="9">
        <v>0.5</v>
      </c>
      <c r="M173" s="3"/>
      <c r="Q173" s="25">
        <f t="shared" si="125"/>
        <v>0.47297297297297325</v>
      </c>
      <c r="R173" s="25">
        <f t="shared" si="126"/>
        <v>9.375E-2</v>
      </c>
      <c r="S173" s="25">
        <v>9.5000000000000001E-2</v>
      </c>
      <c r="T173" s="79">
        <f>(J173-L173)/S173</f>
        <v>31.578947368421051</v>
      </c>
      <c r="U173" s="79">
        <f t="shared" si="124"/>
        <v>32</v>
      </c>
      <c r="V173" s="79">
        <f>A173-U173</f>
        <v>0</v>
      </c>
      <c r="W173" s="155">
        <f t="shared" si="127"/>
        <v>9.4478866066881662E-2</v>
      </c>
      <c r="X173" s="155">
        <f t="shared" si="128"/>
        <v>0.50075836021049058</v>
      </c>
      <c r="Y173" s="155"/>
      <c r="Z173" s="155"/>
      <c r="AA173" s="3">
        <f t="shared" si="112"/>
        <v>31.745106230067833</v>
      </c>
      <c r="AB173" s="79">
        <f t="shared" si="113"/>
        <v>32</v>
      </c>
      <c r="AC173" s="3">
        <f t="shared" si="114"/>
        <v>0</v>
      </c>
    </row>
    <row r="174" spans="1:29" ht="17" thickBot="1">
      <c r="A174" s="9">
        <f t="shared" si="115"/>
        <v>14</v>
      </c>
      <c r="B174" s="9">
        <v>86</v>
      </c>
      <c r="C174" s="9">
        <v>38.200000000000003</v>
      </c>
      <c r="D174" s="9">
        <v>38.5</v>
      </c>
      <c r="E174" s="9">
        <v>4510</v>
      </c>
      <c r="F174" s="9" t="s">
        <v>19</v>
      </c>
      <c r="G174" s="9">
        <v>26.8</v>
      </c>
      <c r="H174" s="9">
        <v>33.200000000000003</v>
      </c>
      <c r="I174" s="9" t="s">
        <v>32</v>
      </c>
      <c r="J174" s="9">
        <v>1.8</v>
      </c>
      <c r="K174" s="9">
        <v>25</v>
      </c>
      <c r="L174" s="9">
        <v>0.5</v>
      </c>
      <c r="M174" s="3"/>
      <c r="Q174" s="25">
        <f t="shared" si="125"/>
        <v>0.47567567567567592</v>
      </c>
      <c r="R174" s="25">
        <f t="shared" si="126"/>
        <v>9.285714285714286E-2</v>
      </c>
      <c r="S174" s="25">
        <v>9.5000000000000001E-2</v>
      </c>
      <c r="T174" s="79">
        <f>(J174-L174)/S174</f>
        <v>13.684210526315789</v>
      </c>
      <c r="U174" s="79">
        <f t="shared" si="124"/>
        <v>14</v>
      </c>
      <c r="V174" s="79">
        <f>A174-U174</f>
        <v>0</v>
      </c>
      <c r="W174" s="155">
        <f t="shared" si="127"/>
        <v>9.4478866066881662E-2</v>
      </c>
      <c r="X174" s="155">
        <f t="shared" si="128"/>
        <v>0.50075836021049058</v>
      </c>
      <c r="Y174" s="155"/>
      <c r="Z174" s="155"/>
      <c r="AA174" s="3">
        <f t="shared" si="112"/>
        <v>13.751664196199977</v>
      </c>
      <c r="AB174" s="79">
        <f t="shared" si="113"/>
        <v>14</v>
      </c>
      <c r="AC174" s="3">
        <f t="shared" si="114"/>
        <v>0</v>
      </c>
    </row>
    <row r="175" spans="1:29" ht="17" thickBot="1">
      <c r="A175" s="9">
        <f t="shared" si="115"/>
        <v>10</v>
      </c>
      <c r="B175" s="9">
        <v>90</v>
      </c>
      <c r="C175" s="9">
        <v>37.9</v>
      </c>
      <c r="D175" s="9">
        <v>36.1</v>
      </c>
      <c r="E175" s="9">
        <v>5100</v>
      </c>
      <c r="F175" s="9">
        <v>-1.9</v>
      </c>
      <c r="G175" s="9">
        <v>23.6</v>
      </c>
      <c r="H175" s="9">
        <v>28.9</v>
      </c>
      <c r="I175" s="9" t="s">
        <v>33</v>
      </c>
      <c r="J175" s="9">
        <v>1.44</v>
      </c>
      <c r="K175" s="9">
        <v>25</v>
      </c>
      <c r="L175" s="9">
        <v>0.5</v>
      </c>
      <c r="M175" s="3"/>
      <c r="Q175" s="25">
        <f t="shared" si="125"/>
        <v>0.49405405405405411</v>
      </c>
      <c r="R175" s="25">
        <f t="shared" si="126"/>
        <v>9.4E-2</v>
      </c>
      <c r="S175" s="25">
        <v>9.5000000000000001E-2</v>
      </c>
      <c r="T175" s="79">
        <f>(J175-L175)/S175</f>
        <v>9.8947368421052619</v>
      </c>
      <c r="U175" s="79">
        <f t="shared" si="124"/>
        <v>10</v>
      </c>
      <c r="V175" s="79">
        <f>A175-U175</f>
        <v>0</v>
      </c>
      <c r="W175" s="155">
        <f t="shared" si="127"/>
        <v>9.4478866066881662E-2</v>
      </c>
      <c r="X175" s="155">
        <f t="shared" si="128"/>
        <v>0.50075836021049058</v>
      </c>
      <c r="Y175" s="155"/>
      <c r="Z175" s="155"/>
      <c r="AA175" s="3">
        <f t="shared" si="112"/>
        <v>9.9412882360867822</v>
      </c>
      <c r="AB175" s="79">
        <f t="shared" si="113"/>
        <v>10</v>
      </c>
      <c r="AC175" s="3">
        <f t="shared" si="114"/>
        <v>0</v>
      </c>
    </row>
    <row r="176" spans="1:29" ht="17" thickBot="1">
      <c r="A176" s="9">
        <f t="shared" si="115"/>
        <v>32</v>
      </c>
      <c r="B176" s="9">
        <v>68</v>
      </c>
      <c r="C176" s="9">
        <v>37.4</v>
      </c>
      <c r="D176" s="9">
        <v>34.700000000000003</v>
      </c>
      <c r="E176" s="9">
        <v>4730</v>
      </c>
      <c r="F176" s="9">
        <v>-1.3</v>
      </c>
      <c r="G176" s="9">
        <v>21.5</v>
      </c>
      <c r="H176" s="9">
        <v>27.5</v>
      </c>
      <c r="I176" s="9" t="s">
        <v>96</v>
      </c>
      <c r="J176" s="9">
        <v>3.5</v>
      </c>
      <c r="K176" s="9">
        <v>25</v>
      </c>
      <c r="L176" s="9">
        <v>0.5</v>
      </c>
      <c r="M176" s="3"/>
      <c r="Q176" s="25">
        <f t="shared" si="125"/>
        <v>0.47297297297297325</v>
      </c>
      <c r="R176" s="25">
        <f t="shared" si="126"/>
        <v>9.375E-2</v>
      </c>
      <c r="S176" s="25">
        <v>9.5000000000000001E-2</v>
      </c>
      <c r="T176" s="79">
        <f>(J176-L176)/S176</f>
        <v>31.578947368421051</v>
      </c>
      <c r="U176" s="79">
        <f t="shared" si="124"/>
        <v>32</v>
      </c>
      <c r="V176" s="79">
        <f>A176-U176</f>
        <v>0</v>
      </c>
      <c r="W176" s="155">
        <f t="shared" si="127"/>
        <v>9.4478866066881662E-2</v>
      </c>
      <c r="X176" s="155">
        <f t="shared" si="128"/>
        <v>0.50075836021049058</v>
      </c>
      <c r="Y176" s="155"/>
      <c r="Z176" s="155"/>
      <c r="AA176" s="3">
        <f t="shared" si="112"/>
        <v>31.745106230067833</v>
      </c>
      <c r="AB176" s="79">
        <f t="shared" si="113"/>
        <v>32</v>
      </c>
      <c r="AC176" s="3">
        <f t="shared" si="114"/>
        <v>0</v>
      </c>
    </row>
    <row r="177" spans="1:29" ht="17" thickBot="1">
      <c r="A177" s="9">
        <f t="shared" si="115"/>
        <v>35</v>
      </c>
      <c r="B177" s="9">
        <v>65</v>
      </c>
      <c r="C177" s="9">
        <v>36.1</v>
      </c>
      <c r="D177" s="9">
        <v>34.200000000000003</v>
      </c>
      <c r="E177" s="9">
        <v>4780</v>
      </c>
      <c r="F177" s="9">
        <v>-1.9</v>
      </c>
      <c r="G177" s="9">
        <v>21.2</v>
      </c>
      <c r="H177" s="9">
        <v>26.6</v>
      </c>
      <c r="I177" s="9" t="s">
        <v>16</v>
      </c>
      <c r="J177" s="9">
        <v>3.8</v>
      </c>
      <c r="K177" s="9">
        <v>25</v>
      </c>
      <c r="L177" s="9">
        <v>0.5</v>
      </c>
      <c r="M177" s="3"/>
      <c r="Q177" s="25">
        <f t="shared" si="125"/>
        <v>0.4891891891891893</v>
      </c>
      <c r="R177" s="25">
        <f t="shared" si="126"/>
        <v>9.4285714285714278E-2</v>
      </c>
      <c r="S177" s="25">
        <v>9.5000000000000001E-2</v>
      </c>
      <c r="T177" s="79">
        <f>(J177-L177)/S177</f>
        <v>34.736842105263158</v>
      </c>
      <c r="U177" s="79">
        <f t="shared" si="124"/>
        <v>35</v>
      </c>
      <c r="V177" s="79">
        <f>A177-U177</f>
        <v>0</v>
      </c>
      <c r="W177" s="155">
        <f t="shared" si="127"/>
        <v>9.4478866066881662E-2</v>
      </c>
      <c r="X177" s="155">
        <f t="shared" si="128"/>
        <v>0.50075836021049058</v>
      </c>
      <c r="Y177" s="155"/>
      <c r="Z177" s="155"/>
      <c r="AA177" s="3">
        <f t="shared" si="112"/>
        <v>34.920419530162157</v>
      </c>
      <c r="AB177" s="79">
        <f t="shared" si="113"/>
        <v>35</v>
      </c>
      <c r="AC177" s="3">
        <f t="shared" si="114"/>
        <v>0</v>
      </c>
    </row>
    <row r="178" spans="1:29" ht="17" thickBot="1">
      <c r="A178" s="9">
        <f t="shared" si="115"/>
        <v>38</v>
      </c>
      <c r="B178" s="9">
        <v>62</v>
      </c>
      <c r="C178" s="9">
        <v>39.700000000000003</v>
      </c>
      <c r="D178" s="9">
        <v>40.4</v>
      </c>
      <c r="E178" s="9">
        <v>4730</v>
      </c>
      <c r="F178" s="9" t="s">
        <v>19</v>
      </c>
      <c r="G178" s="9">
        <v>29</v>
      </c>
      <c r="H178" s="9">
        <v>35.9</v>
      </c>
      <c r="I178" s="9" t="s">
        <v>151</v>
      </c>
      <c r="J178" s="9">
        <v>4.0999999999999996</v>
      </c>
      <c r="K178" s="9">
        <v>25</v>
      </c>
      <c r="L178" s="9">
        <v>0.5</v>
      </c>
      <c r="M178" s="3" t="s">
        <v>43</v>
      </c>
      <c r="Q178" s="25">
        <f t="shared" si="125"/>
        <v>0.50540540540540535</v>
      </c>
      <c r="R178" s="25">
        <f t="shared" si="126"/>
        <v>9.4736842105263147E-2</v>
      </c>
      <c r="S178" s="25">
        <v>9.5000000000000001E-2</v>
      </c>
      <c r="T178" s="79">
        <f>(J178-L178)/S178</f>
        <v>37.89473684210526</v>
      </c>
      <c r="U178" s="79">
        <f t="shared" si="124"/>
        <v>38</v>
      </c>
      <c r="V178" s="79">
        <f>A178-U178</f>
        <v>0</v>
      </c>
      <c r="W178" s="155">
        <f t="shared" si="127"/>
        <v>9.4478866066881662E-2</v>
      </c>
      <c r="X178" s="155">
        <f t="shared" si="128"/>
        <v>0.50075836021049058</v>
      </c>
      <c r="Y178" s="155"/>
      <c r="Z178" s="155"/>
      <c r="AA178" s="3">
        <f t="shared" si="112"/>
        <v>38.095732830256487</v>
      </c>
      <c r="AB178" s="79">
        <f t="shared" si="113"/>
        <v>38</v>
      </c>
      <c r="AC178" s="3">
        <f t="shared" si="114"/>
        <v>0</v>
      </c>
    </row>
    <row r="179" spans="1:29" ht="17" thickBot="1">
      <c r="A179" s="9">
        <f t="shared" si="115"/>
        <v>1</v>
      </c>
      <c r="B179" s="9">
        <v>99</v>
      </c>
      <c r="C179" s="9">
        <v>36.799999999999997</v>
      </c>
      <c r="D179" s="9">
        <v>36.700000000000003</v>
      </c>
      <c r="E179" s="9">
        <v>5080</v>
      </c>
      <c r="F179" s="9">
        <v>-0.9</v>
      </c>
      <c r="G179" s="9">
        <v>24.7</v>
      </c>
      <c r="H179" s="9">
        <v>29.5</v>
      </c>
      <c r="I179" s="9" t="s">
        <v>85</v>
      </c>
      <c r="J179" s="9">
        <v>0.6</v>
      </c>
      <c r="K179" s="9">
        <v>25</v>
      </c>
      <c r="L179" s="9">
        <v>0.5</v>
      </c>
      <c r="M179" s="3" t="s">
        <v>43</v>
      </c>
      <c r="N179" s="3">
        <f>A178-A179</f>
        <v>37</v>
      </c>
      <c r="O179" s="3">
        <f>J178-J179</f>
        <v>3.4999999999999996</v>
      </c>
      <c r="P179" s="25">
        <f>O179/N179</f>
        <v>9.4594594594594586E-2</v>
      </c>
      <c r="Q179" s="25">
        <f t="shared" si="125"/>
        <v>0.50540540540540535</v>
      </c>
      <c r="R179" s="25">
        <f>(J179-L179)/A179</f>
        <v>9.9999999999999978E-2</v>
      </c>
      <c r="S179" s="25">
        <v>9.5000000000000001E-2</v>
      </c>
      <c r="T179" s="79">
        <f>(J179-L179)/S179</f>
        <v>1.0526315789473681</v>
      </c>
      <c r="U179" s="79">
        <f t="shared" si="124"/>
        <v>1</v>
      </c>
      <c r="V179" s="79">
        <f>A179-U179</f>
        <v>0</v>
      </c>
      <c r="W179" s="155">
        <f t="shared" si="127"/>
        <v>9.4478866066881662E-2</v>
      </c>
      <c r="X179" s="155">
        <f t="shared" si="128"/>
        <v>0.50075836021049058</v>
      </c>
      <c r="Y179" s="155"/>
      <c r="Z179" s="155"/>
      <c r="AA179" s="3">
        <f t="shared" si="112"/>
        <v>1.0504109958226653</v>
      </c>
      <c r="AB179" s="79">
        <f t="shared" si="113"/>
        <v>1</v>
      </c>
      <c r="AC179" s="3">
        <f t="shared" si="114"/>
        <v>0</v>
      </c>
    </row>
    <row r="180" spans="1:29" ht="17" thickBot="1">
      <c r="A180" s="9">
        <f t="shared" si="115"/>
        <v>4</v>
      </c>
      <c r="B180" s="9">
        <v>96</v>
      </c>
      <c r="C180" s="9">
        <v>39.5</v>
      </c>
      <c r="D180" s="9">
        <v>37.6</v>
      </c>
      <c r="E180" s="9">
        <v>5520</v>
      </c>
      <c r="F180" s="9">
        <v>-1.7</v>
      </c>
      <c r="G180" s="9">
        <v>25.8</v>
      </c>
      <c r="H180" s="9">
        <v>30.2</v>
      </c>
      <c r="I180" s="9" t="s">
        <v>32</v>
      </c>
      <c r="J180" s="9">
        <v>0.9</v>
      </c>
      <c r="K180" s="9">
        <v>25</v>
      </c>
      <c r="L180" s="9">
        <v>0.5</v>
      </c>
      <c r="M180" s="3"/>
      <c r="Q180" s="25">
        <f t="shared" si="125"/>
        <v>0.52162162162162162</v>
      </c>
      <c r="R180" s="25">
        <f t="shared" si="126"/>
        <v>0.1</v>
      </c>
      <c r="S180" s="25">
        <v>9.5000000000000001E-2</v>
      </c>
      <c r="T180" s="79">
        <f>(J180-L180)/S180</f>
        <v>4.2105263157894735</v>
      </c>
      <c r="U180" s="79">
        <f t="shared" si="124"/>
        <v>4</v>
      </c>
      <c r="V180" s="79">
        <f>A180-U180</f>
        <v>0</v>
      </c>
      <c r="W180" s="155">
        <f t="shared" si="127"/>
        <v>9.4478866066881662E-2</v>
      </c>
      <c r="X180" s="155">
        <f t="shared" si="128"/>
        <v>0.50075836021049058</v>
      </c>
      <c r="Y180" s="155"/>
      <c r="Z180" s="155"/>
      <c r="AA180" s="3">
        <f t="shared" si="112"/>
        <v>4.2257242959169936</v>
      </c>
      <c r="AB180" s="79">
        <f t="shared" si="113"/>
        <v>4</v>
      </c>
      <c r="AC180" s="3">
        <f t="shared" si="114"/>
        <v>0</v>
      </c>
    </row>
    <row r="181" spans="1:29" ht="17" thickBot="1">
      <c r="A181" s="9">
        <f t="shared" si="115"/>
        <v>12</v>
      </c>
      <c r="B181" s="9">
        <v>88</v>
      </c>
      <c r="C181" s="9">
        <v>37.1</v>
      </c>
      <c r="D181" s="9">
        <v>35.4</v>
      </c>
      <c r="E181" s="9">
        <v>4150</v>
      </c>
      <c r="F181" s="9" t="s">
        <v>19</v>
      </c>
      <c r="G181" s="9">
        <v>23.4</v>
      </c>
      <c r="H181" s="9">
        <v>28.9</v>
      </c>
      <c r="I181" s="9" t="s">
        <v>148</v>
      </c>
      <c r="J181" s="9">
        <v>1.6</v>
      </c>
      <c r="K181" s="9">
        <v>25</v>
      </c>
      <c r="L181" s="9">
        <v>0.5</v>
      </c>
      <c r="M181" s="3"/>
      <c r="Q181" s="25">
        <f t="shared" si="125"/>
        <v>0.464864864864865</v>
      </c>
      <c r="R181" s="25">
        <f t="shared" si="126"/>
        <v>9.1666666666666674E-2</v>
      </c>
      <c r="S181" s="25">
        <v>9.5000000000000001E-2</v>
      </c>
      <c r="T181" s="79">
        <f>(J181-L181)/S181</f>
        <v>11.578947368421053</v>
      </c>
      <c r="U181" s="79">
        <f t="shared" si="124"/>
        <v>12</v>
      </c>
      <c r="V181" s="79">
        <f>A181-U181</f>
        <v>0</v>
      </c>
      <c r="W181" s="155">
        <f t="shared" si="127"/>
        <v>9.4478866066881662E-2</v>
      </c>
      <c r="X181" s="155">
        <f t="shared" si="128"/>
        <v>0.50075836021049058</v>
      </c>
      <c r="Y181" s="155"/>
      <c r="Z181" s="155"/>
      <c r="AA181" s="3">
        <f t="shared" si="112"/>
        <v>11.634788662803759</v>
      </c>
      <c r="AB181" s="79">
        <f t="shared" si="113"/>
        <v>12</v>
      </c>
      <c r="AC181" s="3">
        <f t="shared" si="114"/>
        <v>0</v>
      </c>
    </row>
    <row r="182" spans="1:29" ht="17" thickBot="1">
      <c r="A182" s="9">
        <f t="shared" si="115"/>
        <v>21</v>
      </c>
      <c r="B182" s="9">
        <v>79</v>
      </c>
      <c r="C182" s="9">
        <v>37.9</v>
      </c>
      <c r="D182" s="9">
        <v>38.9</v>
      </c>
      <c r="E182" s="9">
        <v>4990</v>
      </c>
      <c r="F182" s="9">
        <v>-1.5</v>
      </c>
      <c r="G182" s="9">
        <v>27.2</v>
      </c>
      <c r="H182" s="9">
        <v>33.200000000000003</v>
      </c>
      <c r="I182" s="9" t="s">
        <v>133</v>
      </c>
      <c r="J182" s="9">
        <v>2.5</v>
      </c>
      <c r="K182" s="9">
        <v>25</v>
      </c>
      <c r="L182" s="9">
        <v>0.5</v>
      </c>
      <c r="M182" s="3"/>
      <c r="Q182" s="25">
        <f t="shared" si="125"/>
        <v>0.5135135135135136</v>
      </c>
      <c r="R182" s="25">
        <f t="shared" si="126"/>
        <v>9.5238095238095233E-2</v>
      </c>
      <c r="S182" s="25">
        <v>9.5000000000000001E-2</v>
      </c>
      <c r="T182" s="79">
        <f>(J182-L182)/S182</f>
        <v>21.05263157894737</v>
      </c>
      <c r="U182" s="79">
        <f t="shared" si="124"/>
        <v>21</v>
      </c>
      <c r="V182" s="79">
        <f>A182-U182</f>
        <v>0</v>
      </c>
      <c r="W182" s="155">
        <f t="shared" si="127"/>
        <v>9.4478866066881662E-2</v>
      </c>
      <c r="X182" s="155">
        <f t="shared" si="128"/>
        <v>0.50075836021049058</v>
      </c>
      <c r="Y182" s="155"/>
      <c r="Z182" s="155"/>
      <c r="AA182" s="3">
        <f t="shared" si="112"/>
        <v>21.160728563086742</v>
      </c>
      <c r="AB182" s="79">
        <f t="shared" si="113"/>
        <v>21</v>
      </c>
      <c r="AC182" s="3">
        <f t="shared" si="114"/>
        <v>0</v>
      </c>
    </row>
    <row r="183" spans="1:29" ht="17" thickBot="1">
      <c r="A183" s="9">
        <f t="shared" si="115"/>
        <v>67</v>
      </c>
      <c r="B183" s="9">
        <v>33</v>
      </c>
      <c r="C183" s="9">
        <v>35.1</v>
      </c>
      <c r="D183" s="9">
        <v>31.2</v>
      </c>
      <c r="E183" s="9">
        <v>3650</v>
      </c>
      <c r="F183" s="9" t="s">
        <v>19</v>
      </c>
      <c r="G183" s="9">
        <v>18.2</v>
      </c>
      <c r="H183" s="9">
        <v>23.9</v>
      </c>
      <c r="I183" s="9" t="s">
        <v>28</v>
      </c>
      <c r="J183" s="9">
        <v>6.85</v>
      </c>
      <c r="K183" s="9">
        <v>25</v>
      </c>
      <c r="L183" s="9">
        <v>0.5</v>
      </c>
      <c r="M183" s="3"/>
      <c r="Q183" s="25">
        <f t="shared" si="125"/>
        <v>0.51216216216216282</v>
      </c>
      <c r="R183" s="25">
        <f t="shared" si="126"/>
        <v>9.4776119402985068E-2</v>
      </c>
      <c r="S183" s="25">
        <v>9.5000000000000001E-2</v>
      </c>
      <c r="T183" s="79">
        <f>(J183-L183)/S183</f>
        <v>66.84210526315789</v>
      </c>
      <c r="U183" s="79">
        <f t="shared" si="124"/>
        <v>67</v>
      </c>
      <c r="V183" s="79">
        <f>A183-U183</f>
        <v>0</v>
      </c>
      <c r="W183" s="155">
        <f t="shared" si="127"/>
        <v>9.4478866066881662E-2</v>
      </c>
      <c r="X183" s="155">
        <f t="shared" si="128"/>
        <v>0.50075836021049058</v>
      </c>
      <c r="Y183" s="155"/>
      <c r="Z183" s="155"/>
      <c r="AA183" s="3">
        <f t="shared" si="112"/>
        <v>67.202771414454489</v>
      </c>
      <c r="AB183" s="79">
        <f t="shared" si="113"/>
        <v>67</v>
      </c>
      <c r="AC183" s="3">
        <f t="shared" si="114"/>
        <v>0</v>
      </c>
    </row>
    <row r="184" spans="1:29" ht="17" thickBot="1">
      <c r="A184" s="9">
        <f t="shared" si="115"/>
        <v>36</v>
      </c>
      <c r="B184" s="9">
        <v>64</v>
      </c>
      <c r="C184" s="9">
        <v>41.6</v>
      </c>
      <c r="D184" s="9">
        <v>40.1</v>
      </c>
      <c r="E184" s="9">
        <v>5680</v>
      </c>
      <c r="F184" s="9">
        <v>-1.7</v>
      </c>
      <c r="G184" s="9">
        <v>28.9</v>
      </c>
      <c r="H184" s="9">
        <v>33.799999999999997</v>
      </c>
      <c r="I184" s="9" t="s">
        <v>34</v>
      </c>
      <c r="J184" s="9">
        <v>3.9</v>
      </c>
      <c r="K184" s="9">
        <v>25</v>
      </c>
      <c r="L184" s="9">
        <v>0.5</v>
      </c>
      <c r="M184" s="3"/>
      <c r="Q184" s="25">
        <f t="shared" si="125"/>
        <v>0.49459459459459465</v>
      </c>
      <c r="R184" s="25">
        <f t="shared" si="126"/>
        <v>9.4444444444444442E-2</v>
      </c>
      <c r="S184" s="25">
        <v>9.5000000000000001E-2</v>
      </c>
      <c r="T184" s="79">
        <f>(J184-L184)/S184</f>
        <v>35.789473684210527</v>
      </c>
      <c r="U184" s="79">
        <f t="shared" ref="U184:U200" si="129">ROUND(T184,0)</f>
        <v>36</v>
      </c>
      <c r="V184" s="79">
        <f>A184-U184</f>
        <v>0</v>
      </c>
      <c r="W184" s="155">
        <f t="shared" si="127"/>
        <v>9.4478866066881662E-2</v>
      </c>
      <c r="X184" s="155">
        <f t="shared" si="128"/>
        <v>0.50075836021049058</v>
      </c>
      <c r="Y184" s="155"/>
      <c r="Z184" s="155"/>
      <c r="AA184" s="3">
        <f t="shared" si="112"/>
        <v>35.978857296860269</v>
      </c>
      <c r="AB184" s="79">
        <f t="shared" si="113"/>
        <v>36</v>
      </c>
      <c r="AC184" s="3">
        <f t="shared" si="114"/>
        <v>0</v>
      </c>
    </row>
    <row r="185" spans="1:29" ht="17" thickBot="1">
      <c r="A185" s="9">
        <f t="shared" si="115"/>
        <v>20</v>
      </c>
      <c r="B185" s="9">
        <v>80</v>
      </c>
      <c r="C185" s="9">
        <v>38.6</v>
      </c>
      <c r="D185" s="9">
        <v>35.299999999999997</v>
      </c>
      <c r="E185" s="9">
        <v>5110</v>
      </c>
      <c r="F185" s="9">
        <v>-1.5</v>
      </c>
      <c r="G185" s="9">
        <v>22.6</v>
      </c>
      <c r="H185" s="9">
        <v>27.8</v>
      </c>
      <c r="I185" s="9" t="s">
        <v>35</v>
      </c>
      <c r="J185" s="9">
        <v>2.4</v>
      </c>
      <c r="K185" s="9">
        <v>25</v>
      </c>
      <c r="L185" s="9">
        <v>0.5</v>
      </c>
      <c r="M185" s="3"/>
      <c r="Q185" s="25">
        <f t="shared" si="125"/>
        <v>0.50810810810810825</v>
      </c>
      <c r="R185" s="25">
        <f t="shared" si="126"/>
        <v>9.5000000000000001E-2</v>
      </c>
      <c r="S185" s="25">
        <v>9.5000000000000001E-2</v>
      </c>
      <c r="T185" s="79">
        <f>(J185-L185)/S185</f>
        <v>20</v>
      </c>
      <c r="U185" s="79">
        <f t="shared" si="129"/>
        <v>20</v>
      </c>
      <c r="V185" s="79">
        <f>A185-U185</f>
        <v>0</v>
      </c>
      <c r="W185" s="155">
        <f t="shared" si="127"/>
        <v>9.4478866066881662E-2</v>
      </c>
      <c r="X185" s="155">
        <f t="shared" si="128"/>
        <v>0.50075836021049058</v>
      </c>
      <c r="Y185" s="155"/>
      <c r="Z185" s="155"/>
      <c r="AA185" s="3">
        <f t="shared" si="112"/>
        <v>20.10229079638863</v>
      </c>
      <c r="AB185" s="79">
        <f t="shared" si="113"/>
        <v>20</v>
      </c>
      <c r="AC185" s="3">
        <f t="shared" si="114"/>
        <v>0</v>
      </c>
    </row>
    <row r="186" spans="1:29" ht="17" thickBot="1">
      <c r="A186" s="9">
        <f t="shared" si="115"/>
        <v>12</v>
      </c>
      <c r="B186" s="9">
        <v>88</v>
      </c>
      <c r="C186" s="9">
        <v>42.1</v>
      </c>
      <c r="D186" s="9">
        <v>38.299999999999997</v>
      </c>
      <c r="E186" s="9">
        <v>5590</v>
      </c>
      <c r="F186" s="9">
        <v>-1.3</v>
      </c>
      <c r="G186" s="9">
        <v>26.5</v>
      </c>
      <c r="H186" s="9">
        <v>31.4</v>
      </c>
      <c r="I186" s="9" t="s">
        <v>28</v>
      </c>
      <c r="J186" s="9">
        <v>1.6</v>
      </c>
      <c r="K186" s="9">
        <v>25</v>
      </c>
      <c r="L186" s="9">
        <v>0.5</v>
      </c>
      <c r="M186" s="3"/>
      <c r="Q186" s="25">
        <f t="shared" si="125"/>
        <v>0.464864864864865</v>
      </c>
      <c r="R186" s="25">
        <f t="shared" si="126"/>
        <v>9.1666666666666674E-2</v>
      </c>
      <c r="S186" s="25">
        <v>9.5000000000000001E-2</v>
      </c>
      <c r="T186" s="79">
        <f>(J186-L186)/S186</f>
        <v>11.578947368421053</v>
      </c>
      <c r="U186" s="79">
        <f t="shared" si="129"/>
        <v>12</v>
      </c>
      <c r="V186" s="79">
        <f>A186-U186</f>
        <v>0</v>
      </c>
      <c r="W186" s="155">
        <f t="shared" si="127"/>
        <v>9.4478866066881662E-2</v>
      </c>
      <c r="X186" s="155">
        <f t="shared" si="128"/>
        <v>0.50075836021049058</v>
      </c>
      <c r="Y186" s="155"/>
      <c r="Z186" s="155"/>
      <c r="AA186" s="3">
        <f t="shared" si="112"/>
        <v>11.634788662803759</v>
      </c>
      <c r="AB186" s="79">
        <f t="shared" si="113"/>
        <v>12</v>
      </c>
      <c r="AC186" s="3">
        <f t="shared" si="114"/>
        <v>0</v>
      </c>
    </row>
    <row r="187" spans="1:29" ht="17" thickBot="1">
      <c r="A187" s="9">
        <f t="shared" si="115"/>
        <v>14</v>
      </c>
      <c r="B187" s="9">
        <v>86</v>
      </c>
      <c r="C187" s="9">
        <v>38.9</v>
      </c>
      <c r="D187" s="9">
        <v>35.4</v>
      </c>
      <c r="E187" s="9">
        <v>4150</v>
      </c>
      <c r="F187" s="9" t="s">
        <v>19</v>
      </c>
      <c r="G187" s="9">
        <v>23.3</v>
      </c>
      <c r="H187" s="9">
        <v>28.9</v>
      </c>
      <c r="I187" s="9" t="s">
        <v>96</v>
      </c>
      <c r="J187" s="9">
        <v>1.8</v>
      </c>
      <c r="K187" s="9">
        <v>25</v>
      </c>
      <c r="L187" s="9">
        <v>0.5</v>
      </c>
      <c r="M187" s="3"/>
      <c r="Q187" s="25">
        <f t="shared" si="125"/>
        <v>0.47567567567567592</v>
      </c>
      <c r="R187" s="25">
        <f t="shared" si="126"/>
        <v>9.285714285714286E-2</v>
      </c>
      <c r="S187" s="25">
        <v>9.5000000000000001E-2</v>
      </c>
      <c r="T187" s="79">
        <f>(J187-L187)/S187</f>
        <v>13.684210526315789</v>
      </c>
      <c r="U187" s="79">
        <f t="shared" si="129"/>
        <v>14</v>
      </c>
      <c r="V187" s="79">
        <f>A187-U187</f>
        <v>0</v>
      </c>
      <c r="W187" s="155">
        <f t="shared" si="127"/>
        <v>9.4478866066881662E-2</v>
      </c>
      <c r="X187" s="155">
        <f t="shared" si="128"/>
        <v>0.50075836021049058</v>
      </c>
      <c r="Y187" s="155"/>
      <c r="Z187" s="155"/>
      <c r="AA187" s="3">
        <f t="shared" si="112"/>
        <v>13.751664196199977</v>
      </c>
      <c r="AB187" s="79">
        <f t="shared" si="113"/>
        <v>14</v>
      </c>
      <c r="AC187" s="3">
        <f t="shared" si="114"/>
        <v>0</v>
      </c>
    </row>
    <row r="188" spans="1:29" ht="17" thickBot="1">
      <c r="A188" s="9">
        <f t="shared" si="115"/>
        <v>2</v>
      </c>
      <c r="B188" s="9">
        <v>98</v>
      </c>
      <c r="C188" s="9">
        <v>40</v>
      </c>
      <c r="D188" s="9">
        <v>37.5</v>
      </c>
      <c r="E188" s="9">
        <v>5390</v>
      </c>
      <c r="F188" s="9">
        <v>-0.7</v>
      </c>
      <c r="G188" s="9">
        <v>25.7</v>
      </c>
      <c r="H188" s="9">
        <v>30.4</v>
      </c>
      <c r="I188" s="9" t="s">
        <v>33</v>
      </c>
      <c r="J188" s="9">
        <v>0.7</v>
      </c>
      <c r="K188" s="9">
        <v>25</v>
      </c>
      <c r="L188" s="9">
        <v>0.5</v>
      </c>
      <c r="M188" s="3"/>
      <c r="Q188" s="25">
        <f t="shared" si="125"/>
        <v>0.51081081081081081</v>
      </c>
      <c r="R188" s="25">
        <f t="shared" si="126"/>
        <v>9.9999999999999978E-2</v>
      </c>
      <c r="S188" s="25">
        <v>9.5000000000000001E-2</v>
      </c>
      <c r="T188" s="79">
        <f>(J188-L188)/S188</f>
        <v>2.1052631578947363</v>
      </c>
      <c r="U188" s="79">
        <f t="shared" si="129"/>
        <v>2</v>
      </c>
      <c r="V188" s="79">
        <f>A188-U188</f>
        <v>0</v>
      </c>
      <c r="W188" s="155">
        <f t="shared" si="127"/>
        <v>9.4478866066881662E-2</v>
      </c>
      <c r="X188" s="155">
        <f t="shared" si="128"/>
        <v>0.50075836021049058</v>
      </c>
      <c r="Y188" s="155"/>
      <c r="Z188" s="155"/>
      <c r="AA188" s="3">
        <f t="shared" si="112"/>
        <v>2.1088487625207746</v>
      </c>
      <c r="AB188" s="79">
        <f t="shared" si="113"/>
        <v>2</v>
      </c>
      <c r="AC188" s="3">
        <f t="shared" si="114"/>
        <v>0</v>
      </c>
    </row>
    <row r="189" spans="1:29" ht="17" thickBot="1">
      <c r="A189" s="9">
        <f t="shared" si="115"/>
        <v>9</v>
      </c>
      <c r="B189" s="9">
        <v>91</v>
      </c>
      <c r="C189" s="9">
        <v>38.799999999999997</v>
      </c>
      <c r="D189" s="9">
        <v>36</v>
      </c>
      <c r="E189" s="9">
        <v>4210</v>
      </c>
      <c r="F189" s="9" t="s">
        <v>19</v>
      </c>
      <c r="G189" s="9">
        <v>23.9</v>
      </c>
      <c r="H189" s="9">
        <v>29.7</v>
      </c>
      <c r="I189" s="9" t="s">
        <v>26</v>
      </c>
      <c r="J189" s="9">
        <v>1.35</v>
      </c>
      <c r="K189" s="9">
        <v>25</v>
      </c>
      <c r="L189" s="9">
        <v>0.5</v>
      </c>
      <c r="M189" s="3"/>
      <c r="Q189" s="25">
        <f t="shared" si="125"/>
        <v>0.49864864864864877</v>
      </c>
      <c r="R189" s="25">
        <f t="shared" si="126"/>
        <v>9.4444444444444456E-2</v>
      </c>
      <c r="S189" s="25">
        <v>9.5000000000000001E-2</v>
      </c>
      <c r="T189" s="79">
        <f>(J189-L189)/S189</f>
        <v>8.9473684210526319</v>
      </c>
      <c r="U189" s="79">
        <f t="shared" si="129"/>
        <v>9</v>
      </c>
      <c r="V189" s="79">
        <f>A189-U189</f>
        <v>0</v>
      </c>
      <c r="W189" s="155">
        <f t="shared" si="127"/>
        <v>9.4478866066881662E-2</v>
      </c>
      <c r="X189" s="155">
        <f t="shared" si="128"/>
        <v>0.50075836021049058</v>
      </c>
      <c r="Y189" s="155"/>
      <c r="Z189" s="155"/>
      <c r="AA189" s="3">
        <f t="shared" si="112"/>
        <v>8.9886942460584862</v>
      </c>
      <c r="AB189" s="79">
        <f t="shared" si="113"/>
        <v>9</v>
      </c>
      <c r="AC189" s="3">
        <f t="shared" si="114"/>
        <v>0</v>
      </c>
    </row>
    <row r="190" spans="1:29" ht="17" thickBot="1">
      <c r="A190" s="9">
        <f t="shared" si="115"/>
        <v>24</v>
      </c>
      <c r="B190" s="9">
        <v>76</v>
      </c>
      <c r="C190" s="9">
        <v>38.5</v>
      </c>
      <c r="D190" s="9">
        <v>35</v>
      </c>
      <c r="E190" s="9">
        <v>5060</v>
      </c>
      <c r="F190" s="9">
        <v>-1.5</v>
      </c>
      <c r="G190" s="9">
        <v>22.2</v>
      </c>
      <c r="H190" s="9">
        <v>27.4</v>
      </c>
      <c r="I190" s="9" t="s">
        <v>30</v>
      </c>
      <c r="J190" s="9">
        <v>2.8</v>
      </c>
      <c r="K190" s="9">
        <v>25</v>
      </c>
      <c r="L190" s="9">
        <v>0.5</v>
      </c>
      <c r="M190" s="3"/>
      <c r="Q190" s="25">
        <f t="shared" si="125"/>
        <v>0.52972972972972965</v>
      </c>
      <c r="R190" s="25">
        <f t="shared" si="126"/>
        <v>9.5833333333333326E-2</v>
      </c>
      <c r="S190" s="25">
        <v>9.5000000000000001E-2</v>
      </c>
      <c r="T190" s="79">
        <f>(J190-L190)/S190</f>
        <v>24.210526315789473</v>
      </c>
      <c r="U190" s="79">
        <f t="shared" si="129"/>
        <v>24</v>
      </c>
      <c r="V190" s="79">
        <f>A190-U190</f>
        <v>0</v>
      </c>
      <c r="W190" s="155">
        <f t="shared" si="127"/>
        <v>9.4478866066881662E-2</v>
      </c>
      <c r="X190" s="155">
        <f t="shared" si="128"/>
        <v>0.50075836021049058</v>
      </c>
      <c r="Y190" s="155"/>
      <c r="Z190" s="155"/>
      <c r="AA190" s="3">
        <f t="shared" si="112"/>
        <v>24.336041863181066</v>
      </c>
      <c r="AB190" s="79">
        <f t="shared" si="113"/>
        <v>24</v>
      </c>
      <c r="AC190" s="3">
        <f t="shared" si="114"/>
        <v>0</v>
      </c>
    </row>
    <row r="191" spans="1:29" ht="17" thickBot="1">
      <c r="A191" s="9">
        <f t="shared" si="115"/>
        <v>14</v>
      </c>
      <c r="B191" s="9">
        <v>86</v>
      </c>
      <c r="C191" s="9">
        <v>40</v>
      </c>
      <c r="D191" s="9">
        <v>35.5</v>
      </c>
      <c r="E191" s="9">
        <v>5530</v>
      </c>
      <c r="F191" s="9">
        <v>-0.7</v>
      </c>
      <c r="G191" s="9">
        <v>23.3</v>
      </c>
      <c r="H191" s="9">
        <v>27.3</v>
      </c>
      <c r="I191" s="9" t="s">
        <v>96</v>
      </c>
      <c r="J191" s="9">
        <v>1.85</v>
      </c>
      <c r="K191" s="9">
        <v>25</v>
      </c>
      <c r="L191" s="9">
        <v>0.5</v>
      </c>
      <c r="M191" s="3"/>
      <c r="Q191" s="25">
        <f t="shared" si="125"/>
        <v>0.52567567567567597</v>
      </c>
      <c r="R191" s="25">
        <f t="shared" si="126"/>
        <v>9.6428571428571433E-2</v>
      </c>
      <c r="S191" s="25">
        <v>9.5000000000000001E-2</v>
      </c>
      <c r="T191" s="79">
        <f>(J191-L191)/S191</f>
        <v>14.210526315789474</v>
      </c>
      <c r="U191" s="79">
        <f t="shared" si="129"/>
        <v>14</v>
      </c>
      <c r="V191" s="79">
        <f>A191-U191</f>
        <v>0</v>
      </c>
      <c r="W191" s="155">
        <f t="shared" si="127"/>
        <v>9.4478866066881662E-2</v>
      </c>
      <c r="X191" s="155">
        <f t="shared" si="128"/>
        <v>0.50075836021049058</v>
      </c>
      <c r="Y191" s="155"/>
      <c r="Z191" s="155"/>
      <c r="AA191" s="3">
        <f t="shared" si="112"/>
        <v>14.280883079549032</v>
      </c>
      <c r="AB191" s="79">
        <f t="shared" si="113"/>
        <v>14</v>
      </c>
      <c r="AC191" s="3">
        <f t="shared" si="114"/>
        <v>0</v>
      </c>
    </row>
    <row r="192" spans="1:29" ht="17" thickBot="1">
      <c r="A192" s="9">
        <f t="shared" si="115"/>
        <v>3</v>
      </c>
      <c r="B192" s="9">
        <v>97</v>
      </c>
      <c r="C192" s="9">
        <v>39.700000000000003</v>
      </c>
      <c r="D192" s="9">
        <v>36.6</v>
      </c>
      <c r="E192" s="9">
        <v>5290</v>
      </c>
      <c r="F192" s="9">
        <v>-1.3</v>
      </c>
      <c r="G192" s="9">
        <v>24.3</v>
      </c>
      <c r="H192" s="9">
        <v>29.3</v>
      </c>
      <c r="I192" s="9" t="s">
        <v>148</v>
      </c>
      <c r="J192" s="9">
        <v>0.74</v>
      </c>
      <c r="K192" s="9">
        <v>25</v>
      </c>
      <c r="L192" s="9">
        <v>0.5</v>
      </c>
      <c r="M192" s="3"/>
      <c r="Q192" s="25">
        <f t="shared" si="125"/>
        <v>0.45621621621621622</v>
      </c>
      <c r="R192" s="25">
        <f t="shared" si="126"/>
        <v>0.08</v>
      </c>
      <c r="S192" s="25">
        <v>9.5000000000000001E-2</v>
      </c>
      <c r="T192" s="79">
        <f>(J192-L192)/S192</f>
        <v>2.5263157894736841</v>
      </c>
      <c r="U192" s="79">
        <f t="shared" si="129"/>
        <v>3</v>
      </c>
      <c r="V192" s="79">
        <f>A192-U192</f>
        <v>0</v>
      </c>
      <c r="W192" s="155">
        <f t="shared" si="127"/>
        <v>9.4478866066881662E-2</v>
      </c>
      <c r="X192" s="155">
        <f t="shared" si="128"/>
        <v>0.50075836021049058</v>
      </c>
      <c r="Y192" s="155"/>
      <c r="Z192" s="155"/>
      <c r="AA192" s="3">
        <f t="shared" si="112"/>
        <v>2.5322238692000183</v>
      </c>
      <c r="AB192" s="79">
        <f t="shared" si="113"/>
        <v>3</v>
      </c>
      <c r="AC192" s="3">
        <f t="shared" si="114"/>
        <v>0</v>
      </c>
    </row>
    <row r="193" spans="1:29" ht="17" thickBot="1">
      <c r="A193" s="9">
        <f t="shared" si="115"/>
        <v>23</v>
      </c>
      <c r="B193" s="9">
        <v>77</v>
      </c>
      <c r="C193" s="9">
        <v>40.200000000000003</v>
      </c>
      <c r="D193" s="9">
        <v>39</v>
      </c>
      <c r="E193" s="9">
        <v>4570</v>
      </c>
      <c r="F193" s="9" t="s">
        <v>19</v>
      </c>
      <c r="G193" s="9">
        <v>27.7</v>
      </c>
      <c r="H193" s="9">
        <v>33.6</v>
      </c>
      <c r="I193" s="9" t="s">
        <v>33</v>
      </c>
      <c r="J193" s="9">
        <v>2.7</v>
      </c>
      <c r="K193" s="9">
        <v>25</v>
      </c>
      <c r="L193" s="9">
        <v>0.5</v>
      </c>
      <c r="M193" s="3"/>
      <c r="Q193" s="25">
        <f t="shared" si="125"/>
        <v>0.52432432432432474</v>
      </c>
      <c r="R193" s="25">
        <f t="shared" si="126"/>
        <v>9.5652173913043481E-2</v>
      </c>
      <c r="S193" s="25">
        <v>9.5000000000000001E-2</v>
      </c>
      <c r="T193" s="79">
        <f>(J193-L193)/S193</f>
        <v>23.157894736842106</v>
      </c>
      <c r="U193" s="79">
        <f t="shared" si="129"/>
        <v>23</v>
      </c>
      <c r="V193" s="79">
        <f>A193-U193</f>
        <v>0</v>
      </c>
      <c r="W193" s="155">
        <f t="shared" si="127"/>
        <v>9.4478866066881662E-2</v>
      </c>
      <c r="X193" s="155">
        <f t="shared" si="128"/>
        <v>0.50075836021049058</v>
      </c>
      <c r="Y193" s="155"/>
      <c r="Z193" s="155"/>
      <c r="AA193" s="3">
        <f t="shared" si="112"/>
        <v>23.27760409648296</v>
      </c>
      <c r="AB193" s="79">
        <f t="shared" si="113"/>
        <v>23</v>
      </c>
      <c r="AC193" s="3">
        <f t="shared" si="114"/>
        <v>0</v>
      </c>
    </row>
    <row r="194" spans="1:29" ht="17" thickBot="1">
      <c r="A194" s="9">
        <f t="shared" si="115"/>
        <v>23</v>
      </c>
      <c r="B194" s="9">
        <v>77</v>
      </c>
      <c r="C194" s="9">
        <v>42.7</v>
      </c>
      <c r="D194" s="9">
        <v>39.1</v>
      </c>
      <c r="E194" s="9">
        <v>5960</v>
      </c>
      <c r="F194" s="9">
        <v>-1.7</v>
      </c>
      <c r="G194" s="9">
        <v>27.7</v>
      </c>
      <c r="H194" s="9">
        <v>31.8</v>
      </c>
      <c r="I194" s="9" t="s">
        <v>29</v>
      </c>
      <c r="J194" s="9">
        <v>2.7</v>
      </c>
      <c r="K194" s="9">
        <v>25</v>
      </c>
      <c r="L194" s="9">
        <v>0.5</v>
      </c>
      <c r="M194" s="3"/>
      <c r="Q194" s="25">
        <f t="shared" si="125"/>
        <v>0.52432432432432474</v>
      </c>
      <c r="R194" s="25">
        <f t="shared" si="126"/>
        <v>9.5652173913043481E-2</v>
      </c>
      <c r="S194" s="25">
        <v>9.5000000000000001E-2</v>
      </c>
      <c r="T194" s="79">
        <f>(J194-L194)/S194</f>
        <v>23.157894736842106</v>
      </c>
      <c r="U194" s="79">
        <f t="shared" si="129"/>
        <v>23</v>
      </c>
      <c r="V194" s="79">
        <f>A194-U194</f>
        <v>0</v>
      </c>
      <c r="W194" s="155">
        <f t="shared" si="127"/>
        <v>9.4478866066881662E-2</v>
      </c>
      <c r="X194" s="155">
        <f t="shared" si="128"/>
        <v>0.50075836021049058</v>
      </c>
      <c r="Y194" s="155"/>
      <c r="Z194" s="155"/>
      <c r="AA194" s="3">
        <f t="shared" si="112"/>
        <v>23.27760409648296</v>
      </c>
      <c r="AB194" s="79">
        <f t="shared" si="113"/>
        <v>23</v>
      </c>
      <c r="AC194" s="3">
        <f t="shared" si="114"/>
        <v>0</v>
      </c>
    </row>
    <row r="195" spans="1:29" ht="17" thickBot="1">
      <c r="A195" s="9">
        <f t="shared" si="115"/>
        <v>17</v>
      </c>
      <c r="B195" s="9">
        <v>83</v>
      </c>
      <c r="C195" s="9">
        <v>37.5</v>
      </c>
      <c r="D195" s="9">
        <v>35.4</v>
      </c>
      <c r="E195" s="9">
        <v>5110</v>
      </c>
      <c r="F195" s="9">
        <v>-1.9</v>
      </c>
      <c r="G195" s="9">
        <v>22.9</v>
      </c>
      <c r="H195" s="9">
        <v>27.8</v>
      </c>
      <c r="I195" s="9" t="s">
        <v>85</v>
      </c>
      <c r="J195" s="9">
        <v>2.1</v>
      </c>
      <c r="K195" s="9">
        <v>25</v>
      </c>
      <c r="L195" s="9">
        <v>0.5</v>
      </c>
      <c r="M195" s="3"/>
      <c r="Q195" s="25">
        <f t="shared" si="125"/>
        <v>0.4918918918918922</v>
      </c>
      <c r="R195" s="25">
        <f t="shared" si="126"/>
        <v>9.4117647058823528E-2</v>
      </c>
      <c r="S195" s="25">
        <v>9.5000000000000001E-2</v>
      </c>
      <c r="T195" s="79">
        <f>(J195-L195)/S195</f>
        <v>16.842105263157894</v>
      </c>
      <c r="U195" s="79">
        <f t="shared" si="129"/>
        <v>17</v>
      </c>
      <c r="V195" s="79">
        <f>A195-U195</f>
        <v>0</v>
      </c>
      <c r="W195" s="155">
        <f t="shared" si="127"/>
        <v>9.4478866066881662E-2</v>
      </c>
      <c r="X195" s="155">
        <f t="shared" si="128"/>
        <v>0.50075836021049058</v>
      </c>
      <c r="Y195" s="155"/>
      <c r="Z195" s="155"/>
      <c r="AA195" s="3">
        <f t="shared" si="112"/>
        <v>16.926977496294306</v>
      </c>
      <c r="AB195" s="79">
        <f t="shared" si="113"/>
        <v>17</v>
      </c>
      <c r="AC195" s="3">
        <f t="shared" si="114"/>
        <v>0</v>
      </c>
    </row>
    <row r="196" spans="1:29" ht="17" thickBot="1">
      <c r="A196" s="9">
        <f t="shared" si="115"/>
        <v>36</v>
      </c>
      <c r="B196" s="9">
        <v>64</v>
      </c>
      <c r="C196" s="9">
        <v>40.9</v>
      </c>
      <c r="D196" s="9">
        <v>40.1</v>
      </c>
      <c r="E196" s="9">
        <v>5570</v>
      </c>
      <c r="F196" s="9">
        <v>-2.1</v>
      </c>
      <c r="G196" s="9">
        <v>28.9</v>
      </c>
      <c r="H196" s="9">
        <v>34.1</v>
      </c>
      <c r="I196" s="9" t="s">
        <v>22</v>
      </c>
      <c r="J196" s="9">
        <v>3.9</v>
      </c>
      <c r="K196" s="9">
        <v>25</v>
      </c>
      <c r="L196" s="9">
        <v>0.5</v>
      </c>
      <c r="M196" s="3"/>
      <c r="Q196" s="25">
        <f t="shared" si="125"/>
        <v>0.49459459459459465</v>
      </c>
      <c r="R196" s="25">
        <f t="shared" si="126"/>
        <v>9.4444444444444442E-2</v>
      </c>
      <c r="S196" s="25">
        <v>9.5000000000000001E-2</v>
      </c>
      <c r="T196" s="79">
        <f>(J196-L196)/S196</f>
        <v>35.789473684210527</v>
      </c>
      <c r="U196" s="79">
        <f t="shared" si="129"/>
        <v>36</v>
      </c>
      <c r="V196" s="79">
        <f>A196-U196</f>
        <v>0</v>
      </c>
      <c r="W196" s="155">
        <f t="shared" si="127"/>
        <v>9.4478866066881662E-2</v>
      </c>
      <c r="X196" s="155">
        <f t="shared" si="128"/>
        <v>0.50075836021049058</v>
      </c>
      <c r="Y196" s="155"/>
      <c r="Z196" s="155"/>
      <c r="AA196" s="3">
        <f t="shared" ref="AA196:AA259" si="130">(J196-X196)/W196</f>
        <v>35.978857296860269</v>
      </c>
      <c r="AB196" s="79">
        <f t="shared" ref="AB196:AB259" si="131">ROUND(AA196,0)</f>
        <v>36</v>
      </c>
      <c r="AC196" s="3">
        <f t="shared" ref="AC196:AC259" si="132">A196-AB196</f>
        <v>0</v>
      </c>
    </row>
    <row r="197" spans="1:29" ht="17" thickBot="1">
      <c r="A197" s="9">
        <f t="shared" si="115"/>
        <v>14</v>
      </c>
      <c r="B197" s="9">
        <v>86</v>
      </c>
      <c r="C197" s="9">
        <v>39.200000000000003</v>
      </c>
      <c r="D197" s="9">
        <v>38.299999999999997</v>
      </c>
      <c r="E197" s="9">
        <v>5370</v>
      </c>
      <c r="F197" s="9">
        <v>-0.9</v>
      </c>
      <c r="G197" s="9">
        <v>26.7</v>
      </c>
      <c r="H197" s="9">
        <v>31.5</v>
      </c>
      <c r="I197" s="9" t="s">
        <v>85</v>
      </c>
      <c r="J197" s="9">
        <v>1.8</v>
      </c>
      <c r="K197" s="9">
        <v>25</v>
      </c>
      <c r="L197" s="9">
        <v>0.5</v>
      </c>
      <c r="M197" s="3"/>
      <c r="Q197" s="25">
        <f t="shared" si="125"/>
        <v>0.47567567567567592</v>
      </c>
      <c r="R197" s="25">
        <f t="shared" si="126"/>
        <v>9.285714285714286E-2</v>
      </c>
      <c r="S197" s="25">
        <v>9.5000000000000001E-2</v>
      </c>
      <c r="T197" s="79">
        <f>(J197-L197)/S197</f>
        <v>13.684210526315789</v>
      </c>
      <c r="U197" s="79">
        <f t="shared" si="129"/>
        <v>14</v>
      </c>
      <c r="V197" s="79">
        <f>A197-U197</f>
        <v>0</v>
      </c>
      <c r="W197" s="155">
        <f t="shared" si="127"/>
        <v>9.4478866066881662E-2</v>
      </c>
      <c r="X197" s="155">
        <f t="shared" si="128"/>
        <v>0.50075836021049058</v>
      </c>
      <c r="Y197" s="155"/>
      <c r="Z197" s="155"/>
      <c r="AA197" s="3">
        <f t="shared" si="130"/>
        <v>13.751664196199977</v>
      </c>
      <c r="AB197" s="79">
        <f t="shared" si="131"/>
        <v>14</v>
      </c>
      <c r="AC197" s="3">
        <f t="shared" si="132"/>
        <v>0</v>
      </c>
    </row>
    <row r="198" spans="1:29" ht="17" thickBot="1">
      <c r="A198" s="9">
        <f t="shared" si="115"/>
        <v>21</v>
      </c>
      <c r="B198" s="9">
        <v>79</v>
      </c>
      <c r="C198" s="9">
        <v>42.1</v>
      </c>
      <c r="D198" s="9">
        <v>38.700000000000003</v>
      </c>
      <c r="E198" s="9">
        <v>5760</v>
      </c>
      <c r="F198" s="9">
        <v>-0.5</v>
      </c>
      <c r="G198" s="9">
        <v>27.4</v>
      </c>
      <c r="H198" s="9">
        <v>31.1</v>
      </c>
      <c r="I198" s="9" t="s">
        <v>86</v>
      </c>
      <c r="J198" s="9">
        <v>2.5</v>
      </c>
      <c r="K198" s="9">
        <v>25</v>
      </c>
      <c r="L198" s="9">
        <v>0.5</v>
      </c>
      <c r="M198" s="3"/>
      <c r="Q198" s="25">
        <f t="shared" si="125"/>
        <v>0.5135135135135136</v>
      </c>
      <c r="R198" s="25">
        <f t="shared" si="126"/>
        <v>9.5238095238095233E-2</v>
      </c>
      <c r="S198" s="25">
        <v>9.5000000000000001E-2</v>
      </c>
      <c r="T198" s="79">
        <f>(J198-L198)/S198</f>
        <v>21.05263157894737</v>
      </c>
      <c r="U198" s="79">
        <f t="shared" si="129"/>
        <v>21</v>
      </c>
      <c r="V198" s="79">
        <f>A198-U198</f>
        <v>0</v>
      </c>
      <c r="W198" s="155">
        <f t="shared" si="127"/>
        <v>9.4478866066881662E-2</v>
      </c>
      <c r="X198" s="155">
        <f t="shared" si="128"/>
        <v>0.50075836021049058</v>
      </c>
      <c r="Y198" s="155"/>
      <c r="Z198" s="155"/>
      <c r="AA198" s="3">
        <f t="shared" si="130"/>
        <v>21.160728563086742</v>
      </c>
      <c r="AB198" s="79">
        <f t="shared" si="131"/>
        <v>21</v>
      </c>
      <c r="AC198" s="3">
        <f t="shared" si="132"/>
        <v>0</v>
      </c>
    </row>
    <row r="199" spans="1:29" ht="17" thickBot="1">
      <c r="A199" s="9">
        <f t="shared" si="115"/>
        <v>17</v>
      </c>
      <c r="B199" s="9">
        <v>83</v>
      </c>
      <c r="C199" s="9">
        <v>41.7</v>
      </c>
      <c r="D199" s="9">
        <v>35.1</v>
      </c>
      <c r="E199" s="9">
        <v>5220</v>
      </c>
      <c r="F199" s="9">
        <v>-0.7</v>
      </c>
      <c r="G199" s="9">
        <v>23</v>
      </c>
      <c r="H199" s="9">
        <v>26.2</v>
      </c>
      <c r="I199" s="9" t="s">
        <v>96</v>
      </c>
      <c r="J199" s="9">
        <v>2.1</v>
      </c>
      <c r="K199" s="9">
        <v>25</v>
      </c>
      <c r="L199" s="9">
        <v>0.5</v>
      </c>
      <c r="M199" s="3"/>
      <c r="Q199" s="25">
        <f t="shared" si="125"/>
        <v>0.4918918918918922</v>
      </c>
      <c r="R199" s="25">
        <f t="shared" si="126"/>
        <v>9.4117647058823528E-2</v>
      </c>
      <c r="S199" s="25">
        <v>9.5000000000000001E-2</v>
      </c>
      <c r="T199" s="79">
        <f>(J199-L199)/S199</f>
        <v>16.842105263157894</v>
      </c>
      <c r="U199" s="79">
        <f t="shared" si="129"/>
        <v>17</v>
      </c>
      <c r="V199" s="79">
        <f>A199-U199</f>
        <v>0</v>
      </c>
      <c r="W199" s="155">
        <f t="shared" si="127"/>
        <v>9.4478866066881662E-2</v>
      </c>
      <c r="X199" s="155">
        <f t="shared" si="128"/>
        <v>0.50075836021049058</v>
      </c>
      <c r="Y199" s="155"/>
      <c r="Z199" s="155"/>
      <c r="AA199" s="3">
        <f t="shared" si="130"/>
        <v>16.926977496294306</v>
      </c>
      <c r="AB199" s="79">
        <f t="shared" si="131"/>
        <v>17</v>
      </c>
      <c r="AC199" s="3">
        <f t="shared" si="132"/>
        <v>0</v>
      </c>
    </row>
    <row r="200" spans="1:29" ht="17" thickBot="1">
      <c r="A200" s="9">
        <f t="shared" si="115"/>
        <v>5</v>
      </c>
      <c r="B200" s="9">
        <v>95</v>
      </c>
      <c r="C200" s="9">
        <v>38.4</v>
      </c>
      <c r="D200" s="9">
        <v>36.1</v>
      </c>
      <c r="E200" s="9">
        <v>4220</v>
      </c>
      <c r="F200" s="9" t="s">
        <v>19</v>
      </c>
      <c r="G200" s="9">
        <v>24.1</v>
      </c>
      <c r="H200" s="9">
        <v>29.7</v>
      </c>
      <c r="I200" s="9" t="s">
        <v>29</v>
      </c>
      <c r="J200" s="9">
        <v>1</v>
      </c>
      <c r="K200" s="9">
        <v>25</v>
      </c>
      <c r="L200" s="9">
        <v>0.5</v>
      </c>
      <c r="M200" s="3"/>
      <c r="Q200" s="25">
        <f t="shared" si="125"/>
        <v>0.52702702702702708</v>
      </c>
      <c r="R200" s="25">
        <f t="shared" si="126"/>
        <v>0.1</v>
      </c>
      <c r="S200" s="25">
        <v>9.5000000000000001E-2</v>
      </c>
      <c r="T200" s="79">
        <f>(J200-L200)/S200</f>
        <v>5.2631578947368425</v>
      </c>
      <c r="U200" s="79">
        <f t="shared" si="129"/>
        <v>5</v>
      </c>
      <c r="V200" s="79">
        <f>A200-U200</f>
        <v>0</v>
      </c>
      <c r="W200" s="155">
        <f t="shared" si="127"/>
        <v>9.4478866066881662E-2</v>
      </c>
      <c r="X200" s="155">
        <f t="shared" si="128"/>
        <v>0.50075836021049058</v>
      </c>
      <c r="Y200" s="155"/>
      <c r="Z200" s="155"/>
      <c r="AA200" s="3">
        <f t="shared" si="130"/>
        <v>5.2841620626151027</v>
      </c>
      <c r="AB200" s="79">
        <f t="shared" si="131"/>
        <v>5</v>
      </c>
      <c r="AC200" s="3">
        <f t="shared" si="132"/>
        <v>0</v>
      </c>
    </row>
    <row r="201" spans="1:29" ht="17" thickBot="1">
      <c r="A201" s="18">
        <f t="shared" si="115"/>
        <v>47</v>
      </c>
      <c r="B201" s="18">
        <v>53</v>
      </c>
      <c r="C201" s="18">
        <v>52.5</v>
      </c>
      <c r="D201" s="18">
        <v>46.3</v>
      </c>
      <c r="E201" s="18">
        <v>6770</v>
      </c>
      <c r="F201" s="18">
        <v>-1.3</v>
      </c>
      <c r="G201" s="18">
        <v>37.1</v>
      </c>
      <c r="H201" s="18">
        <v>41.7</v>
      </c>
      <c r="I201" s="18" t="s">
        <v>136</v>
      </c>
      <c r="J201" s="18">
        <v>6.14</v>
      </c>
      <c r="K201" s="18">
        <v>43</v>
      </c>
      <c r="L201" s="18">
        <v>0.61</v>
      </c>
      <c r="M201" s="3"/>
      <c r="Q201" s="33">
        <f>J201-($P$244*A201)</f>
        <v>0.57421052631578906</v>
      </c>
      <c r="R201" s="33">
        <f>(J201-L201)/A201</f>
        <v>0.11765957446808509</v>
      </c>
      <c r="S201" s="33">
        <v>0.1186</v>
      </c>
      <c r="T201" s="79">
        <f>(J201-L201)/S201</f>
        <v>46.627318718381112</v>
      </c>
      <c r="U201" s="79">
        <f t="shared" ref="U201:U232" si="133">ROUND(T201,0)</f>
        <v>47</v>
      </c>
      <c r="V201" s="79">
        <f>A201-U201</f>
        <v>0</v>
      </c>
      <c r="W201" s="156">
        <f>INDEX(LINEST(J$201:J$277,A$201:A$277,TRUE,FALSE ),1)</f>
        <v>0.11858477724375835</v>
      </c>
      <c r="X201" s="156">
        <f>INDEX(LINEST(J$201:J$277,A$201:A$277,TRUE,FALSE ),2)</f>
        <v>0.60641242563232334</v>
      </c>
      <c r="Y201" s="156"/>
      <c r="Z201" s="156"/>
      <c r="AA201" s="3">
        <f t="shared" si="130"/>
        <v>46.663557523855225</v>
      </c>
      <c r="AB201" s="79">
        <f t="shared" si="131"/>
        <v>47</v>
      </c>
      <c r="AC201" s="3">
        <f t="shared" si="132"/>
        <v>0</v>
      </c>
    </row>
    <row r="202" spans="1:29" ht="17" thickBot="1">
      <c r="A202" s="18">
        <f t="shared" si="115"/>
        <v>58</v>
      </c>
      <c r="B202" s="18">
        <v>42</v>
      </c>
      <c r="C202" s="18">
        <v>54.4</v>
      </c>
      <c r="D202" s="18">
        <v>54.6</v>
      </c>
      <c r="E202" s="18">
        <v>6880</v>
      </c>
      <c r="F202" s="18">
        <v>-0.9</v>
      </c>
      <c r="G202" s="18">
        <v>49.3</v>
      </c>
      <c r="H202" s="18">
        <v>54.3</v>
      </c>
      <c r="I202" s="18" t="s">
        <v>89</v>
      </c>
      <c r="J202" s="18">
        <v>7.44</v>
      </c>
      <c r="K202" s="18">
        <v>43</v>
      </c>
      <c r="L202" s="18">
        <v>0.61</v>
      </c>
      <c r="M202" s="3"/>
      <c r="Q202" s="33">
        <f t="shared" ref="Q202:Q265" si="134">J202-($P$244*A202)</f>
        <v>0.57157894736842163</v>
      </c>
      <c r="R202" s="33">
        <f t="shared" ref="R202:R265" si="135">(J202-L202)/A202</f>
        <v>0.11775862068965517</v>
      </c>
      <c r="S202" s="33">
        <v>0.1186</v>
      </c>
      <c r="T202" s="79">
        <f>(J202-L202)/S202</f>
        <v>57.5885328836425</v>
      </c>
      <c r="U202" s="79">
        <f t="shared" si="133"/>
        <v>58</v>
      </c>
      <c r="V202" s="79">
        <f>A202-U202</f>
        <v>0</v>
      </c>
      <c r="W202" s="156">
        <f t="shared" ref="W202:W265" si="136">INDEX(LINEST(J$201:J$277,A$201:A$277,TRUE,FALSE ),1)</f>
        <v>0.11858477724375835</v>
      </c>
      <c r="X202" s="156">
        <f t="shared" ref="X202:X265" si="137">INDEX(LINEST(J$201:J$277,A$201:A$277,TRUE,FALSE ),2)</f>
        <v>0.60641242563232334</v>
      </c>
      <c r="Y202" s="156"/>
      <c r="Z202" s="156"/>
      <c r="AA202" s="3">
        <f t="shared" si="130"/>
        <v>57.62617878280291</v>
      </c>
      <c r="AB202" s="79">
        <f t="shared" si="131"/>
        <v>58</v>
      </c>
      <c r="AC202" s="3">
        <f t="shared" si="132"/>
        <v>0</v>
      </c>
    </row>
    <row r="203" spans="1:29" ht="17" thickBot="1">
      <c r="A203" s="18">
        <f t="shared" si="115"/>
        <v>11</v>
      </c>
      <c r="B203" s="18">
        <v>89</v>
      </c>
      <c r="C203" s="18">
        <v>53.1</v>
      </c>
      <c r="D203" s="18">
        <v>49.1</v>
      </c>
      <c r="E203" s="18">
        <v>7410</v>
      </c>
      <c r="F203" s="18">
        <v>-0.7</v>
      </c>
      <c r="G203" s="18">
        <v>41.3</v>
      </c>
      <c r="H203" s="18">
        <v>43.9</v>
      </c>
      <c r="I203" s="18" t="s">
        <v>35</v>
      </c>
      <c r="J203" s="18">
        <v>1.9</v>
      </c>
      <c r="K203" s="18">
        <v>43</v>
      </c>
      <c r="L203" s="18">
        <v>0.61</v>
      </c>
      <c r="M203" s="3"/>
      <c r="Q203" s="33">
        <f t="shared" si="134"/>
        <v>0.59736842105263155</v>
      </c>
      <c r="R203" s="33">
        <f t="shared" si="135"/>
        <v>0.11727272727272728</v>
      </c>
      <c r="S203" s="33">
        <v>0.1186</v>
      </c>
      <c r="T203" s="79">
        <f>(J203-L203)/S203</f>
        <v>10.876897133220911</v>
      </c>
      <c r="U203" s="79">
        <f t="shared" si="133"/>
        <v>11</v>
      </c>
      <c r="V203" s="79">
        <f>A203-U203</f>
        <v>0</v>
      </c>
      <c r="W203" s="156">
        <f t="shared" si="136"/>
        <v>0.11858477724375835</v>
      </c>
      <c r="X203" s="156">
        <f t="shared" si="137"/>
        <v>0.60641242563232334</v>
      </c>
      <c r="Y203" s="156"/>
      <c r="Z203" s="156"/>
      <c r="AA203" s="3">
        <f t="shared" si="130"/>
        <v>10.908546648518193</v>
      </c>
      <c r="AB203" s="79">
        <f t="shared" si="131"/>
        <v>11</v>
      </c>
      <c r="AC203" s="3">
        <f t="shared" si="132"/>
        <v>0</v>
      </c>
    </row>
    <row r="204" spans="1:29" ht="17" thickBot="1">
      <c r="A204" s="18">
        <f t="shared" si="115"/>
        <v>11</v>
      </c>
      <c r="B204" s="18">
        <v>89</v>
      </c>
      <c r="C204" s="18">
        <v>53.2</v>
      </c>
      <c r="D204" s="18">
        <v>51.3</v>
      </c>
      <c r="E204" s="18">
        <v>6980</v>
      </c>
      <c r="F204" s="18">
        <v>-0.7</v>
      </c>
      <c r="G204" s="18">
        <v>44.4</v>
      </c>
      <c r="H204" s="18">
        <v>48.5</v>
      </c>
      <c r="I204" s="18" t="s">
        <v>129</v>
      </c>
      <c r="J204" s="18">
        <v>1.9</v>
      </c>
      <c r="K204" s="18">
        <v>43</v>
      </c>
      <c r="L204" s="18">
        <v>0.61</v>
      </c>
      <c r="M204" s="3"/>
      <c r="Q204" s="33">
        <f t="shared" si="134"/>
        <v>0.59736842105263155</v>
      </c>
      <c r="R204" s="33">
        <f t="shared" si="135"/>
        <v>0.11727272727272728</v>
      </c>
      <c r="S204" s="33">
        <v>0.1186</v>
      </c>
      <c r="T204" s="79">
        <f>(J204-L204)/S204</f>
        <v>10.876897133220911</v>
      </c>
      <c r="U204" s="79">
        <f t="shared" si="133"/>
        <v>11</v>
      </c>
      <c r="V204" s="79">
        <f>A204-U204</f>
        <v>0</v>
      </c>
      <c r="W204" s="156">
        <f t="shared" si="136"/>
        <v>0.11858477724375835</v>
      </c>
      <c r="X204" s="156">
        <f t="shared" si="137"/>
        <v>0.60641242563232334</v>
      </c>
      <c r="Y204" s="156"/>
      <c r="Z204" s="156"/>
      <c r="AA204" s="3">
        <f t="shared" si="130"/>
        <v>10.908546648518193</v>
      </c>
      <c r="AB204" s="79">
        <f t="shared" si="131"/>
        <v>11</v>
      </c>
      <c r="AC204" s="3">
        <f t="shared" si="132"/>
        <v>0</v>
      </c>
    </row>
    <row r="205" spans="1:29" ht="17" thickBot="1">
      <c r="A205" s="18">
        <f t="shared" si="115"/>
        <v>26</v>
      </c>
      <c r="B205" s="18">
        <v>74</v>
      </c>
      <c r="C205" s="18">
        <v>55.4</v>
      </c>
      <c r="D205" s="18">
        <v>52.5</v>
      </c>
      <c r="E205" s="18">
        <v>5790</v>
      </c>
      <c r="F205" s="18" t="s">
        <v>19</v>
      </c>
      <c r="G205" s="18">
        <v>46.6</v>
      </c>
      <c r="H205" s="18">
        <v>51.7</v>
      </c>
      <c r="I205" s="18" t="s">
        <v>18</v>
      </c>
      <c r="J205" s="18">
        <v>3.7</v>
      </c>
      <c r="K205" s="18">
        <v>43</v>
      </c>
      <c r="L205" s="18">
        <v>0.61</v>
      </c>
      <c r="M205" s="3"/>
      <c r="Q205" s="33">
        <f t="shared" si="134"/>
        <v>0.62105263157894752</v>
      </c>
      <c r="R205" s="33">
        <f t="shared" si="135"/>
        <v>0.11884615384615385</v>
      </c>
      <c r="S205" s="33">
        <v>0.1186</v>
      </c>
      <c r="T205" s="79">
        <f>(J205-L205)/S205</f>
        <v>26.053962900505905</v>
      </c>
      <c r="U205" s="79">
        <f t="shared" si="133"/>
        <v>26</v>
      </c>
      <c r="V205" s="79">
        <f>A205-U205</f>
        <v>0</v>
      </c>
      <c r="W205" s="156">
        <f t="shared" si="136"/>
        <v>0.11858477724375835</v>
      </c>
      <c r="X205" s="156">
        <f t="shared" si="137"/>
        <v>0.60641242563232334</v>
      </c>
      <c r="Y205" s="156"/>
      <c r="Z205" s="156"/>
      <c r="AA205" s="3">
        <f t="shared" si="130"/>
        <v>26.087560699368826</v>
      </c>
      <c r="AB205" s="79">
        <f t="shared" si="131"/>
        <v>26</v>
      </c>
      <c r="AC205" s="3">
        <f t="shared" si="132"/>
        <v>0</v>
      </c>
    </row>
    <row r="206" spans="1:29" ht="17" thickBot="1">
      <c r="A206" s="18">
        <f t="shared" si="115"/>
        <v>13</v>
      </c>
      <c r="B206" s="18">
        <v>87</v>
      </c>
      <c r="C206" s="18">
        <v>52.4</v>
      </c>
      <c r="D206" s="18">
        <v>49.3</v>
      </c>
      <c r="E206" s="18">
        <v>6930</v>
      </c>
      <c r="F206" s="18">
        <v>-0.5</v>
      </c>
      <c r="G206" s="18">
        <v>41.6</v>
      </c>
      <c r="H206" s="18">
        <v>45.6</v>
      </c>
      <c r="I206" s="18" t="s">
        <v>139</v>
      </c>
      <c r="J206" s="18">
        <v>2.1</v>
      </c>
      <c r="K206" s="18">
        <v>43</v>
      </c>
      <c r="L206" s="18">
        <v>0.61</v>
      </c>
      <c r="M206" s="3"/>
      <c r="Q206" s="33">
        <f t="shared" si="134"/>
        <v>0.56052631578947376</v>
      </c>
      <c r="R206" s="33">
        <f t="shared" si="135"/>
        <v>0.11461538461538463</v>
      </c>
      <c r="S206" s="33">
        <v>0.1186</v>
      </c>
      <c r="T206" s="79">
        <f>(J206-L206)/S206</f>
        <v>12.563237774030355</v>
      </c>
      <c r="U206" s="79">
        <f t="shared" si="133"/>
        <v>13</v>
      </c>
      <c r="V206" s="79">
        <f>A206-U206</f>
        <v>0</v>
      </c>
      <c r="W206" s="156">
        <f t="shared" si="136"/>
        <v>0.11858477724375835</v>
      </c>
      <c r="X206" s="156">
        <f t="shared" si="137"/>
        <v>0.60641242563232334</v>
      </c>
      <c r="Y206" s="156"/>
      <c r="Z206" s="156"/>
      <c r="AA206" s="3">
        <f t="shared" si="130"/>
        <v>12.595103765279376</v>
      </c>
      <c r="AB206" s="79">
        <f t="shared" si="131"/>
        <v>13</v>
      </c>
      <c r="AC206" s="3">
        <f t="shared" si="132"/>
        <v>0</v>
      </c>
    </row>
    <row r="207" spans="1:29" ht="17" thickBot="1">
      <c r="A207" s="18">
        <f t="shared" si="115"/>
        <v>9</v>
      </c>
      <c r="B207" s="18">
        <v>91</v>
      </c>
      <c r="C207" s="18">
        <v>52.6</v>
      </c>
      <c r="D207" s="18">
        <v>49.2</v>
      </c>
      <c r="E207" s="18">
        <v>7140</v>
      </c>
      <c r="F207" s="18">
        <v>-0.9</v>
      </c>
      <c r="G207" s="18">
        <v>41.5</v>
      </c>
      <c r="H207" s="18">
        <v>44.9</v>
      </c>
      <c r="I207" s="18" t="s">
        <v>22</v>
      </c>
      <c r="J207" s="18">
        <v>1.7</v>
      </c>
      <c r="K207" s="18">
        <v>43</v>
      </c>
      <c r="L207" s="18">
        <v>0.61</v>
      </c>
      <c r="M207" s="3"/>
      <c r="Q207" s="33">
        <f t="shared" si="134"/>
        <v>0.63421052631578956</v>
      </c>
      <c r="R207" s="33">
        <f t="shared" si="135"/>
        <v>0.1211111111111111</v>
      </c>
      <c r="S207" s="33">
        <v>0.1186</v>
      </c>
      <c r="T207" s="79">
        <f>(J207-L207)/S207</f>
        <v>9.1905564924114653</v>
      </c>
      <c r="U207" s="79">
        <f t="shared" si="133"/>
        <v>9</v>
      </c>
      <c r="V207" s="79">
        <f>A207-U207</f>
        <v>0</v>
      </c>
      <c r="W207" s="156">
        <f t="shared" si="136"/>
        <v>0.11858477724375835</v>
      </c>
      <c r="X207" s="156">
        <f t="shared" si="137"/>
        <v>0.60641242563232334</v>
      </c>
      <c r="Y207" s="156"/>
      <c r="Z207" s="156"/>
      <c r="AA207" s="3">
        <f t="shared" si="130"/>
        <v>9.2219895317570124</v>
      </c>
      <c r="AB207" s="79">
        <f t="shared" si="131"/>
        <v>9</v>
      </c>
      <c r="AC207" s="3">
        <f t="shared" si="132"/>
        <v>0</v>
      </c>
    </row>
    <row r="208" spans="1:29" ht="17" thickBot="1">
      <c r="A208" s="18">
        <f t="shared" si="115"/>
        <v>22</v>
      </c>
      <c r="B208" s="18">
        <v>78</v>
      </c>
      <c r="C208" s="18">
        <v>53.9</v>
      </c>
      <c r="D208" s="18">
        <v>52.2</v>
      </c>
      <c r="E208" s="18">
        <v>5760</v>
      </c>
      <c r="F208" s="18" t="s">
        <v>19</v>
      </c>
      <c r="G208" s="18">
        <v>46.2</v>
      </c>
      <c r="H208" s="18">
        <v>51.1</v>
      </c>
      <c r="I208" s="18" t="s">
        <v>30</v>
      </c>
      <c r="J208" s="18">
        <v>3.2</v>
      </c>
      <c r="K208" s="18">
        <v>43</v>
      </c>
      <c r="L208" s="18">
        <v>0.61</v>
      </c>
      <c r="M208" s="3"/>
      <c r="Q208" s="33">
        <f t="shared" si="134"/>
        <v>0.59473684210526345</v>
      </c>
      <c r="R208" s="33">
        <f t="shared" si="135"/>
        <v>0.11772727272727274</v>
      </c>
      <c r="S208" s="33">
        <v>0.1186</v>
      </c>
      <c r="T208" s="79">
        <f>(J208-L208)/S208</f>
        <v>21.838111298482296</v>
      </c>
      <c r="U208" s="79">
        <f t="shared" si="133"/>
        <v>22</v>
      </c>
      <c r="V208" s="79">
        <f>A208-U208</f>
        <v>0</v>
      </c>
      <c r="W208" s="156">
        <f t="shared" si="136"/>
        <v>0.11858477724375835</v>
      </c>
      <c r="X208" s="156">
        <f t="shared" si="137"/>
        <v>0.60641242563232334</v>
      </c>
      <c r="Y208" s="156"/>
      <c r="Z208" s="156"/>
      <c r="AA208" s="3">
        <f t="shared" si="130"/>
        <v>21.871167907465871</v>
      </c>
      <c r="AB208" s="79">
        <f t="shared" si="131"/>
        <v>22</v>
      </c>
      <c r="AC208" s="3">
        <f t="shared" si="132"/>
        <v>0</v>
      </c>
    </row>
    <row r="209" spans="1:29" ht="17" thickBot="1">
      <c r="A209" s="18">
        <f t="shared" si="115"/>
        <v>2</v>
      </c>
      <c r="B209" s="18">
        <v>98</v>
      </c>
      <c r="C209" s="18">
        <v>53.1</v>
      </c>
      <c r="D209" s="18">
        <v>49.7</v>
      </c>
      <c r="E209" s="18">
        <v>5560</v>
      </c>
      <c r="F209" s="18" t="s">
        <v>19</v>
      </c>
      <c r="G209" s="18">
        <v>42.4</v>
      </c>
      <c r="H209" s="18">
        <v>48.6</v>
      </c>
      <c r="I209" s="18" t="s">
        <v>85</v>
      </c>
      <c r="J209" s="18">
        <v>0.8</v>
      </c>
      <c r="K209" s="18">
        <v>43</v>
      </c>
      <c r="L209" s="18">
        <v>0.61</v>
      </c>
      <c r="M209" s="3"/>
      <c r="Q209" s="33">
        <f t="shared" si="134"/>
        <v>0.56315789473684219</v>
      </c>
      <c r="R209" s="33">
        <f t="shared" si="135"/>
        <v>9.5000000000000029E-2</v>
      </c>
      <c r="S209" s="33">
        <v>0.1186</v>
      </c>
      <c r="T209" s="79">
        <f>(J209-L209)/S209</f>
        <v>1.6020236087689719</v>
      </c>
      <c r="U209" s="79">
        <f t="shared" si="133"/>
        <v>2</v>
      </c>
      <c r="V209" s="79">
        <f>A209-U209</f>
        <v>0</v>
      </c>
      <c r="W209" s="156">
        <f t="shared" si="136"/>
        <v>0.11858477724375835</v>
      </c>
      <c r="X209" s="156">
        <f t="shared" si="137"/>
        <v>0.60641242563232334</v>
      </c>
      <c r="Y209" s="156"/>
      <c r="Z209" s="156"/>
      <c r="AA209" s="3">
        <f t="shared" si="130"/>
        <v>1.6324825063316977</v>
      </c>
      <c r="AB209" s="79">
        <f t="shared" si="131"/>
        <v>2</v>
      </c>
      <c r="AC209" s="3">
        <f t="shared" si="132"/>
        <v>0</v>
      </c>
    </row>
    <row r="210" spans="1:29" ht="17" thickBot="1">
      <c r="A210" s="18">
        <f t="shared" si="115"/>
        <v>32</v>
      </c>
      <c r="B210" s="18">
        <v>68</v>
      </c>
      <c r="C210" s="18">
        <v>53</v>
      </c>
      <c r="D210" s="18">
        <v>51.8</v>
      </c>
      <c r="E210" s="18">
        <v>6770</v>
      </c>
      <c r="F210" s="18">
        <v>-0.5</v>
      </c>
      <c r="G210" s="18">
        <v>45.1</v>
      </c>
      <c r="H210" s="18">
        <v>49.8</v>
      </c>
      <c r="I210" s="18" t="s">
        <v>134</v>
      </c>
      <c r="J210" s="18">
        <v>4.4000000000000004</v>
      </c>
      <c r="K210" s="18">
        <v>43</v>
      </c>
      <c r="L210" s="18">
        <v>0.61</v>
      </c>
      <c r="M210" s="3"/>
      <c r="Q210" s="33">
        <f t="shared" si="134"/>
        <v>0.61052631578947425</v>
      </c>
      <c r="R210" s="33">
        <f t="shared" si="135"/>
        <v>0.11843750000000001</v>
      </c>
      <c r="S210" s="33">
        <v>0.1186</v>
      </c>
      <c r="T210" s="79">
        <f>(J210-L210)/S210</f>
        <v>31.956155143338961</v>
      </c>
      <c r="U210" s="79">
        <f t="shared" si="133"/>
        <v>32</v>
      </c>
      <c r="V210" s="79">
        <f>A210-U210</f>
        <v>0</v>
      </c>
      <c r="W210" s="156">
        <f t="shared" si="136"/>
        <v>0.11858477724375835</v>
      </c>
      <c r="X210" s="156">
        <f t="shared" si="137"/>
        <v>0.60641242563232334</v>
      </c>
      <c r="Y210" s="156"/>
      <c r="Z210" s="156"/>
      <c r="AA210" s="3">
        <f t="shared" si="130"/>
        <v>31.99051060803296</v>
      </c>
      <c r="AB210" s="79">
        <f t="shared" si="131"/>
        <v>32</v>
      </c>
      <c r="AC210" s="3">
        <f t="shared" si="132"/>
        <v>0</v>
      </c>
    </row>
    <row r="211" spans="1:29" ht="17" thickBot="1">
      <c r="A211" s="18">
        <f t="shared" si="115"/>
        <v>17</v>
      </c>
      <c r="B211" s="18">
        <v>83</v>
      </c>
      <c r="C211" s="18">
        <v>52.7</v>
      </c>
      <c r="D211" s="18">
        <v>52</v>
      </c>
      <c r="E211" s="18">
        <v>7050</v>
      </c>
      <c r="F211" s="18">
        <v>-1.7</v>
      </c>
      <c r="G211" s="18">
        <v>45.5</v>
      </c>
      <c r="H211" s="18">
        <v>49.5</v>
      </c>
      <c r="I211" s="18" t="s">
        <v>132</v>
      </c>
      <c r="J211" s="18">
        <v>2.65</v>
      </c>
      <c r="K211" s="18">
        <v>43</v>
      </c>
      <c r="L211" s="18">
        <v>0.61</v>
      </c>
      <c r="M211" s="3"/>
      <c r="Q211" s="33">
        <f t="shared" si="134"/>
        <v>0.63684210526315788</v>
      </c>
      <c r="R211" s="33">
        <f t="shared" si="135"/>
        <v>0.12</v>
      </c>
      <c r="S211" s="33">
        <v>0.1186</v>
      </c>
      <c r="T211" s="79">
        <f>(J211-L211)/S211</f>
        <v>17.200674536256326</v>
      </c>
      <c r="U211" s="79">
        <f t="shared" si="133"/>
        <v>17</v>
      </c>
      <c r="V211" s="79">
        <f>A211-U211</f>
        <v>0</v>
      </c>
      <c r="W211" s="156">
        <f t="shared" si="136"/>
        <v>0.11858477724375835</v>
      </c>
      <c r="X211" s="156">
        <f t="shared" si="137"/>
        <v>0.60641242563232334</v>
      </c>
      <c r="Y211" s="156"/>
      <c r="Z211" s="156"/>
      <c r="AA211" s="3">
        <f t="shared" si="130"/>
        <v>17.233135836372622</v>
      </c>
      <c r="AB211" s="79">
        <f t="shared" si="131"/>
        <v>17</v>
      </c>
      <c r="AC211" s="3">
        <f t="shared" si="132"/>
        <v>0</v>
      </c>
    </row>
    <row r="212" spans="1:29" ht="17" thickBot="1">
      <c r="A212" s="18">
        <f t="shared" si="115"/>
        <v>16</v>
      </c>
      <c r="B212" s="18">
        <v>84</v>
      </c>
      <c r="C212" s="18">
        <v>53.1</v>
      </c>
      <c r="D212" s="18">
        <v>49.1</v>
      </c>
      <c r="E212" s="18">
        <v>5490</v>
      </c>
      <c r="F212" s="18" t="s">
        <v>19</v>
      </c>
      <c r="G212" s="18">
        <v>41.6</v>
      </c>
      <c r="H212" s="18">
        <v>46.3</v>
      </c>
      <c r="I212" s="18" t="s">
        <v>41</v>
      </c>
      <c r="J212" s="18">
        <v>2.5</v>
      </c>
      <c r="K212" s="18">
        <v>43</v>
      </c>
      <c r="L212" s="18">
        <v>0.61</v>
      </c>
      <c r="M212" s="3"/>
      <c r="Q212" s="33">
        <f t="shared" si="134"/>
        <v>0.60526315789473695</v>
      </c>
      <c r="R212" s="33">
        <f t="shared" si="135"/>
        <v>0.11812500000000001</v>
      </c>
      <c r="S212" s="33">
        <v>0.1186</v>
      </c>
      <c r="T212" s="79">
        <f>(J212-L212)/S212</f>
        <v>15.935919055649242</v>
      </c>
      <c r="U212" s="79">
        <f t="shared" si="133"/>
        <v>16</v>
      </c>
      <c r="V212" s="79">
        <f>A212-U212</f>
        <v>0</v>
      </c>
      <c r="W212" s="156">
        <f t="shared" si="136"/>
        <v>0.11858477724375835</v>
      </c>
      <c r="X212" s="156">
        <f t="shared" si="137"/>
        <v>0.60641242563232334</v>
      </c>
      <c r="Y212" s="156"/>
      <c r="Z212" s="156"/>
      <c r="AA212" s="3">
        <f t="shared" si="130"/>
        <v>15.968217998801737</v>
      </c>
      <c r="AB212" s="79">
        <f t="shared" si="131"/>
        <v>16</v>
      </c>
      <c r="AC212" s="3">
        <f t="shared" si="132"/>
        <v>0</v>
      </c>
    </row>
    <row r="213" spans="1:29" ht="17" thickBot="1">
      <c r="A213" s="18">
        <f t="shared" ref="A213:A273" si="138">100-B213</f>
        <v>8</v>
      </c>
      <c r="B213" s="18">
        <v>92</v>
      </c>
      <c r="C213" s="18">
        <v>55.4</v>
      </c>
      <c r="D213" s="18">
        <v>50.6</v>
      </c>
      <c r="E213" s="18">
        <v>5640</v>
      </c>
      <c r="F213" s="18" t="s">
        <v>19</v>
      </c>
      <c r="G213" s="18">
        <v>43.6</v>
      </c>
      <c r="H213" s="18">
        <v>50.1</v>
      </c>
      <c r="I213" s="18" t="s">
        <v>139</v>
      </c>
      <c r="J213" s="18">
        <v>1.6</v>
      </c>
      <c r="K213" s="18">
        <v>43</v>
      </c>
      <c r="L213" s="18">
        <v>0.61</v>
      </c>
      <c r="M213" s="3"/>
      <c r="Q213" s="33">
        <f t="shared" si="134"/>
        <v>0.65263157894736856</v>
      </c>
      <c r="R213" s="33">
        <f t="shared" si="135"/>
        <v>0.12375000000000001</v>
      </c>
      <c r="S213" s="33">
        <v>0.1186</v>
      </c>
      <c r="T213" s="79">
        <f>(J213-L213)/S213</f>
        <v>8.3473861720067468</v>
      </c>
      <c r="U213" s="79">
        <f t="shared" si="133"/>
        <v>8</v>
      </c>
      <c r="V213" s="79">
        <f>A213-U213</f>
        <v>0</v>
      </c>
      <c r="W213" s="156">
        <f t="shared" si="136"/>
        <v>0.11858477724375835</v>
      </c>
      <c r="X213" s="156">
        <f t="shared" si="137"/>
        <v>0.60641242563232334</v>
      </c>
      <c r="Y213" s="156"/>
      <c r="Z213" s="156"/>
      <c r="AA213" s="3">
        <f t="shared" si="130"/>
        <v>8.3787109733764229</v>
      </c>
      <c r="AB213" s="79">
        <f t="shared" si="131"/>
        <v>8</v>
      </c>
      <c r="AC213" s="3">
        <f t="shared" si="132"/>
        <v>0</v>
      </c>
    </row>
    <row r="214" spans="1:29" ht="17" thickBot="1">
      <c r="A214" s="18">
        <f t="shared" si="138"/>
        <v>13</v>
      </c>
      <c r="B214" s="18">
        <v>87</v>
      </c>
      <c r="C214" s="18">
        <v>52.5</v>
      </c>
      <c r="D214" s="18">
        <v>48.7</v>
      </c>
      <c r="E214" s="18">
        <v>5470</v>
      </c>
      <c r="F214" s="18" t="s">
        <v>19</v>
      </c>
      <c r="G214" s="18">
        <v>40.9</v>
      </c>
      <c r="H214" s="18">
        <v>47.2</v>
      </c>
      <c r="I214" s="18" t="s">
        <v>16</v>
      </c>
      <c r="J214" s="18">
        <v>2.1</v>
      </c>
      <c r="K214" s="18">
        <v>43</v>
      </c>
      <c r="L214" s="18">
        <v>0.61</v>
      </c>
      <c r="M214" s="3"/>
      <c r="Q214" s="33">
        <f t="shared" si="134"/>
        <v>0.56052631578947376</v>
      </c>
      <c r="R214" s="33">
        <f t="shared" si="135"/>
        <v>0.11461538461538463</v>
      </c>
      <c r="S214" s="33">
        <v>0.1186</v>
      </c>
      <c r="T214" s="79">
        <f>(J214-L214)/S214</f>
        <v>12.563237774030355</v>
      </c>
      <c r="U214" s="79">
        <f t="shared" si="133"/>
        <v>13</v>
      </c>
      <c r="V214" s="79">
        <f>A214-U214</f>
        <v>0</v>
      </c>
      <c r="W214" s="156">
        <f t="shared" si="136"/>
        <v>0.11858477724375835</v>
      </c>
      <c r="X214" s="156">
        <f t="shared" si="137"/>
        <v>0.60641242563232334</v>
      </c>
      <c r="Y214" s="156"/>
      <c r="Z214" s="156"/>
      <c r="AA214" s="3">
        <f t="shared" si="130"/>
        <v>12.595103765279376</v>
      </c>
      <c r="AB214" s="79">
        <f t="shared" si="131"/>
        <v>13</v>
      </c>
      <c r="AC214" s="3">
        <f t="shared" si="132"/>
        <v>0</v>
      </c>
    </row>
    <row r="215" spans="1:29" ht="17" thickBot="1">
      <c r="A215" s="18">
        <f t="shared" si="138"/>
        <v>21</v>
      </c>
      <c r="B215" s="18">
        <v>79</v>
      </c>
      <c r="C215" s="18">
        <v>49.5</v>
      </c>
      <c r="D215" s="18">
        <v>49</v>
      </c>
      <c r="E215" s="18">
        <v>6110</v>
      </c>
      <c r="F215" s="18">
        <v>-1.1000000000000001</v>
      </c>
      <c r="G215" s="18">
        <v>40.799999999999997</v>
      </c>
      <c r="H215" s="18">
        <v>47.1</v>
      </c>
      <c r="I215" s="18" t="s">
        <v>152</v>
      </c>
      <c r="J215" s="18">
        <v>3.1</v>
      </c>
      <c r="K215" s="18">
        <v>43</v>
      </c>
      <c r="L215" s="18">
        <v>0.61</v>
      </c>
      <c r="M215" s="3"/>
      <c r="Q215" s="33">
        <f t="shared" si="134"/>
        <v>0.61315789473684212</v>
      </c>
      <c r="R215" s="33">
        <f t="shared" si="135"/>
        <v>0.11857142857142858</v>
      </c>
      <c r="S215" s="33">
        <v>0.1186</v>
      </c>
      <c r="T215" s="79">
        <f>(J215-L215)/S215</f>
        <v>20.994940978077572</v>
      </c>
      <c r="U215" s="79">
        <f t="shared" si="133"/>
        <v>21</v>
      </c>
      <c r="V215" s="79">
        <f>A215-U215</f>
        <v>0</v>
      </c>
      <c r="W215" s="156">
        <f t="shared" si="136"/>
        <v>0.11858477724375835</v>
      </c>
      <c r="X215" s="156">
        <f t="shared" si="137"/>
        <v>0.60641242563232334</v>
      </c>
      <c r="Y215" s="156"/>
      <c r="Z215" s="156"/>
      <c r="AA215" s="3">
        <f t="shared" si="130"/>
        <v>21.027889349085282</v>
      </c>
      <c r="AB215" s="79">
        <f t="shared" si="131"/>
        <v>21</v>
      </c>
      <c r="AC215" s="3">
        <f t="shared" si="132"/>
        <v>0</v>
      </c>
    </row>
    <row r="216" spans="1:29" ht="17" thickBot="1">
      <c r="A216" s="18">
        <f t="shared" si="138"/>
        <v>43</v>
      </c>
      <c r="B216" s="18">
        <v>57</v>
      </c>
      <c r="C216" s="18">
        <v>45.4</v>
      </c>
      <c r="D216" s="18">
        <v>46.4</v>
      </c>
      <c r="E216" s="18">
        <v>6190</v>
      </c>
      <c r="F216" s="18">
        <v>-1.1000000000000001</v>
      </c>
      <c r="G216" s="18">
        <v>37.6</v>
      </c>
      <c r="H216" s="18">
        <v>42.2</v>
      </c>
      <c r="I216" s="18" t="s">
        <v>80</v>
      </c>
      <c r="J216" s="18">
        <v>5.7</v>
      </c>
      <c r="K216" s="18">
        <v>43</v>
      </c>
      <c r="L216" s="18">
        <v>0.61</v>
      </c>
      <c r="M216" s="3"/>
      <c r="Q216" s="33">
        <f t="shared" si="134"/>
        <v>0.60789473684210549</v>
      </c>
      <c r="R216" s="33">
        <f t="shared" si="135"/>
        <v>0.11837209302325581</v>
      </c>
      <c r="S216" s="33">
        <v>0.1186</v>
      </c>
      <c r="T216" s="79">
        <f>(J216-L216)/S216</f>
        <v>42.917369308600335</v>
      </c>
      <c r="U216" s="79">
        <f t="shared" si="133"/>
        <v>43</v>
      </c>
      <c r="V216" s="79">
        <f>A216-U216</f>
        <v>0</v>
      </c>
      <c r="W216" s="156">
        <f t="shared" si="136"/>
        <v>0.11858477724375835</v>
      </c>
      <c r="X216" s="156">
        <f t="shared" si="137"/>
        <v>0.60641242563232334</v>
      </c>
      <c r="Y216" s="156"/>
      <c r="Z216" s="156"/>
      <c r="AA216" s="3">
        <f t="shared" si="130"/>
        <v>42.953131866980634</v>
      </c>
      <c r="AB216" s="79">
        <f t="shared" si="131"/>
        <v>43</v>
      </c>
      <c r="AC216" s="3">
        <f t="shared" si="132"/>
        <v>0</v>
      </c>
    </row>
    <row r="217" spans="1:29" ht="17" thickBot="1">
      <c r="A217" s="18">
        <f t="shared" si="138"/>
        <v>79</v>
      </c>
      <c r="B217" s="18">
        <v>21</v>
      </c>
      <c r="C217" s="18">
        <v>43.4</v>
      </c>
      <c r="D217" s="18">
        <v>43.1</v>
      </c>
      <c r="E217" s="18">
        <v>4970</v>
      </c>
      <c r="F217" s="18" t="s">
        <v>19</v>
      </c>
      <c r="G217" s="18">
        <v>33.1</v>
      </c>
      <c r="H217" s="18">
        <v>39.299999999999997</v>
      </c>
      <c r="I217" s="18" t="s">
        <v>86</v>
      </c>
      <c r="J217" s="18">
        <v>10</v>
      </c>
      <c r="K217" s="18">
        <v>43</v>
      </c>
      <c r="L217" s="18">
        <v>0.61</v>
      </c>
      <c r="M217" s="3"/>
      <c r="Q217" s="33">
        <f t="shared" si="134"/>
        <v>0.64473684210526372</v>
      </c>
      <c r="R217" s="33">
        <f t="shared" si="135"/>
        <v>0.11886075949367089</v>
      </c>
      <c r="S217" s="33">
        <v>0.1186</v>
      </c>
      <c r="T217" s="79">
        <f>(J217-L217)/S217</f>
        <v>79.173693086003382</v>
      </c>
      <c r="U217" s="79">
        <f t="shared" si="133"/>
        <v>79</v>
      </c>
      <c r="V217" s="79">
        <f>A217-U217</f>
        <v>0</v>
      </c>
      <c r="W217" s="156">
        <f t="shared" si="136"/>
        <v>0.11858477724375835</v>
      </c>
      <c r="X217" s="156">
        <f t="shared" si="137"/>
        <v>0.60641242563232334</v>
      </c>
      <c r="Y217" s="156"/>
      <c r="Z217" s="156"/>
      <c r="AA217" s="3">
        <f t="shared" si="130"/>
        <v>79.214109877346033</v>
      </c>
      <c r="AB217" s="79">
        <f t="shared" si="131"/>
        <v>79</v>
      </c>
      <c r="AC217" s="3">
        <f t="shared" si="132"/>
        <v>0</v>
      </c>
    </row>
    <row r="218" spans="1:29" ht="17" thickBot="1">
      <c r="A218" s="18">
        <f t="shared" si="138"/>
        <v>83</v>
      </c>
      <c r="B218" s="18">
        <v>17</v>
      </c>
      <c r="C218" s="18">
        <v>42.3</v>
      </c>
      <c r="D218" s="18">
        <v>43.4</v>
      </c>
      <c r="E218" s="18">
        <v>5180</v>
      </c>
      <c r="F218" s="18">
        <v>-1.1000000000000001</v>
      </c>
      <c r="G218" s="18">
        <v>32.9</v>
      </c>
      <c r="H218" s="18">
        <v>39.9</v>
      </c>
      <c r="I218" s="18" t="s">
        <v>108</v>
      </c>
      <c r="J218" s="18">
        <v>10.44</v>
      </c>
      <c r="K218" s="18">
        <v>43</v>
      </c>
      <c r="L218" s="18">
        <v>0.61</v>
      </c>
      <c r="M218" s="3"/>
      <c r="Q218" s="33">
        <f t="shared" si="134"/>
        <v>0.61105263157894818</v>
      </c>
      <c r="R218" s="33">
        <f t="shared" si="135"/>
        <v>0.11843373493975903</v>
      </c>
      <c r="S218" s="33">
        <v>0.1186</v>
      </c>
      <c r="T218" s="79">
        <f>(J218-L218)/S218</f>
        <v>82.883642495784144</v>
      </c>
      <c r="U218" s="79">
        <f t="shared" si="133"/>
        <v>83</v>
      </c>
      <c r="V218" s="79">
        <f>A218-U218</f>
        <v>0</v>
      </c>
      <c r="W218" s="156">
        <f t="shared" si="136"/>
        <v>0.11858477724375835</v>
      </c>
      <c r="X218" s="156">
        <f t="shared" si="137"/>
        <v>0.60641242563232334</v>
      </c>
      <c r="Y218" s="156"/>
      <c r="Z218" s="156"/>
      <c r="AA218" s="3">
        <f t="shared" si="130"/>
        <v>82.924535534220624</v>
      </c>
      <c r="AB218" s="79">
        <f t="shared" si="131"/>
        <v>83</v>
      </c>
      <c r="AC218" s="3">
        <f t="shared" si="132"/>
        <v>0</v>
      </c>
    </row>
    <row r="219" spans="1:29" ht="17" thickBot="1">
      <c r="A219" s="18">
        <f t="shared" si="138"/>
        <v>22</v>
      </c>
      <c r="B219" s="18">
        <v>78</v>
      </c>
      <c r="C219" s="18">
        <v>53.5</v>
      </c>
      <c r="D219" s="18">
        <v>52.1</v>
      </c>
      <c r="E219" s="18">
        <v>7370</v>
      </c>
      <c r="F219" s="18">
        <v>-1.5</v>
      </c>
      <c r="G219" s="18">
        <v>45.5</v>
      </c>
      <c r="H219" s="18">
        <v>48.7</v>
      </c>
      <c r="I219" s="18" t="s">
        <v>75</v>
      </c>
      <c r="J219" s="18">
        <v>3.2</v>
      </c>
      <c r="K219" s="18">
        <v>43</v>
      </c>
      <c r="L219" s="18">
        <v>0.61</v>
      </c>
      <c r="M219" s="3"/>
      <c r="Q219" s="33">
        <f t="shared" si="134"/>
        <v>0.59473684210526345</v>
      </c>
      <c r="R219" s="33">
        <f t="shared" si="135"/>
        <v>0.11772727272727274</v>
      </c>
      <c r="S219" s="33">
        <v>0.1186</v>
      </c>
      <c r="T219" s="79">
        <f>(J219-L219)/S219</f>
        <v>21.838111298482296</v>
      </c>
      <c r="U219" s="79">
        <f t="shared" si="133"/>
        <v>22</v>
      </c>
      <c r="V219" s="79">
        <f>A219-U219</f>
        <v>0</v>
      </c>
      <c r="W219" s="156">
        <f t="shared" si="136"/>
        <v>0.11858477724375835</v>
      </c>
      <c r="X219" s="156">
        <f t="shared" si="137"/>
        <v>0.60641242563232334</v>
      </c>
      <c r="Y219" s="156"/>
      <c r="Z219" s="156"/>
      <c r="AA219" s="3">
        <f t="shared" si="130"/>
        <v>21.871167907465871</v>
      </c>
      <c r="AB219" s="79">
        <f t="shared" si="131"/>
        <v>22</v>
      </c>
      <c r="AC219" s="3">
        <f t="shared" si="132"/>
        <v>0</v>
      </c>
    </row>
    <row r="220" spans="1:29" ht="17" thickBot="1">
      <c r="A220" s="18">
        <f t="shared" si="138"/>
        <v>10</v>
      </c>
      <c r="B220" s="18">
        <v>90</v>
      </c>
      <c r="C220" s="18">
        <v>51.3</v>
      </c>
      <c r="D220" s="18">
        <v>49.5</v>
      </c>
      <c r="E220" s="18">
        <v>7020</v>
      </c>
      <c r="F220" s="18">
        <v>-0.9</v>
      </c>
      <c r="G220" s="18">
        <v>41.9</v>
      </c>
      <c r="H220" s="18">
        <v>45.4</v>
      </c>
      <c r="I220" s="18" t="s">
        <v>133</v>
      </c>
      <c r="J220" s="18">
        <v>1.8</v>
      </c>
      <c r="K220" s="18">
        <v>43</v>
      </c>
      <c r="L220" s="18">
        <v>0.61</v>
      </c>
      <c r="M220" s="3"/>
      <c r="Q220" s="33">
        <f t="shared" si="134"/>
        <v>0.61578947368421066</v>
      </c>
      <c r="R220" s="33">
        <f t="shared" si="135"/>
        <v>0.11899999999999999</v>
      </c>
      <c r="S220" s="33">
        <v>0.1186</v>
      </c>
      <c r="T220" s="79">
        <f>(J220-L220)/S220</f>
        <v>10.033726812816189</v>
      </c>
      <c r="U220" s="79">
        <f t="shared" si="133"/>
        <v>10</v>
      </c>
      <c r="V220" s="79">
        <f>A220-U220</f>
        <v>0</v>
      </c>
      <c r="W220" s="156">
        <f t="shared" si="136"/>
        <v>0.11858477724375835</v>
      </c>
      <c r="X220" s="156">
        <f t="shared" si="137"/>
        <v>0.60641242563232334</v>
      </c>
      <c r="Y220" s="156"/>
      <c r="Z220" s="156"/>
      <c r="AA220" s="3">
        <f t="shared" si="130"/>
        <v>10.065268090137604</v>
      </c>
      <c r="AB220" s="79">
        <f t="shared" si="131"/>
        <v>10</v>
      </c>
      <c r="AC220" s="3">
        <f t="shared" si="132"/>
        <v>0</v>
      </c>
    </row>
    <row r="221" spans="1:29" ht="17" thickBot="1">
      <c r="A221" s="18">
        <f t="shared" si="138"/>
        <v>53</v>
      </c>
      <c r="B221" s="18">
        <v>47</v>
      </c>
      <c r="C221" s="18">
        <v>52.2</v>
      </c>
      <c r="D221" s="18">
        <v>45.5</v>
      </c>
      <c r="E221" s="18">
        <v>5180</v>
      </c>
      <c r="F221" s="18" t="s">
        <v>19</v>
      </c>
      <c r="G221" s="18">
        <v>36.4</v>
      </c>
      <c r="H221" s="18">
        <v>40.799999999999997</v>
      </c>
      <c r="I221" s="18" t="s">
        <v>42</v>
      </c>
      <c r="J221" s="18">
        <v>6.84</v>
      </c>
      <c r="K221" s="18">
        <v>43</v>
      </c>
      <c r="L221" s="18">
        <v>0.61</v>
      </c>
      <c r="M221" s="3"/>
      <c r="Q221" s="33">
        <f t="shared" si="134"/>
        <v>0.56368421052631579</v>
      </c>
      <c r="R221" s="33">
        <f t="shared" si="135"/>
        <v>0.11754716981132074</v>
      </c>
      <c r="S221" s="33">
        <v>0.1186</v>
      </c>
      <c r="T221" s="79">
        <f>(J221-L221)/S221</f>
        <v>52.529510961214164</v>
      </c>
      <c r="U221" s="79">
        <f t="shared" si="133"/>
        <v>53</v>
      </c>
      <c r="V221" s="79">
        <f>A221-U221</f>
        <v>0</v>
      </c>
      <c r="W221" s="156">
        <f t="shared" si="136"/>
        <v>0.11858477724375835</v>
      </c>
      <c r="X221" s="156">
        <f t="shared" si="137"/>
        <v>0.60641242563232334</v>
      </c>
      <c r="Y221" s="156"/>
      <c r="Z221" s="156"/>
      <c r="AA221" s="3">
        <f t="shared" si="130"/>
        <v>52.566507432519366</v>
      </c>
      <c r="AB221" s="79">
        <f t="shared" si="131"/>
        <v>53</v>
      </c>
      <c r="AC221" s="3">
        <f t="shared" si="132"/>
        <v>0</v>
      </c>
    </row>
    <row r="222" spans="1:29" ht="17" thickBot="1">
      <c r="A222" s="18">
        <f t="shared" si="138"/>
        <v>33</v>
      </c>
      <c r="B222" s="18">
        <v>67</v>
      </c>
      <c r="C222" s="18">
        <v>52.5</v>
      </c>
      <c r="D222" s="18">
        <v>47.1</v>
      </c>
      <c r="E222" s="18">
        <v>7210</v>
      </c>
      <c r="F222" s="18">
        <v>-1.1000000000000001</v>
      </c>
      <c r="G222" s="18">
        <v>38.5</v>
      </c>
      <c r="H222" s="18">
        <v>41.7</v>
      </c>
      <c r="I222" s="18" t="s">
        <v>79</v>
      </c>
      <c r="J222" s="18">
        <v>4.55</v>
      </c>
      <c r="K222" s="18">
        <v>43</v>
      </c>
      <c r="L222" s="18">
        <v>0.61</v>
      </c>
      <c r="M222" s="3"/>
      <c r="Q222" s="33">
        <f t="shared" si="134"/>
        <v>0.64210526315789496</v>
      </c>
      <c r="R222" s="33">
        <f t="shared" si="135"/>
        <v>0.11939393939393939</v>
      </c>
      <c r="S222" s="33">
        <v>0.1186</v>
      </c>
      <c r="T222" s="79">
        <f>(J222-L222)/S222</f>
        <v>33.22091062394604</v>
      </c>
      <c r="U222" s="79">
        <f t="shared" si="133"/>
        <v>33</v>
      </c>
      <c r="V222" s="79">
        <f>A222-U222</f>
        <v>0</v>
      </c>
      <c r="W222" s="156">
        <f t="shared" si="136"/>
        <v>0.11858477724375835</v>
      </c>
      <c r="X222" s="156">
        <f t="shared" si="137"/>
        <v>0.60641242563232334</v>
      </c>
      <c r="Y222" s="156"/>
      <c r="Z222" s="156"/>
      <c r="AA222" s="3">
        <f t="shared" si="130"/>
        <v>33.25542844560384</v>
      </c>
      <c r="AB222" s="79">
        <f t="shared" si="131"/>
        <v>33</v>
      </c>
      <c r="AC222" s="3">
        <f t="shared" si="132"/>
        <v>0</v>
      </c>
    </row>
    <row r="223" spans="1:29" ht="17" thickBot="1">
      <c r="A223" s="18">
        <f t="shared" si="138"/>
        <v>60</v>
      </c>
      <c r="B223" s="18">
        <v>40</v>
      </c>
      <c r="C223" s="18" t="s">
        <v>19</v>
      </c>
      <c r="D223" s="18">
        <v>44.7</v>
      </c>
      <c r="E223" s="18">
        <v>5110</v>
      </c>
      <c r="F223" s="18" t="s">
        <v>19</v>
      </c>
      <c r="G223" s="18">
        <v>35.5</v>
      </c>
      <c r="H223" s="18">
        <v>41</v>
      </c>
      <c r="I223" s="18" t="s">
        <v>38</v>
      </c>
      <c r="J223" s="18">
        <v>7.75</v>
      </c>
      <c r="K223" s="18">
        <v>43</v>
      </c>
      <c r="L223" s="18">
        <v>0.61</v>
      </c>
      <c r="M223" s="3"/>
      <c r="Q223" s="33">
        <f t="shared" si="134"/>
        <v>0.64473684210526372</v>
      </c>
      <c r="R223" s="33">
        <f t="shared" si="135"/>
        <v>0.11899999999999999</v>
      </c>
      <c r="S223" s="33">
        <v>0.1186</v>
      </c>
      <c r="T223" s="79">
        <f>(J223-L223)/S223</f>
        <v>60.202360876897131</v>
      </c>
      <c r="U223" s="79">
        <f t="shared" si="133"/>
        <v>60</v>
      </c>
      <c r="V223" s="79">
        <f>A223-U223</f>
        <v>0</v>
      </c>
      <c r="W223" s="156">
        <f t="shared" si="136"/>
        <v>0.11858477724375835</v>
      </c>
      <c r="X223" s="156">
        <f t="shared" si="137"/>
        <v>0.60641242563232334</v>
      </c>
      <c r="Y223" s="156"/>
      <c r="Z223" s="156"/>
      <c r="AA223" s="3">
        <f t="shared" si="130"/>
        <v>60.240342313782747</v>
      </c>
      <c r="AB223" s="79">
        <f t="shared" si="131"/>
        <v>60</v>
      </c>
      <c r="AC223" s="3">
        <f t="shared" si="132"/>
        <v>0</v>
      </c>
    </row>
    <row r="224" spans="1:29" ht="17" thickBot="1">
      <c r="A224" s="18">
        <f t="shared" si="138"/>
        <v>29</v>
      </c>
      <c r="B224" s="18">
        <v>71</v>
      </c>
      <c r="C224" s="18">
        <v>51.7</v>
      </c>
      <c r="D224" s="18">
        <v>47.5</v>
      </c>
      <c r="E224" s="18">
        <v>6970</v>
      </c>
      <c r="F224" s="18">
        <v>-0.5</v>
      </c>
      <c r="G224" s="18">
        <v>39</v>
      </c>
      <c r="H224" s="18">
        <v>42.6</v>
      </c>
      <c r="I224" s="18" t="s">
        <v>14</v>
      </c>
      <c r="J224" s="18">
        <v>4.0999999999999996</v>
      </c>
      <c r="K224" s="18">
        <v>43</v>
      </c>
      <c r="L224" s="18">
        <v>0.61</v>
      </c>
      <c r="M224" s="3"/>
      <c r="Q224" s="33">
        <f t="shared" si="134"/>
        <v>0.66578947368421026</v>
      </c>
      <c r="R224" s="33">
        <f t="shared" si="135"/>
        <v>0.12034482758620689</v>
      </c>
      <c r="S224" s="33">
        <v>0.1186</v>
      </c>
      <c r="T224" s="79">
        <f>(J224-L224)/S224</f>
        <v>29.426644182124789</v>
      </c>
      <c r="U224" s="79">
        <f t="shared" si="133"/>
        <v>29</v>
      </c>
      <c r="V224" s="79">
        <f>A224-U224</f>
        <v>0</v>
      </c>
      <c r="W224" s="156">
        <f t="shared" si="136"/>
        <v>0.11858477724375835</v>
      </c>
      <c r="X224" s="156">
        <f t="shared" si="137"/>
        <v>0.60641242563232334</v>
      </c>
      <c r="Y224" s="156"/>
      <c r="Z224" s="156"/>
      <c r="AA224" s="3">
        <f t="shared" si="130"/>
        <v>29.460674932891184</v>
      </c>
      <c r="AB224" s="79">
        <f t="shared" si="131"/>
        <v>29</v>
      </c>
      <c r="AC224" s="3">
        <f t="shared" si="132"/>
        <v>0</v>
      </c>
    </row>
    <row r="225" spans="1:29" ht="17" thickBot="1">
      <c r="A225" s="18">
        <f t="shared" si="138"/>
        <v>8</v>
      </c>
      <c r="B225" s="18">
        <v>92</v>
      </c>
      <c r="C225" s="18">
        <v>53.1</v>
      </c>
      <c r="D225" s="18">
        <v>50.7</v>
      </c>
      <c r="E225" s="18">
        <v>7110</v>
      </c>
      <c r="F225" s="18">
        <v>-1.5</v>
      </c>
      <c r="G225" s="18">
        <v>43.5</v>
      </c>
      <c r="H225" s="18">
        <v>47.4</v>
      </c>
      <c r="I225" s="18" t="s">
        <v>139</v>
      </c>
      <c r="J225" s="18">
        <v>1.6</v>
      </c>
      <c r="K225" s="18">
        <v>43</v>
      </c>
      <c r="L225" s="18">
        <v>0.61</v>
      </c>
      <c r="M225" s="3"/>
      <c r="Q225" s="33">
        <f t="shared" si="134"/>
        <v>0.65263157894736856</v>
      </c>
      <c r="R225" s="33">
        <f t="shared" si="135"/>
        <v>0.12375000000000001</v>
      </c>
      <c r="S225" s="33">
        <v>0.1186</v>
      </c>
      <c r="T225" s="79">
        <f>(J225-L225)/S225</f>
        <v>8.3473861720067468</v>
      </c>
      <c r="U225" s="79">
        <f t="shared" si="133"/>
        <v>8</v>
      </c>
      <c r="V225" s="79">
        <f>A225-U225</f>
        <v>0</v>
      </c>
      <c r="W225" s="156">
        <f t="shared" si="136"/>
        <v>0.11858477724375835</v>
      </c>
      <c r="X225" s="156">
        <f t="shared" si="137"/>
        <v>0.60641242563232334</v>
      </c>
      <c r="Y225" s="156"/>
      <c r="Z225" s="156"/>
      <c r="AA225" s="3">
        <f t="shared" si="130"/>
        <v>8.3787109733764229</v>
      </c>
      <c r="AB225" s="79">
        <f t="shared" si="131"/>
        <v>8</v>
      </c>
      <c r="AC225" s="3">
        <f t="shared" si="132"/>
        <v>0</v>
      </c>
    </row>
    <row r="226" spans="1:29" ht="17" thickBot="1">
      <c r="A226" s="18">
        <f t="shared" si="138"/>
        <v>16</v>
      </c>
      <c r="B226" s="18">
        <v>84</v>
      </c>
      <c r="C226" s="18">
        <v>52.2</v>
      </c>
      <c r="D226" s="18">
        <v>48.6</v>
      </c>
      <c r="E226" s="18">
        <v>7140</v>
      </c>
      <c r="F226" s="18">
        <v>-1.1000000000000001</v>
      </c>
      <c r="G226" s="18">
        <v>40.6</v>
      </c>
      <c r="H226" s="18">
        <v>43.9</v>
      </c>
      <c r="I226" s="18" t="s">
        <v>34</v>
      </c>
      <c r="J226" s="18">
        <v>2.4500000000000002</v>
      </c>
      <c r="K226" s="18">
        <v>43</v>
      </c>
      <c r="L226" s="18">
        <v>0.61</v>
      </c>
      <c r="M226" s="3"/>
      <c r="Q226" s="33">
        <f t="shared" si="134"/>
        <v>0.55526315789473712</v>
      </c>
      <c r="R226" s="33">
        <f t="shared" si="135"/>
        <v>0.11500000000000002</v>
      </c>
      <c r="S226" s="33">
        <v>0.1186</v>
      </c>
      <c r="T226" s="79">
        <f>(J226-L226)/S226</f>
        <v>15.514333895446883</v>
      </c>
      <c r="U226" s="79">
        <f t="shared" si="133"/>
        <v>16</v>
      </c>
      <c r="V226" s="79">
        <f>A226-U226</f>
        <v>0</v>
      </c>
      <c r="W226" s="156">
        <f t="shared" si="136"/>
        <v>0.11858477724375835</v>
      </c>
      <c r="X226" s="156">
        <f t="shared" si="137"/>
        <v>0.60641242563232334</v>
      </c>
      <c r="Y226" s="156"/>
      <c r="Z226" s="156"/>
      <c r="AA226" s="3">
        <f t="shared" si="130"/>
        <v>15.546578719611443</v>
      </c>
      <c r="AB226" s="79">
        <f t="shared" si="131"/>
        <v>16</v>
      </c>
      <c r="AC226" s="3">
        <f t="shared" si="132"/>
        <v>0</v>
      </c>
    </row>
    <row r="227" spans="1:29" ht="17" thickBot="1">
      <c r="A227" s="18">
        <f t="shared" si="138"/>
        <v>14</v>
      </c>
      <c r="B227" s="18">
        <v>86</v>
      </c>
      <c r="C227" s="18">
        <v>51</v>
      </c>
      <c r="D227" s="18">
        <v>48.9</v>
      </c>
      <c r="E227" s="18">
        <v>6810</v>
      </c>
      <c r="F227" s="18">
        <v>-1.5</v>
      </c>
      <c r="G227" s="18">
        <v>40.9</v>
      </c>
      <c r="H227" s="18">
        <v>43.9</v>
      </c>
      <c r="I227" s="18" t="s">
        <v>22</v>
      </c>
      <c r="J227" s="18">
        <v>2.25</v>
      </c>
      <c r="K227" s="18">
        <v>43</v>
      </c>
      <c r="L227" s="18">
        <v>0.61</v>
      </c>
      <c r="M227" s="3"/>
      <c r="Q227" s="33">
        <f t="shared" si="134"/>
        <v>0.59210526315789491</v>
      </c>
      <c r="R227" s="33">
        <f t="shared" si="135"/>
        <v>0.11714285714285715</v>
      </c>
      <c r="S227" s="33">
        <v>0.1186</v>
      </c>
      <c r="T227" s="79">
        <f>(J227-L227)/S227</f>
        <v>13.827993254637438</v>
      </c>
      <c r="U227" s="79">
        <f t="shared" si="133"/>
        <v>14</v>
      </c>
      <c r="V227" s="79">
        <f>A227-U227</f>
        <v>0</v>
      </c>
      <c r="W227" s="156">
        <f t="shared" si="136"/>
        <v>0.11858477724375835</v>
      </c>
      <c r="X227" s="156">
        <f t="shared" si="137"/>
        <v>0.60641242563232334</v>
      </c>
      <c r="Y227" s="156"/>
      <c r="Z227" s="156"/>
      <c r="AA227" s="3">
        <f t="shared" si="130"/>
        <v>13.86002160285026</v>
      </c>
      <c r="AB227" s="79">
        <f t="shared" si="131"/>
        <v>14</v>
      </c>
      <c r="AC227" s="3">
        <f t="shared" si="132"/>
        <v>0</v>
      </c>
    </row>
    <row r="228" spans="1:29" ht="17" thickBot="1">
      <c r="A228" s="18">
        <f t="shared" si="138"/>
        <v>7</v>
      </c>
      <c r="B228" s="18">
        <v>93</v>
      </c>
      <c r="C228" s="18">
        <v>54.8</v>
      </c>
      <c r="D228" s="18">
        <v>49.7</v>
      </c>
      <c r="E228" s="18">
        <v>5540</v>
      </c>
      <c r="F228" s="18" t="s">
        <v>19</v>
      </c>
      <c r="G228" s="18">
        <v>42.2</v>
      </c>
      <c r="H228" s="18">
        <v>46.3</v>
      </c>
      <c r="I228" s="18" t="s">
        <v>77</v>
      </c>
      <c r="J228" s="18">
        <v>1.4</v>
      </c>
      <c r="K228" s="18">
        <v>43</v>
      </c>
      <c r="L228" s="18">
        <v>0.61</v>
      </c>
      <c r="M228" s="3"/>
      <c r="Q228" s="33">
        <f t="shared" si="134"/>
        <v>0.57105263157894737</v>
      </c>
      <c r="R228" s="33">
        <f t="shared" si="135"/>
        <v>0.11285714285714285</v>
      </c>
      <c r="S228" s="33">
        <v>0.1186</v>
      </c>
      <c r="T228" s="79">
        <f>(J228-L228)/S228</f>
        <v>6.6610455311973018</v>
      </c>
      <c r="U228" s="79">
        <f t="shared" si="133"/>
        <v>7</v>
      </c>
      <c r="V228" s="79">
        <f>A228-U228</f>
        <v>0</v>
      </c>
      <c r="W228" s="156">
        <f t="shared" si="136"/>
        <v>0.11858477724375835</v>
      </c>
      <c r="X228" s="156">
        <f t="shared" si="137"/>
        <v>0.60641242563232334</v>
      </c>
      <c r="Y228" s="156"/>
      <c r="Z228" s="156"/>
      <c r="AA228" s="3">
        <f t="shared" si="130"/>
        <v>6.6921538566152403</v>
      </c>
      <c r="AB228" s="79">
        <f t="shared" si="131"/>
        <v>7</v>
      </c>
      <c r="AC228" s="3">
        <f t="shared" si="132"/>
        <v>0</v>
      </c>
    </row>
    <row r="229" spans="1:29" ht="17" thickBot="1">
      <c r="A229" s="18">
        <f t="shared" si="138"/>
        <v>11</v>
      </c>
      <c r="B229" s="18">
        <v>89</v>
      </c>
      <c r="C229" s="18">
        <v>52.9</v>
      </c>
      <c r="D229" s="18">
        <v>50.8</v>
      </c>
      <c r="E229" s="18">
        <v>6910</v>
      </c>
      <c r="F229" s="18">
        <v>-1.5</v>
      </c>
      <c r="G229" s="18">
        <v>43.7</v>
      </c>
      <c r="H229" s="18">
        <v>48.2</v>
      </c>
      <c r="I229" s="18" t="s">
        <v>80</v>
      </c>
      <c r="J229" s="18">
        <v>1.9</v>
      </c>
      <c r="K229" s="18">
        <v>43</v>
      </c>
      <c r="L229" s="18">
        <v>0.61</v>
      </c>
      <c r="M229" s="3"/>
      <c r="Q229" s="33">
        <f t="shared" si="134"/>
        <v>0.59736842105263155</v>
      </c>
      <c r="R229" s="33">
        <f t="shared" si="135"/>
        <v>0.11727272727272728</v>
      </c>
      <c r="S229" s="33">
        <v>0.1186</v>
      </c>
      <c r="T229" s="79">
        <f>(J229-L229)/S229</f>
        <v>10.876897133220911</v>
      </c>
      <c r="U229" s="79">
        <f t="shared" si="133"/>
        <v>11</v>
      </c>
      <c r="V229" s="79">
        <f>A229-U229</f>
        <v>0</v>
      </c>
      <c r="W229" s="156">
        <f t="shared" si="136"/>
        <v>0.11858477724375835</v>
      </c>
      <c r="X229" s="156">
        <f t="shared" si="137"/>
        <v>0.60641242563232334</v>
      </c>
      <c r="Y229" s="156"/>
      <c r="Z229" s="156"/>
      <c r="AA229" s="3">
        <f t="shared" si="130"/>
        <v>10.908546648518193</v>
      </c>
      <c r="AB229" s="79">
        <f t="shared" si="131"/>
        <v>11</v>
      </c>
      <c r="AC229" s="3">
        <f t="shared" si="132"/>
        <v>0</v>
      </c>
    </row>
    <row r="230" spans="1:29" ht="17" thickBot="1">
      <c r="A230" s="18">
        <f t="shared" si="138"/>
        <v>18</v>
      </c>
      <c r="B230" s="18">
        <v>82</v>
      </c>
      <c r="C230" s="18">
        <v>52.9</v>
      </c>
      <c r="D230" s="18">
        <v>48.6</v>
      </c>
      <c r="E230" s="18">
        <v>5450</v>
      </c>
      <c r="F230" s="18" t="s">
        <v>19</v>
      </c>
      <c r="G230" s="18">
        <v>40.799999999999997</v>
      </c>
      <c r="H230" s="18">
        <v>45.3</v>
      </c>
      <c r="I230" s="18" t="s">
        <v>153</v>
      </c>
      <c r="J230" s="18">
        <v>2.7</v>
      </c>
      <c r="K230" s="18">
        <v>43</v>
      </c>
      <c r="L230" s="18">
        <v>0.61</v>
      </c>
      <c r="M230" s="3"/>
      <c r="Q230" s="33">
        <f t="shared" si="134"/>
        <v>0.56842105263157938</v>
      </c>
      <c r="R230" s="33">
        <f t="shared" si="135"/>
        <v>0.11611111111111112</v>
      </c>
      <c r="S230" s="33">
        <v>0.1186</v>
      </c>
      <c r="T230" s="79">
        <f>(J230-L230)/S230</f>
        <v>17.622259696458688</v>
      </c>
      <c r="U230" s="79">
        <f t="shared" si="133"/>
        <v>18</v>
      </c>
      <c r="V230" s="79">
        <f>A230-U230</f>
        <v>0</v>
      </c>
      <c r="W230" s="156">
        <f t="shared" si="136"/>
        <v>0.11858477724375835</v>
      </c>
      <c r="X230" s="156">
        <f t="shared" si="137"/>
        <v>0.60641242563232334</v>
      </c>
      <c r="Y230" s="156"/>
      <c r="Z230" s="156"/>
      <c r="AA230" s="3">
        <f t="shared" si="130"/>
        <v>17.65477511556292</v>
      </c>
      <c r="AB230" s="79">
        <f t="shared" si="131"/>
        <v>18</v>
      </c>
      <c r="AC230" s="3">
        <f t="shared" si="132"/>
        <v>0</v>
      </c>
    </row>
    <row r="231" spans="1:29" ht="17" thickBot="1">
      <c r="A231" s="18">
        <f t="shared" si="138"/>
        <v>12</v>
      </c>
      <c r="B231" s="18">
        <v>88</v>
      </c>
      <c r="C231" s="18">
        <v>53.5</v>
      </c>
      <c r="D231" s="18">
        <v>51.1</v>
      </c>
      <c r="E231" s="18">
        <v>7230</v>
      </c>
      <c r="F231" s="18">
        <v>-2.1</v>
      </c>
      <c r="G231" s="18">
        <v>44.1</v>
      </c>
      <c r="H231" s="18">
        <v>48</v>
      </c>
      <c r="I231" s="18" t="s">
        <v>138</v>
      </c>
      <c r="J231" s="18">
        <v>2.0499999999999998</v>
      </c>
      <c r="K231" s="18">
        <v>43</v>
      </c>
      <c r="L231" s="18">
        <v>0.61</v>
      </c>
      <c r="M231" s="3"/>
      <c r="Q231" s="33">
        <f t="shared" si="134"/>
        <v>0.62894736842105248</v>
      </c>
      <c r="R231" s="33">
        <f t="shared" si="135"/>
        <v>0.12</v>
      </c>
      <c r="S231" s="33">
        <v>0.1186</v>
      </c>
      <c r="T231" s="79">
        <f>(J231-L231)/S231</f>
        <v>12.141652613827993</v>
      </c>
      <c r="U231" s="79">
        <f t="shared" si="133"/>
        <v>12</v>
      </c>
      <c r="V231" s="79">
        <f>A231-U231</f>
        <v>0</v>
      </c>
      <c r="W231" s="156">
        <f t="shared" si="136"/>
        <v>0.11858477724375835</v>
      </c>
      <c r="X231" s="156">
        <f t="shared" si="137"/>
        <v>0.60641242563232334</v>
      </c>
      <c r="Y231" s="156"/>
      <c r="Z231" s="156"/>
      <c r="AA231" s="3">
        <f t="shared" si="130"/>
        <v>12.173464486089077</v>
      </c>
      <c r="AB231" s="79">
        <f t="shared" si="131"/>
        <v>12</v>
      </c>
      <c r="AC231" s="3">
        <f t="shared" si="132"/>
        <v>0</v>
      </c>
    </row>
    <row r="232" spans="1:29" ht="17" thickBot="1">
      <c r="A232" s="18">
        <f t="shared" si="138"/>
        <v>81</v>
      </c>
      <c r="B232" s="18">
        <v>19</v>
      </c>
      <c r="C232" s="18">
        <v>51.3</v>
      </c>
      <c r="D232" s="18">
        <v>43</v>
      </c>
      <c r="E232" s="18">
        <v>6990</v>
      </c>
      <c r="F232" s="18">
        <v>-0.5</v>
      </c>
      <c r="G232" s="18">
        <v>32.799999999999997</v>
      </c>
      <c r="H232" s="18">
        <v>35.299999999999997</v>
      </c>
      <c r="I232" s="18" t="s">
        <v>34</v>
      </c>
      <c r="J232" s="18">
        <v>10.199999999999999</v>
      </c>
      <c r="K232" s="18">
        <v>43</v>
      </c>
      <c r="L232" s="18">
        <v>0.61</v>
      </c>
      <c r="M232" s="3" t="s">
        <v>43</v>
      </c>
      <c r="Q232" s="33">
        <f t="shared" si="134"/>
        <v>0.60789473684210549</v>
      </c>
      <c r="R232" s="33">
        <f t="shared" si="135"/>
        <v>0.11839506172839506</v>
      </c>
      <c r="S232" s="33">
        <v>0.1186</v>
      </c>
      <c r="T232" s="79">
        <f>(J232-L232)/S232</f>
        <v>80.860033726812816</v>
      </c>
      <c r="U232" s="79">
        <f t="shared" si="133"/>
        <v>81</v>
      </c>
      <c r="V232" s="79">
        <f>A232-U232</f>
        <v>0</v>
      </c>
      <c r="W232" s="156">
        <f t="shared" si="136"/>
        <v>0.11858477724375835</v>
      </c>
      <c r="X232" s="156">
        <f t="shared" si="137"/>
        <v>0.60641242563232334</v>
      </c>
      <c r="Y232" s="156"/>
      <c r="Z232" s="156"/>
      <c r="AA232" s="3">
        <f t="shared" si="130"/>
        <v>80.900666994107212</v>
      </c>
      <c r="AB232" s="79">
        <f t="shared" si="131"/>
        <v>81</v>
      </c>
      <c r="AC232" s="3">
        <f t="shared" si="132"/>
        <v>0</v>
      </c>
    </row>
    <row r="233" spans="1:29" ht="17" thickBot="1">
      <c r="A233" s="18">
        <f t="shared" si="138"/>
        <v>14</v>
      </c>
      <c r="B233" s="18">
        <v>86</v>
      </c>
      <c r="C233" s="18">
        <v>53.2</v>
      </c>
      <c r="D233" s="18">
        <v>51.5</v>
      </c>
      <c r="E233" s="18">
        <v>6950</v>
      </c>
      <c r="F233" s="18">
        <v>-1.9</v>
      </c>
      <c r="G233" s="18">
        <v>44.6</v>
      </c>
      <c r="H233" s="18">
        <v>49.2</v>
      </c>
      <c r="I233" s="18" t="s">
        <v>136</v>
      </c>
      <c r="J233" s="18">
        <v>2.2400000000000002</v>
      </c>
      <c r="K233" s="18">
        <v>43</v>
      </c>
      <c r="L233" s="18">
        <v>0.61</v>
      </c>
      <c r="M233" s="3"/>
      <c r="Q233" s="33">
        <f t="shared" si="134"/>
        <v>0.58210526315789513</v>
      </c>
      <c r="R233" s="33">
        <f t="shared" si="135"/>
        <v>0.11642857142857145</v>
      </c>
      <c r="S233" s="33">
        <v>0.1186</v>
      </c>
      <c r="T233" s="79">
        <f>(J233-L233)/S233</f>
        <v>13.743676222596967</v>
      </c>
      <c r="U233" s="79">
        <f t="shared" ref="U233:U262" si="139">ROUND(T233,0)</f>
        <v>14</v>
      </c>
      <c r="V233" s="79">
        <f>A233-U233</f>
        <v>0</v>
      </c>
      <c r="W233" s="156">
        <f t="shared" si="136"/>
        <v>0.11858477724375835</v>
      </c>
      <c r="X233" s="156">
        <f t="shared" si="137"/>
        <v>0.60641242563232334</v>
      </c>
      <c r="Y233" s="156"/>
      <c r="Z233" s="156"/>
      <c r="AA233" s="3">
        <f t="shared" si="130"/>
        <v>13.775693747012204</v>
      </c>
      <c r="AB233" s="79">
        <f t="shared" si="131"/>
        <v>14</v>
      </c>
      <c r="AC233" s="3">
        <f t="shared" si="132"/>
        <v>0</v>
      </c>
    </row>
    <row r="234" spans="1:29" ht="17" thickBot="1">
      <c r="A234" s="18">
        <f t="shared" si="138"/>
        <v>15</v>
      </c>
      <c r="B234" s="18">
        <v>85</v>
      </c>
      <c r="C234" s="18">
        <v>51.4</v>
      </c>
      <c r="D234" s="18">
        <v>48.4</v>
      </c>
      <c r="E234" s="18">
        <v>5440</v>
      </c>
      <c r="F234" s="18" t="s">
        <v>19</v>
      </c>
      <c r="G234" s="18">
        <v>40.700000000000003</v>
      </c>
      <c r="H234" s="18">
        <v>45.8</v>
      </c>
      <c r="I234" s="18" t="s">
        <v>33</v>
      </c>
      <c r="J234" s="18">
        <v>2.34</v>
      </c>
      <c r="K234" s="18">
        <v>43</v>
      </c>
      <c r="L234" s="18">
        <v>0.61</v>
      </c>
      <c r="M234" s="3"/>
      <c r="Q234" s="33">
        <f t="shared" si="134"/>
        <v>0.56368421052631579</v>
      </c>
      <c r="R234" s="33">
        <f t="shared" si="135"/>
        <v>0.11533333333333333</v>
      </c>
      <c r="S234" s="33">
        <v>0.1186</v>
      </c>
      <c r="T234" s="79">
        <f>(J234-L234)/S234</f>
        <v>14.586846543001686</v>
      </c>
      <c r="U234" s="79">
        <f t="shared" si="139"/>
        <v>15</v>
      </c>
      <c r="V234" s="79">
        <f>A234-U234</f>
        <v>0</v>
      </c>
      <c r="W234" s="156">
        <f t="shared" si="136"/>
        <v>0.11858477724375835</v>
      </c>
      <c r="X234" s="156">
        <f t="shared" si="137"/>
        <v>0.60641242563232334</v>
      </c>
      <c r="Y234" s="156"/>
      <c r="Z234" s="156"/>
      <c r="AA234" s="3">
        <f t="shared" si="130"/>
        <v>14.618972305392791</v>
      </c>
      <c r="AB234" s="79">
        <f t="shared" si="131"/>
        <v>15</v>
      </c>
      <c r="AC234" s="3">
        <f t="shared" si="132"/>
        <v>0</v>
      </c>
    </row>
    <row r="235" spans="1:29" ht="17" thickBot="1">
      <c r="A235" s="18">
        <f t="shared" si="138"/>
        <v>30</v>
      </c>
      <c r="B235" s="18">
        <v>70</v>
      </c>
      <c r="C235" s="18">
        <v>52.8</v>
      </c>
      <c r="D235" s="18">
        <v>52.8</v>
      </c>
      <c r="E235" s="18">
        <v>7200</v>
      </c>
      <c r="F235" s="18">
        <v>-1.5</v>
      </c>
      <c r="G235" s="18">
        <v>46.6</v>
      </c>
      <c r="H235" s="18">
        <v>50.2</v>
      </c>
      <c r="I235" s="18" t="s">
        <v>152</v>
      </c>
      <c r="J235" s="18">
        <v>4.2</v>
      </c>
      <c r="K235" s="18">
        <v>43</v>
      </c>
      <c r="L235" s="18">
        <v>0.61</v>
      </c>
      <c r="M235" s="3"/>
      <c r="Q235" s="33">
        <f t="shared" si="134"/>
        <v>0.64736842105263204</v>
      </c>
      <c r="R235" s="33">
        <f t="shared" si="135"/>
        <v>0.11966666666666667</v>
      </c>
      <c r="S235" s="33">
        <v>0.1186</v>
      </c>
      <c r="T235" s="79">
        <f>(J235-L235)/S235</f>
        <v>30.269814502529513</v>
      </c>
      <c r="U235" s="79">
        <f t="shared" si="139"/>
        <v>30</v>
      </c>
      <c r="V235" s="79">
        <f>A235-U235</f>
        <v>0</v>
      </c>
      <c r="W235" s="156">
        <f t="shared" si="136"/>
        <v>0.11858477724375835</v>
      </c>
      <c r="X235" s="156">
        <f t="shared" si="137"/>
        <v>0.60641242563232334</v>
      </c>
      <c r="Y235" s="156"/>
      <c r="Z235" s="156"/>
      <c r="AA235" s="3">
        <f t="shared" si="130"/>
        <v>30.303953491271777</v>
      </c>
      <c r="AB235" s="79">
        <f t="shared" si="131"/>
        <v>30</v>
      </c>
      <c r="AC235" s="3">
        <f t="shared" si="132"/>
        <v>0</v>
      </c>
    </row>
    <row r="236" spans="1:29" ht="17" thickBot="1">
      <c r="A236" s="18">
        <f t="shared" si="138"/>
        <v>9</v>
      </c>
      <c r="B236" s="18">
        <v>91</v>
      </c>
      <c r="C236" s="18">
        <v>51.9</v>
      </c>
      <c r="D236" s="18">
        <v>49.5</v>
      </c>
      <c r="E236" s="18">
        <v>7000</v>
      </c>
      <c r="F236" s="18">
        <v>-0.7</v>
      </c>
      <c r="G236" s="18">
        <v>41.9</v>
      </c>
      <c r="H236" s="18">
        <v>45.6</v>
      </c>
      <c r="I236" s="18" t="s">
        <v>77</v>
      </c>
      <c r="J236" s="18">
        <v>1.7</v>
      </c>
      <c r="K236" s="18">
        <v>43</v>
      </c>
      <c r="L236" s="18">
        <v>0.61</v>
      </c>
      <c r="M236" s="3"/>
      <c r="Q236" s="33">
        <f t="shared" si="134"/>
        <v>0.63421052631578956</v>
      </c>
      <c r="R236" s="33">
        <f t="shared" si="135"/>
        <v>0.1211111111111111</v>
      </c>
      <c r="S236" s="33">
        <v>0.1186</v>
      </c>
      <c r="T236" s="79">
        <f>(J236-L236)/S236</f>
        <v>9.1905564924114653</v>
      </c>
      <c r="U236" s="79">
        <f t="shared" si="139"/>
        <v>9</v>
      </c>
      <c r="V236" s="79">
        <f>A236-U236</f>
        <v>0</v>
      </c>
      <c r="W236" s="156">
        <f t="shared" si="136"/>
        <v>0.11858477724375835</v>
      </c>
      <c r="X236" s="156">
        <f t="shared" si="137"/>
        <v>0.60641242563232334</v>
      </c>
      <c r="Y236" s="156"/>
      <c r="Z236" s="156"/>
      <c r="AA236" s="3">
        <f t="shared" si="130"/>
        <v>9.2219895317570124</v>
      </c>
      <c r="AB236" s="79">
        <f t="shared" si="131"/>
        <v>9</v>
      </c>
      <c r="AC236" s="3">
        <f t="shared" si="132"/>
        <v>0</v>
      </c>
    </row>
    <row r="237" spans="1:29" ht="17" thickBot="1">
      <c r="A237" s="18">
        <f t="shared" si="138"/>
        <v>35</v>
      </c>
      <c r="B237" s="18">
        <v>65</v>
      </c>
      <c r="C237" s="18">
        <v>52.9</v>
      </c>
      <c r="D237" s="18">
        <v>46.9</v>
      </c>
      <c r="E237" s="18">
        <v>5310</v>
      </c>
      <c r="F237" s="18" t="s">
        <v>19</v>
      </c>
      <c r="G237" s="18">
        <v>38.299999999999997</v>
      </c>
      <c r="H237" s="18">
        <v>44.6</v>
      </c>
      <c r="I237" s="18" t="s">
        <v>20</v>
      </c>
      <c r="J237" s="18">
        <v>4.75</v>
      </c>
      <c r="K237" s="18">
        <v>43</v>
      </c>
      <c r="L237" s="18">
        <v>0.61</v>
      </c>
      <c r="M237" s="3"/>
      <c r="Q237" s="33">
        <f t="shared" si="134"/>
        <v>0.60526315789473717</v>
      </c>
      <c r="R237" s="33">
        <f t="shared" si="135"/>
        <v>0.11828571428571427</v>
      </c>
      <c r="S237" s="33">
        <v>0.1186</v>
      </c>
      <c r="T237" s="79">
        <f>(J237-L237)/S237</f>
        <v>34.90725126475548</v>
      </c>
      <c r="U237" s="79">
        <f t="shared" si="139"/>
        <v>35</v>
      </c>
      <c r="V237" s="79">
        <f>A237-U237</f>
        <v>0</v>
      </c>
      <c r="W237" s="156">
        <f t="shared" si="136"/>
        <v>0.11858477724375835</v>
      </c>
      <c r="X237" s="156">
        <f t="shared" si="137"/>
        <v>0.60641242563232334</v>
      </c>
      <c r="Y237" s="156"/>
      <c r="Z237" s="156"/>
      <c r="AA237" s="3">
        <f t="shared" si="130"/>
        <v>34.941985562365026</v>
      </c>
      <c r="AB237" s="79">
        <f t="shared" si="131"/>
        <v>35</v>
      </c>
      <c r="AC237" s="3">
        <f t="shared" si="132"/>
        <v>0</v>
      </c>
    </row>
    <row r="238" spans="1:29" ht="17" thickBot="1">
      <c r="A238" s="18">
        <f t="shared" si="138"/>
        <v>8</v>
      </c>
      <c r="B238" s="18">
        <v>92</v>
      </c>
      <c r="C238" s="18">
        <v>52.7</v>
      </c>
      <c r="D238" s="18">
        <v>49.2</v>
      </c>
      <c r="E238" s="18">
        <v>7270</v>
      </c>
      <c r="F238" s="18">
        <v>-1.7</v>
      </c>
      <c r="G238" s="18">
        <v>41.4</v>
      </c>
      <c r="H238" s="18">
        <v>44.7</v>
      </c>
      <c r="I238" s="18" t="s">
        <v>30</v>
      </c>
      <c r="J238" s="18">
        <v>1.6</v>
      </c>
      <c r="K238" s="18">
        <v>43</v>
      </c>
      <c r="L238" s="18">
        <v>0.61</v>
      </c>
      <c r="M238" s="3"/>
      <c r="Q238" s="33">
        <f t="shared" si="134"/>
        <v>0.65263157894736856</v>
      </c>
      <c r="R238" s="33">
        <f t="shared" si="135"/>
        <v>0.12375000000000001</v>
      </c>
      <c r="S238" s="33">
        <v>0.1186</v>
      </c>
      <c r="T238" s="79">
        <f>(J238-L238)/S238</f>
        <v>8.3473861720067468</v>
      </c>
      <c r="U238" s="79">
        <f t="shared" si="139"/>
        <v>8</v>
      </c>
      <c r="V238" s="79">
        <f>A238-U238</f>
        <v>0</v>
      </c>
      <c r="W238" s="156">
        <f t="shared" si="136"/>
        <v>0.11858477724375835</v>
      </c>
      <c r="X238" s="156">
        <f t="shared" si="137"/>
        <v>0.60641242563232334</v>
      </c>
      <c r="Y238" s="156"/>
      <c r="Z238" s="156"/>
      <c r="AA238" s="3">
        <f t="shared" si="130"/>
        <v>8.3787109733764229</v>
      </c>
      <c r="AB238" s="79">
        <f t="shared" si="131"/>
        <v>8</v>
      </c>
      <c r="AC238" s="3">
        <f t="shared" si="132"/>
        <v>0</v>
      </c>
    </row>
    <row r="239" spans="1:29" ht="17" thickBot="1">
      <c r="A239" s="18">
        <f t="shared" si="138"/>
        <v>29</v>
      </c>
      <c r="B239" s="18">
        <v>71</v>
      </c>
      <c r="C239" s="18">
        <v>53.8</v>
      </c>
      <c r="D239" s="18">
        <v>52.9</v>
      </c>
      <c r="E239" s="18">
        <v>7290</v>
      </c>
      <c r="F239" s="18">
        <v>-1.5</v>
      </c>
      <c r="G239" s="18">
        <v>46.7</v>
      </c>
      <c r="H239" s="18">
        <v>50.3</v>
      </c>
      <c r="I239" s="18" t="s">
        <v>138</v>
      </c>
      <c r="J239" s="18">
        <v>4.0999999999999996</v>
      </c>
      <c r="K239" s="18">
        <v>43</v>
      </c>
      <c r="L239" s="18">
        <v>0.61</v>
      </c>
      <c r="M239" s="3"/>
      <c r="Q239" s="33">
        <f t="shared" si="134"/>
        <v>0.66578947368421026</v>
      </c>
      <c r="R239" s="33">
        <f t="shared" si="135"/>
        <v>0.12034482758620689</v>
      </c>
      <c r="S239" s="33">
        <v>0.1186</v>
      </c>
      <c r="T239" s="79">
        <f>(J239-L239)/S239</f>
        <v>29.426644182124789</v>
      </c>
      <c r="U239" s="79">
        <f t="shared" si="139"/>
        <v>29</v>
      </c>
      <c r="V239" s="79">
        <f>A239-U239</f>
        <v>0</v>
      </c>
      <c r="W239" s="156">
        <f t="shared" si="136"/>
        <v>0.11858477724375835</v>
      </c>
      <c r="X239" s="156">
        <f t="shared" si="137"/>
        <v>0.60641242563232334</v>
      </c>
      <c r="Y239" s="156"/>
      <c r="Z239" s="156"/>
      <c r="AA239" s="3">
        <f t="shared" si="130"/>
        <v>29.460674932891184</v>
      </c>
      <c r="AB239" s="79">
        <f t="shared" si="131"/>
        <v>29</v>
      </c>
      <c r="AC239" s="3">
        <f t="shared" si="132"/>
        <v>0</v>
      </c>
    </row>
    <row r="240" spans="1:29" ht="17" thickBot="1">
      <c r="A240" s="18">
        <f t="shared" si="138"/>
        <v>40</v>
      </c>
      <c r="B240" s="18">
        <v>60</v>
      </c>
      <c r="C240" s="18">
        <v>50.4</v>
      </c>
      <c r="D240" s="18">
        <v>46.4</v>
      </c>
      <c r="E240" s="18">
        <v>5260</v>
      </c>
      <c r="F240" s="18" t="s">
        <v>19</v>
      </c>
      <c r="G240" s="18">
        <v>37.700000000000003</v>
      </c>
      <c r="H240" s="18">
        <v>43.5</v>
      </c>
      <c r="I240" s="18" t="s">
        <v>26</v>
      </c>
      <c r="J240" s="18">
        <v>5.3</v>
      </c>
      <c r="K240" s="18">
        <v>43</v>
      </c>
      <c r="L240" s="18">
        <v>0.61</v>
      </c>
      <c r="M240" s="3"/>
      <c r="Q240" s="33">
        <f t="shared" si="134"/>
        <v>0.5631578947368423</v>
      </c>
      <c r="R240" s="33">
        <f t="shared" si="135"/>
        <v>0.11724999999999999</v>
      </c>
      <c r="S240" s="33">
        <v>0.1186</v>
      </c>
      <c r="T240" s="79">
        <f>(J240-L240)/S240</f>
        <v>39.544688026981447</v>
      </c>
      <c r="U240" s="79">
        <f t="shared" si="139"/>
        <v>40</v>
      </c>
      <c r="V240" s="79">
        <f>A240-U240</f>
        <v>0</v>
      </c>
      <c r="W240" s="156">
        <f t="shared" si="136"/>
        <v>0.11858477724375835</v>
      </c>
      <c r="X240" s="156">
        <f t="shared" si="137"/>
        <v>0.60641242563232334</v>
      </c>
      <c r="Y240" s="156"/>
      <c r="Z240" s="156"/>
      <c r="AA240" s="3">
        <f t="shared" si="130"/>
        <v>39.580017633458269</v>
      </c>
      <c r="AB240" s="79">
        <f t="shared" si="131"/>
        <v>40</v>
      </c>
      <c r="AC240" s="3">
        <f t="shared" si="132"/>
        <v>0</v>
      </c>
    </row>
    <row r="241" spans="1:29" ht="17" thickBot="1">
      <c r="A241" s="18">
        <f t="shared" si="138"/>
        <v>18</v>
      </c>
      <c r="B241" s="18">
        <v>82</v>
      </c>
      <c r="C241" s="18">
        <v>54.1</v>
      </c>
      <c r="D241" s="18">
        <v>51.9</v>
      </c>
      <c r="E241" s="18">
        <v>5740</v>
      </c>
      <c r="F241" s="18" t="s">
        <v>19</v>
      </c>
      <c r="G241" s="18">
        <v>45.7</v>
      </c>
      <c r="H241" s="18">
        <v>51.3</v>
      </c>
      <c r="I241" s="18" t="s">
        <v>30</v>
      </c>
      <c r="J241" s="18">
        <v>2.7</v>
      </c>
      <c r="K241" s="18">
        <v>43</v>
      </c>
      <c r="L241" s="18">
        <v>0.61</v>
      </c>
      <c r="M241" s="3"/>
      <c r="Q241" s="33">
        <f t="shared" si="134"/>
        <v>0.56842105263157938</v>
      </c>
      <c r="R241" s="33">
        <f t="shared" si="135"/>
        <v>0.11611111111111112</v>
      </c>
      <c r="S241" s="33">
        <v>0.1186</v>
      </c>
      <c r="T241" s="79">
        <f>(J241-L241)/S241</f>
        <v>17.622259696458688</v>
      </c>
      <c r="U241" s="79">
        <f t="shared" si="139"/>
        <v>18</v>
      </c>
      <c r="V241" s="79">
        <f>A241-U241</f>
        <v>0</v>
      </c>
      <c r="W241" s="156">
        <f t="shared" si="136"/>
        <v>0.11858477724375835</v>
      </c>
      <c r="X241" s="156">
        <f t="shared" si="137"/>
        <v>0.60641242563232334</v>
      </c>
      <c r="Y241" s="156"/>
      <c r="Z241" s="156"/>
      <c r="AA241" s="3">
        <f t="shared" si="130"/>
        <v>17.65477511556292</v>
      </c>
      <c r="AB241" s="79">
        <f t="shared" si="131"/>
        <v>18</v>
      </c>
      <c r="AC241" s="3">
        <f t="shared" si="132"/>
        <v>0</v>
      </c>
    </row>
    <row r="242" spans="1:29" ht="17" thickBot="1">
      <c r="A242" s="18">
        <f t="shared" si="138"/>
        <v>20</v>
      </c>
      <c r="B242" s="18">
        <v>80</v>
      </c>
      <c r="C242" s="18">
        <v>52.3</v>
      </c>
      <c r="D242" s="18">
        <v>48.2</v>
      </c>
      <c r="E242" s="18">
        <v>7140</v>
      </c>
      <c r="F242" s="18">
        <v>-1.1000000000000001</v>
      </c>
      <c r="G242" s="18">
        <v>40.1</v>
      </c>
      <c r="H242" s="18">
        <v>43.5</v>
      </c>
      <c r="I242" s="18" t="s">
        <v>76</v>
      </c>
      <c r="J242" s="18">
        <v>3</v>
      </c>
      <c r="K242" s="18">
        <v>43</v>
      </c>
      <c r="L242" s="18">
        <v>0.61</v>
      </c>
      <c r="M242" s="3"/>
      <c r="Q242" s="33">
        <f t="shared" si="134"/>
        <v>0.63157894736842124</v>
      </c>
      <c r="R242" s="33">
        <f t="shared" si="135"/>
        <v>0.11950000000000001</v>
      </c>
      <c r="S242" s="33">
        <v>0.1186</v>
      </c>
      <c r="T242" s="79">
        <f>(J242-L242)/S242</f>
        <v>20.151770657672852</v>
      </c>
      <c r="U242" s="79">
        <f t="shared" si="139"/>
        <v>20</v>
      </c>
      <c r="V242" s="79">
        <f>A242-U242</f>
        <v>0</v>
      </c>
      <c r="W242" s="156">
        <f t="shared" si="136"/>
        <v>0.11858477724375835</v>
      </c>
      <c r="X242" s="156">
        <f t="shared" si="137"/>
        <v>0.60641242563232334</v>
      </c>
      <c r="Y242" s="156"/>
      <c r="Z242" s="156"/>
      <c r="AA242" s="3">
        <f t="shared" si="130"/>
        <v>20.184610790704689</v>
      </c>
      <c r="AB242" s="79">
        <f t="shared" si="131"/>
        <v>20</v>
      </c>
      <c r="AC242" s="3">
        <f t="shared" si="132"/>
        <v>0</v>
      </c>
    </row>
    <row r="243" spans="1:29" ht="17" thickBot="1">
      <c r="A243" s="18">
        <f t="shared" si="138"/>
        <v>6</v>
      </c>
      <c r="B243" s="18">
        <v>94</v>
      </c>
      <c r="C243" s="18">
        <v>53.1</v>
      </c>
      <c r="D243" s="18">
        <v>50.4</v>
      </c>
      <c r="E243" s="18">
        <v>7000</v>
      </c>
      <c r="F243" s="18">
        <v>-0.9</v>
      </c>
      <c r="G243" s="18">
        <v>43.1</v>
      </c>
      <c r="H243" s="18">
        <v>47.1</v>
      </c>
      <c r="I243" s="18" t="s">
        <v>129</v>
      </c>
      <c r="J243" s="18">
        <v>1.3</v>
      </c>
      <c r="K243" s="18">
        <v>43</v>
      </c>
      <c r="L243" s="18">
        <v>0.61</v>
      </c>
      <c r="M243" s="3"/>
      <c r="Q243" s="33">
        <f t="shared" si="134"/>
        <v>0.58947368421052637</v>
      </c>
      <c r="R243" s="33">
        <f t="shared" si="135"/>
        <v>0.115</v>
      </c>
      <c r="S243" s="33">
        <v>0.1186</v>
      </c>
      <c r="T243" s="79">
        <f>(J243-L243)/S243</f>
        <v>5.8178752107925806</v>
      </c>
      <c r="U243" s="79">
        <f t="shared" si="139"/>
        <v>6</v>
      </c>
      <c r="V243" s="79">
        <f>A243-U243</f>
        <v>0</v>
      </c>
      <c r="W243" s="156">
        <f t="shared" si="136"/>
        <v>0.11858477724375835</v>
      </c>
      <c r="X243" s="156">
        <f t="shared" si="137"/>
        <v>0.60641242563232334</v>
      </c>
      <c r="Y243" s="156"/>
      <c r="Z243" s="156"/>
      <c r="AA243" s="3">
        <f t="shared" si="130"/>
        <v>5.8488752982346508</v>
      </c>
      <c r="AB243" s="79">
        <f t="shared" si="131"/>
        <v>6</v>
      </c>
      <c r="AC243" s="3">
        <f t="shared" si="132"/>
        <v>0</v>
      </c>
    </row>
    <row r="244" spans="1:29" ht="17" thickBot="1">
      <c r="A244" s="18">
        <f t="shared" si="138"/>
        <v>5</v>
      </c>
      <c r="B244" s="18">
        <v>95</v>
      </c>
      <c r="C244" s="18">
        <v>52.2</v>
      </c>
      <c r="D244" s="18">
        <v>49.5</v>
      </c>
      <c r="E244" s="18">
        <v>7210</v>
      </c>
      <c r="F244" s="18">
        <v>-0.7</v>
      </c>
      <c r="G244" s="18">
        <v>41.8</v>
      </c>
      <c r="H244" s="18">
        <v>44.8</v>
      </c>
      <c r="I244" s="18" t="s">
        <v>34</v>
      </c>
      <c r="J244" s="18">
        <v>1.2</v>
      </c>
      <c r="K244" s="18">
        <v>43</v>
      </c>
      <c r="L244" s="18">
        <v>0.61</v>
      </c>
      <c r="M244" s="3" t="s">
        <v>43</v>
      </c>
      <c r="N244" s="3">
        <f>A232-A244</f>
        <v>76</v>
      </c>
      <c r="O244" s="3">
        <f>J232-J244</f>
        <v>9</v>
      </c>
      <c r="P244" s="33">
        <f>O244/N244</f>
        <v>0.11842105263157894</v>
      </c>
      <c r="Q244" s="33">
        <f t="shared" si="134"/>
        <v>0.60789473684210527</v>
      </c>
      <c r="R244" s="33">
        <f>(J244-L244)/A244</f>
        <v>0.11799999999999999</v>
      </c>
      <c r="S244" s="33">
        <v>0.1186</v>
      </c>
      <c r="T244" s="79">
        <f>(J244-L244)/S244</f>
        <v>4.9747048903878586</v>
      </c>
      <c r="U244" s="79">
        <f t="shared" si="139"/>
        <v>5</v>
      </c>
      <c r="V244" s="79">
        <f>A244-U244</f>
        <v>0</v>
      </c>
      <c r="W244" s="156">
        <f t="shared" si="136"/>
        <v>0.11858477724375835</v>
      </c>
      <c r="X244" s="156">
        <f t="shared" si="137"/>
        <v>0.60641242563232334</v>
      </c>
      <c r="Y244" s="156"/>
      <c r="Z244" s="156"/>
      <c r="AA244" s="3">
        <f t="shared" si="130"/>
        <v>5.0055967398540595</v>
      </c>
      <c r="AB244" s="79">
        <f t="shared" si="131"/>
        <v>5</v>
      </c>
      <c r="AC244" s="3">
        <f t="shared" si="132"/>
        <v>0</v>
      </c>
    </row>
    <row r="245" spans="1:29" ht="17" thickBot="1">
      <c r="A245" s="18">
        <f t="shared" si="138"/>
        <v>8</v>
      </c>
      <c r="B245" s="18">
        <v>92</v>
      </c>
      <c r="C245" s="18">
        <v>54.8</v>
      </c>
      <c r="D245" s="18">
        <v>51.2</v>
      </c>
      <c r="E245" s="18">
        <v>5680</v>
      </c>
      <c r="F245" s="18" t="s">
        <v>19</v>
      </c>
      <c r="G245" s="18">
        <v>44.5</v>
      </c>
      <c r="H245" s="18">
        <v>50.8</v>
      </c>
      <c r="I245" s="18" t="s">
        <v>86</v>
      </c>
      <c r="J245" s="18">
        <v>1.5</v>
      </c>
      <c r="K245" s="18">
        <v>43</v>
      </c>
      <c r="L245" s="18">
        <v>0.61</v>
      </c>
      <c r="M245" s="3"/>
      <c r="Q245" s="33">
        <f t="shared" si="134"/>
        <v>0.55263157894736847</v>
      </c>
      <c r="R245" s="33">
        <f t="shared" si="135"/>
        <v>0.11125</v>
      </c>
      <c r="S245" s="33">
        <v>0.1186</v>
      </c>
      <c r="T245" s="79">
        <f>(J245-L245)/S245</f>
        <v>7.5042158516020239</v>
      </c>
      <c r="U245" s="79">
        <f t="shared" si="139"/>
        <v>8</v>
      </c>
      <c r="V245" s="79">
        <f>A245-U245</f>
        <v>0</v>
      </c>
      <c r="W245" s="156">
        <f t="shared" si="136"/>
        <v>0.11858477724375835</v>
      </c>
      <c r="X245" s="156">
        <f t="shared" si="137"/>
        <v>0.60641242563232334</v>
      </c>
      <c r="Y245" s="156"/>
      <c r="Z245" s="156"/>
      <c r="AA245" s="3">
        <f t="shared" si="130"/>
        <v>7.5354324149958316</v>
      </c>
      <c r="AB245" s="79">
        <f t="shared" si="131"/>
        <v>8</v>
      </c>
      <c r="AC245" s="3">
        <f t="shared" si="132"/>
        <v>0</v>
      </c>
    </row>
    <row r="246" spans="1:29" ht="17" thickBot="1">
      <c r="A246" s="18">
        <f t="shared" si="138"/>
        <v>14</v>
      </c>
      <c r="B246" s="18">
        <v>86</v>
      </c>
      <c r="C246" s="18">
        <v>52</v>
      </c>
      <c r="D246" s="18">
        <v>51.5</v>
      </c>
      <c r="E246" s="18">
        <v>7090</v>
      </c>
      <c r="F246" s="18">
        <v>-1.7</v>
      </c>
      <c r="G246" s="18">
        <v>44.7</v>
      </c>
      <c r="H246" s="18">
        <v>48.4</v>
      </c>
      <c r="I246" s="18" t="s">
        <v>139</v>
      </c>
      <c r="J246" s="18">
        <v>2.25</v>
      </c>
      <c r="K246" s="18">
        <v>43</v>
      </c>
      <c r="L246" s="18">
        <v>0.61</v>
      </c>
      <c r="M246" s="3"/>
      <c r="Q246" s="33">
        <f t="shared" si="134"/>
        <v>0.59210526315789491</v>
      </c>
      <c r="R246" s="33">
        <f t="shared" si="135"/>
        <v>0.11714285714285715</v>
      </c>
      <c r="S246" s="33">
        <v>0.1186</v>
      </c>
      <c r="T246" s="79">
        <f>(J246-L246)/S246</f>
        <v>13.827993254637438</v>
      </c>
      <c r="U246" s="79">
        <f t="shared" si="139"/>
        <v>14</v>
      </c>
      <c r="V246" s="79">
        <f>A246-U246</f>
        <v>0</v>
      </c>
      <c r="W246" s="156">
        <f t="shared" si="136"/>
        <v>0.11858477724375835</v>
      </c>
      <c r="X246" s="156">
        <f t="shared" si="137"/>
        <v>0.60641242563232334</v>
      </c>
      <c r="Y246" s="156"/>
      <c r="Z246" s="156"/>
      <c r="AA246" s="3">
        <f t="shared" si="130"/>
        <v>13.86002160285026</v>
      </c>
      <c r="AB246" s="79">
        <f t="shared" si="131"/>
        <v>14</v>
      </c>
      <c r="AC246" s="3">
        <f t="shared" si="132"/>
        <v>0</v>
      </c>
    </row>
    <row r="247" spans="1:29" ht="17" thickBot="1">
      <c r="A247" s="18">
        <f t="shared" si="138"/>
        <v>11</v>
      </c>
      <c r="B247" s="18">
        <v>89</v>
      </c>
      <c r="C247" s="18">
        <v>52.4</v>
      </c>
      <c r="D247" s="18">
        <v>51.3</v>
      </c>
      <c r="E247" s="18">
        <v>7000</v>
      </c>
      <c r="F247" s="18">
        <v>-1.5</v>
      </c>
      <c r="G247" s="18">
        <v>44.5</v>
      </c>
      <c r="H247" s="18">
        <v>48.6</v>
      </c>
      <c r="I247" s="18" t="s">
        <v>129</v>
      </c>
      <c r="J247" s="18">
        <v>1.9</v>
      </c>
      <c r="K247" s="18">
        <v>43</v>
      </c>
      <c r="L247" s="18">
        <v>0.61</v>
      </c>
      <c r="M247" s="3"/>
      <c r="Q247" s="33">
        <f t="shared" si="134"/>
        <v>0.59736842105263155</v>
      </c>
      <c r="R247" s="33">
        <f t="shared" si="135"/>
        <v>0.11727272727272728</v>
      </c>
      <c r="S247" s="33">
        <v>0.1186</v>
      </c>
      <c r="T247" s="79">
        <f>(J247-L247)/S247</f>
        <v>10.876897133220911</v>
      </c>
      <c r="U247" s="79">
        <f t="shared" si="139"/>
        <v>11</v>
      </c>
      <c r="V247" s="79">
        <f>A247-U247</f>
        <v>0</v>
      </c>
      <c r="W247" s="156">
        <f t="shared" si="136"/>
        <v>0.11858477724375835</v>
      </c>
      <c r="X247" s="156">
        <f t="shared" si="137"/>
        <v>0.60641242563232334</v>
      </c>
      <c r="Y247" s="156"/>
      <c r="Z247" s="156"/>
      <c r="AA247" s="3">
        <f t="shared" si="130"/>
        <v>10.908546648518193</v>
      </c>
      <c r="AB247" s="79">
        <f t="shared" si="131"/>
        <v>11</v>
      </c>
      <c r="AC247" s="3">
        <f t="shared" si="132"/>
        <v>0</v>
      </c>
    </row>
    <row r="248" spans="1:29" ht="17" thickBot="1">
      <c r="A248" s="18">
        <f t="shared" si="138"/>
        <v>43</v>
      </c>
      <c r="B248" s="18">
        <v>57</v>
      </c>
      <c r="C248" s="18">
        <v>51.8</v>
      </c>
      <c r="D248" s="18">
        <v>46.5</v>
      </c>
      <c r="E248" s="18">
        <v>7190</v>
      </c>
      <c r="F248" s="18">
        <v>-0.7</v>
      </c>
      <c r="G248" s="18">
        <v>37.6</v>
      </c>
      <c r="H248" s="18">
        <v>40.200000000000003</v>
      </c>
      <c r="I248" s="18" t="s">
        <v>153</v>
      </c>
      <c r="J248" s="18">
        <v>5.7</v>
      </c>
      <c r="K248" s="18">
        <v>43</v>
      </c>
      <c r="L248" s="18">
        <v>0.61</v>
      </c>
      <c r="M248" s="3"/>
      <c r="Q248" s="33">
        <f t="shared" si="134"/>
        <v>0.60789473684210549</v>
      </c>
      <c r="R248" s="33">
        <f t="shared" si="135"/>
        <v>0.11837209302325581</v>
      </c>
      <c r="S248" s="33">
        <v>0.1186</v>
      </c>
      <c r="T248" s="79">
        <f>(J248-L248)/S248</f>
        <v>42.917369308600335</v>
      </c>
      <c r="U248" s="79">
        <f t="shared" si="139"/>
        <v>43</v>
      </c>
      <c r="V248" s="79">
        <f>A248-U248</f>
        <v>0</v>
      </c>
      <c r="W248" s="156">
        <f t="shared" si="136"/>
        <v>0.11858477724375835</v>
      </c>
      <c r="X248" s="156">
        <f t="shared" si="137"/>
        <v>0.60641242563232334</v>
      </c>
      <c r="Y248" s="156"/>
      <c r="Z248" s="156"/>
      <c r="AA248" s="3">
        <f t="shared" si="130"/>
        <v>42.953131866980634</v>
      </c>
      <c r="AB248" s="79">
        <f t="shared" si="131"/>
        <v>43</v>
      </c>
      <c r="AC248" s="3">
        <f t="shared" si="132"/>
        <v>0</v>
      </c>
    </row>
    <row r="249" spans="1:29" ht="17" thickBot="1">
      <c r="A249" s="18">
        <f t="shared" si="138"/>
        <v>16</v>
      </c>
      <c r="B249" s="18">
        <v>84</v>
      </c>
      <c r="C249" s="18">
        <v>51.6</v>
      </c>
      <c r="D249" s="18">
        <v>51.7</v>
      </c>
      <c r="E249" s="18">
        <v>6670</v>
      </c>
      <c r="F249" s="18">
        <v>-1.1000000000000001</v>
      </c>
      <c r="G249" s="18">
        <v>45</v>
      </c>
      <c r="H249" s="18">
        <v>49.9</v>
      </c>
      <c r="I249" s="18" t="s">
        <v>138</v>
      </c>
      <c r="J249" s="18">
        <v>2.5</v>
      </c>
      <c r="K249" s="18">
        <v>43</v>
      </c>
      <c r="L249" s="18">
        <v>0.61</v>
      </c>
      <c r="M249" s="3"/>
      <c r="Q249" s="33">
        <f t="shared" si="134"/>
        <v>0.60526315789473695</v>
      </c>
      <c r="R249" s="33">
        <f t="shared" si="135"/>
        <v>0.11812500000000001</v>
      </c>
      <c r="S249" s="33">
        <v>0.1186</v>
      </c>
      <c r="T249" s="79">
        <f>(J249-L249)/S249</f>
        <v>15.935919055649242</v>
      </c>
      <c r="U249" s="79">
        <f t="shared" si="139"/>
        <v>16</v>
      </c>
      <c r="V249" s="79">
        <f>A249-U249</f>
        <v>0</v>
      </c>
      <c r="W249" s="156">
        <f t="shared" si="136"/>
        <v>0.11858477724375835</v>
      </c>
      <c r="X249" s="156">
        <f t="shared" si="137"/>
        <v>0.60641242563232334</v>
      </c>
      <c r="Y249" s="156"/>
      <c r="Z249" s="156"/>
      <c r="AA249" s="3">
        <f t="shared" si="130"/>
        <v>15.968217998801737</v>
      </c>
      <c r="AB249" s="79">
        <f t="shared" si="131"/>
        <v>16</v>
      </c>
      <c r="AC249" s="3">
        <f t="shared" si="132"/>
        <v>0</v>
      </c>
    </row>
    <row r="250" spans="1:29" ht="17" thickBot="1">
      <c r="A250" s="18">
        <f t="shared" si="138"/>
        <v>74</v>
      </c>
      <c r="B250" s="18">
        <v>26</v>
      </c>
      <c r="C250" s="18">
        <v>50.4</v>
      </c>
      <c r="D250" s="18">
        <v>43.4</v>
      </c>
      <c r="E250" s="18">
        <v>4990</v>
      </c>
      <c r="F250" s="18" t="s">
        <v>19</v>
      </c>
      <c r="G250" s="18">
        <v>33.6</v>
      </c>
      <c r="H250" s="18">
        <v>38</v>
      </c>
      <c r="I250" s="18" t="s">
        <v>33</v>
      </c>
      <c r="J250" s="18">
        <v>9.4</v>
      </c>
      <c r="K250" s="18">
        <v>43</v>
      </c>
      <c r="L250" s="18">
        <v>0.61</v>
      </c>
      <c r="M250" s="3"/>
      <c r="Q250" s="33">
        <f t="shared" si="134"/>
        <v>0.63684210526315788</v>
      </c>
      <c r="R250" s="33">
        <f t="shared" si="135"/>
        <v>0.11878378378378379</v>
      </c>
      <c r="S250" s="33">
        <v>0.1186</v>
      </c>
      <c r="T250" s="79">
        <f>(J250-L250)/S250</f>
        <v>74.114671163575053</v>
      </c>
      <c r="U250" s="79">
        <f t="shared" si="139"/>
        <v>74</v>
      </c>
      <c r="V250" s="79">
        <f>A250-U250</f>
        <v>0</v>
      </c>
      <c r="W250" s="156">
        <f t="shared" si="136"/>
        <v>0.11858477724375835</v>
      </c>
      <c r="X250" s="156">
        <f t="shared" si="137"/>
        <v>0.60641242563232334</v>
      </c>
      <c r="Y250" s="156"/>
      <c r="Z250" s="156"/>
      <c r="AA250" s="3">
        <f t="shared" si="130"/>
        <v>74.154438527062496</v>
      </c>
      <c r="AB250" s="79">
        <f t="shared" si="131"/>
        <v>74</v>
      </c>
      <c r="AC250" s="3">
        <f t="shared" si="132"/>
        <v>0</v>
      </c>
    </row>
    <row r="251" spans="1:29" ht="17" thickBot="1">
      <c r="A251" s="18">
        <f t="shared" si="138"/>
        <v>6</v>
      </c>
      <c r="B251" s="18">
        <v>94</v>
      </c>
      <c r="C251" s="18">
        <v>50.3</v>
      </c>
      <c r="D251" s="18">
        <v>49.8</v>
      </c>
      <c r="E251" s="18">
        <v>6650</v>
      </c>
      <c r="F251" s="18">
        <v>-0.5</v>
      </c>
      <c r="G251" s="18">
        <v>42.4</v>
      </c>
      <c r="H251" s="18">
        <v>46.8</v>
      </c>
      <c r="I251" s="18" t="s">
        <v>77</v>
      </c>
      <c r="J251" s="18">
        <v>1.3</v>
      </c>
      <c r="K251" s="18">
        <v>43</v>
      </c>
      <c r="L251" s="18">
        <v>0.61</v>
      </c>
      <c r="M251" s="3"/>
      <c r="Q251" s="33">
        <f t="shared" si="134"/>
        <v>0.58947368421052637</v>
      </c>
      <c r="R251" s="33">
        <f t="shared" si="135"/>
        <v>0.115</v>
      </c>
      <c r="S251" s="33">
        <v>0.1186</v>
      </c>
      <c r="T251" s="79">
        <f>(J251-L251)/S251</f>
        <v>5.8178752107925806</v>
      </c>
      <c r="U251" s="79">
        <f t="shared" si="139"/>
        <v>6</v>
      </c>
      <c r="V251" s="79">
        <f>A251-U251</f>
        <v>0</v>
      </c>
      <c r="W251" s="156">
        <f t="shared" si="136"/>
        <v>0.11858477724375835</v>
      </c>
      <c r="X251" s="156">
        <f t="shared" si="137"/>
        <v>0.60641242563232334</v>
      </c>
      <c r="Y251" s="156"/>
      <c r="Z251" s="156"/>
      <c r="AA251" s="3">
        <f t="shared" si="130"/>
        <v>5.8488752982346508</v>
      </c>
      <c r="AB251" s="79">
        <f t="shared" si="131"/>
        <v>6</v>
      </c>
      <c r="AC251" s="3">
        <f t="shared" si="132"/>
        <v>0</v>
      </c>
    </row>
    <row r="252" spans="1:29" ht="17" thickBot="1">
      <c r="A252" s="18">
        <f t="shared" si="138"/>
        <v>23</v>
      </c>
      <c r="B252" s="18">
        <v>77</v>
      </c>
      <c r="C252" s="18">
        <v>53.1</v>
      </c>
      <c r="D252" s="18">
        <v>52.4</v>
      </c>
      <c r="E252" s="18">
        <v>7140</v>
      </c>
      <c r="F252" s="18">
        <v>-1.5</v>
      </c>
      <c r="G252" s="18">
        <v>46</v>
      </c>
      <c r="H252" s="18">
        <v>49.9</v>
      </c>
      <c r="I252" s="18" t="s">
        <v>133</v>
      </c>
      <c r="J252" s="18">
        <v>3.3</v>
      </c>
      <c r="K252" s="18">
        <v>43</v>
      </c>
      <c r="L252" s="18">
        <v>0.61</v>
      </c>
      <c r="M252" s="3"/>
      <c r="Q252" s="33">
        <f t="shared" si="134"/>
        <v>0.57631578947368434</v>
      </c>
      <c r="R252" s="33">
        <f t="shared" si="135"/>
        <v>0.11695652173913043</v>
      </c>
      <c r="S252" s="33">
        <v>0.1186</v>
      </c>
      <c r="T252" s="79">
        <f>(J252-L252)/S252</f>
        <v>22.681281618887017</v>
      </c>
      <c r="U252" s="79">
        <f t="shared" si="139"/>
        <v>23</v>
      </c>
      <c r="V252" s="79">
        <f>A252-U252</f>
        <v>0</v>
      </c>
      <c r="W252" s="156">
        <f t="shared" si="136"/>
        <v>0.11858477724375835</v>
      </c>
      <c r="X252" s="156">
        <f t="shared" si="137"/>
        <v>0.60641242563232334</v>
      </c>
      <c r="Y252" s="156"/>
      <c r="Z252" s="156"/>
      <c r="AA252" s="3">
        <f t="shared" si="130"/>
        <v>22.714446465846461</v>
      </c>
      <c r="AB252" s="79">
        <f t="shared" si="131"/>
        <v>23</v>
      </c>
      <c r="AC252" s="3">
        <f t="shared" si="132"/>
        <v>0</v>
      </c>
    </row>
    <row r="253" spans="1:29" ht="17" thickBot="1">
      <c r="A253" s="18">
        <f t="shared" si="138"/>
        <v>17</v>
      </c>
      <c r="B253" s="18">
        <v>83</v>
      </c>
      <c r="C253" s="18">
        <v>52.7</v>
      </c>
      <c r="D253" s="18">
        <v>51.7</v>
      </c>
      <c r="E253" s="18">
        <v>5710</v>
      </c>
      <c r="F253" s="18" t="s">
        <v>19</v>
      </c>
      <c r="G253" s="18">
        <v>45.4</v>
      </c>
      <c r="H253" s="18">
        <v>50.1</v>
      </c>
      <c r="I253" s="18" t="s">
        <v>151</v>
      </c>
      <c r="J253" s="18">
        <v>2.6</v>
      </c>
      <c r="K253" s="18">
        <v>43</v>
      </c>
      <c r="L253" s="18">
        <v>0.61</v>
      </c>
      <c r="M253" s="3"/>
      <c r="Q253" s="33">
        <f t="shared" si="134"/>
        <v>0.58684210526315805</v>
      </c>
      <c r="R253" s="33">
        <f t="shared" si="135"/>
        <v>0.11705882352941177</v>
      </c>
      <c r="S253" s="33">
        <v>0.1186</v>
      </c>
      <c r="T253" s="79">
        <f>(J253-L253)/S253</f>
        <v>16.779089376053964</v>
      </c>
      <c r="U253" s="79">
        <f t="shared" si="139"/>
        <v>17</v>
      </c>
      <c r="V253" s="79">
        <f>A253-U253</f>
        <v>0</v>
      </c>
      <c r="W253" s="156">
        <f t="shared" si="136"/>
        <v>0.11858477724375835</v>
      </c>
      <c r="X253" s="156">
        <f t="shared" si="137"/>
        <v>0.60641242563232334</v>
      </c>
      <c r="Y253" s="156"/>
      <c r="Z253" s="156"/>
      <c r="AA253" s="3">
        <f t="shared" si="130"/>
        <v>16.811496557182327</v>
      </c>
      <c r="AB253" s="79">
        <f t="shared" si="131"/>
        <v>17</v>
      </c>
      <c r="AC253" s="3">
        <f t="shared" si="132"/>
        <v>0</v>
      </c>
    </row>
    <row r="254" spans="1:29" ht="17" thickBot="1">
      <c r="A254" s="18">
        <f t="shared" si="138"/>
        <v>24</v>
      </c>
      <c r="B254" s="18">
        <v>76</v>
      </c>
      <c r="C254" s="18">
        <v>52.9</v>
      </c>
      <c r="D254" s="18">
        <v>47.7</v>
      </c>
      <c r="E254" s="18">
        <v>5380</v>
      </c>
      <c r="F254" s="18" t="s">
        <v>19</v>
      </c>
      <c r="G254" s="18">
        <v>39.6</v>
      </c>
      <c r="H254" s="18">
        <v>43.9</v>
      </c>
      <c r="I254" s="18" t="s">
        <v>20</v>
      </c>
      <c r="J254" s="18">
        <v>3.5</v>
      </c>
      <c r="K254" s="18">
        <v>43</v>
      </c>
      <c r="L254" s="18">
        <v>0.61</v>
      </c>
      <c r="M254" s="3"/>
      <c r="Q254" s="33">
        <f t="shared" si="134"/>
        <v>0.65789473684210531</v>
      </c>
      <c r="R254" s="33">
        <f t="shared" si="135"/>
        <v>0.12041666666666667</v>
      </c>
      <c r="S254" s="33">
        <v>0.1186</v>
      </c>
      <c r="T254" s="79">
        <f>(J254-L254)/S254</f>
        <v>24.367622259696461</v>
      </c>
      <c r="U254" s="79">
        <f t="shared" si="139"/>
        <v>24</v>
      </c>
      <c r="V254" s="79">
        <f>A254-U254</f>
        <v>0</v>
      </c>
      <c r="W254" s="156">
        <f t="shared" si="136"/>
        <v>0.11858477724375835</v>
      </c>
      <c r="X254" s="156">
        <f t="shared" si="137"/>
        <v>0.60641242563232334</v>
      </c>
      <c r="Y254" s="156"/>
      <c r="Z254" s="156"/>
      <c r="AA254" s="3">
        <f t="shared" si="130"/>
        <v>24.401003582607643</v>
      </c>
      <c r="AB254" s="79">
        <f t="shared" si="131"/>
        <v>24</v>
      </c>
      <c r="AC254" s="3">
        <f t="shared" si="132"/>
        <v>0</v>
      </c>
    </row>
    <row r="255" spans="1:29" ht="17" thickBot="1">
      <c r="A255" s="18">
        <f t="shared" si="138"/>
        <v>17</v>
      </c>
      <c r="B255" s="18">
        <v>83</v>
      </c>
      <c r="C255" s="18">
        <v>52.2</v>
      </c>
      <c r="D255" s="18">
        <v>48.5</v>
      </c>
      <c r="E255" s="18">
        <v>7280</v>
      </c>
      <c r="F255" s="18">
        <v>-0.5</v>
      </c>
      <c r="G255" s="18">
        <v>40.4</v>
      </c>
      <c r="H255" s="18">
        <v>43</v>
      </c>
      <c r="I255" s="18" t="s">
        <v>76</v>
      </c>
      <c r="J255" s="18">
        <v>2.65</v>
      </c>
      <c r="K255" s="18">
        <v>43</v>
      </c>
      <c r="L255" s="18">
        <v>0.61</v>
      </c>
      <c r="M255" s="3"/>
      <c r="Q255" s="33">
        <f t="shared" si="134"/>
        <v>0.63684210526315788</v>
      </c>
      <c r="R255" s="33">
        <f t="shared" si="135"/>
        <v>0.12</v>
      </c>
      <c r="S255" s="33">
        <v>0.1186</v>
      </c>
      <c r="T255" s="79">
        <f>(J255-L255)/S255</f>
        <v>17.200674536256326</v>
      </c>
      <c r="U255" s="79">
        <f t="shared" si="139"/>
        <v>17</v>
      </c>
      <c r="V255" s="79">
        <f>A255-U255</f>
        <v>0</v>
      </c>
      <c r="W255" s="156">
        <f t="shared" si="136"/>
        <v>0.11858477724375835</v>
      </c>
      <c r="X255" s="156">
        <f t="shared" si="137"/>
        <v>0.60641242563232334</v>
      </c>
      <c r="Y255" s="156"/>
      <c r="Z255" s="156"/>
      <c r="AA255" s="3">
        <f t="shared" si="130"/>
        <v>17.233135836372622</v>
      </c>
      <c r="AB255" s="79">
        <f t="shared" si="131"/>
        <v>17</v>
      </c>
      <c r="AC255" s="3">
        <f t="shared" si="132"/>
        <v>0</v>
      </c>
    </row>
    <row r="256" spans="1:29" ht="17" thickBot="1">
      <c r="A256" s="18">
        <f t="shared" si="138"/>
        <v>32</v>
      </c>
      <c r="B256" s="18">
        <v>68</v>
      </c>
      <c r="C256" s="18">
        <v>52.1</v>
      </c>
      <c r="D256" s="18">
        <v>47.3</v>
      </c>
      <c r="E256" s="18">
        <v>5350</v>
      </c>
      <c r="F256" s="18" t="s">
        <v>19</v>
      </c>
      <c r="G256" s="18">
        <v>38.6</v>
      </c>
      <c r="H256" s="18">
        <v>45.5</v>
      </c>
      <c r="I256" s="18" t="s">
        <v>20</v>
      </c>
      <c r="J256" s="18">
        <v>4.4000000000000004</v>
      </c>
      <c r="K256" s="18">
        <v>43</v>
      </c>
      <c r="L256" s="18">
        <v>0.61</v>
      </c>
      <c r="M256" s="3"/>
      <c r="Q256" s="33">
        <f t="shared" si="134"/>
        <v>0.61052631578947425</v>
      </c>
      <c r="R256" s="33">
        <f t="shared" si="135"/>
        <v>0.11843750000000001</v>
      </c>
      <c r="S256" s="33">
        <v>0.1186</v>
      </c>
      <c r="T256" s="79">
        <f>(J256-L256)/S256</f>
        <v>31.956155143338961</v>
      </c>
      <c r="U256" s="79">
        <f t="shared" si="139"/>
        <v>32</v>
      </c>
      <c r="V256" s="79">
        <f>A256-U256</f>
        <v>0</v>
      </c>
      <c r="W256" s="156">
        <f t="shared" si="136"/>
        <v>0.11858477724375835</v>
      </c>
      <c r="X256" s="156">
        <f t="shared" si="137"/>
        <v>0.60641242563232334</v>
      </c>
      <c r="Y256" s="156"/>
      <c r="Z256" s="156"/>
      <c r="AA256" s="3">
        <f t="shared" si="130"/>
        <v>31.99051060803296</v>
      </c>
      <c r="AB256" s="79">
        <f t="shared" si="131"/>
        <v>32</v>
      </c>
      <c r="AC256" s="3">
        <f t="shared" si="132"/>
        <v>0</v>
      </c>
    </row>
    <row r="257" spans="1:29" ht="17" thickBot="1">
      <c r="A257" s="18">
        <f t="shared" si="138"/>
        <v>22</v>
      </c>
      <c r="B257" s="18">
        <v>78</v>
      </c>
      <c r="C257" s="18">
        <v>54.1</v>
      </c>
      <c r="D257" s="18">
        <v>48.2</v>
      </c>
      <c r="E257" s="18">
        <v>7360</v>
      </c>
      <c r="F257" s="18">
        <v>-0.7</v>
      </c>
      <c r="G257" s="18">
        <v>40</v>
      </c>
      <c r="H257" s="18">
        <v>43.1</v>
      </c>
      <c r="I257" s="18" t="s">
        <v>131</v>
      </c>
      <c r="J257" s="18">
        <v>3.25</v>
      </c>
      <c r="K257" s="18">
        <v>43</v>
      </c>
      <c r="L257" s="18">
        <v>0.61</v>
      </c>
      <c r="M257" s="3"/>
      <c r="Q257" s="33">
        <f t="shared" si="134"/>
        <v>0.64473684210526327</v>
      </c>
      <c r="R257" s="33">
        <f t="shared" si="135"/>
        <v>0.12000000000000001</v>
      </c>
      <c r="S257" s="33">
        <v>0.1186</v>
      </c>
      <c r="T257" s="79">
        <f>(J257-L257)/S257</f>
        <v>22.259696458684655</v>
      </c>
      <c r="U257" s="79">
        <f t="shared" si="139"/>
        <v>22</v>
      </c>
      <c r="V257" s="79">
        <f>A257-U257</f>
        <v>0</v>
      </c>
      <c r="W257" s="156">
        <f t="shared" si="136"/>
        <v>0.11858477724375835</v>
      </c>
      <c r="X257" s="156">
        <f t="shared" si="137"/>
        <v>0.60641242563232334</v>
      </c>
      <c r="Y257" s="156"/>
      <c r="Z257" s="156"/>
      <c r="AA257" s="3">
        <f t="shared" si="130"/>
        <v>22.292807186656166</v>
      </c>
      <c r="AB257" s="79">
        <f t="shared" si="131"/>
        <v>22</v>
      </c>
      <c r="AC257" s="3">
        <f t="shared" si="132"/>
        <v>0</v>
      </c>
    </row>
    <row r="258" spans="1:29" ht="17" thickBot="1">
      <c r="A258" s="18">
        <f t="shared" si="138"/>
        <v>30</v>
      </c>
      <c r="B258" s="18">
        <v>70</v>
      </c>
      <c r="C258" s="18">
        <v>50.2</v>
      </c>
      <c r="D258" s="18">
        <v>47.4</v>
      </c>
      <c r="E258" s="18">
        <v>6680</v>
      </c>
      <c r="F258" s="18">
        <v>-1.5</v>
      </c>
      <c r="G258" s="18">
        <v>38.799999999999997</v>
      </c>
      <c r="H258" s="18">
        <v>43.3</v>
      </c>
      <c r="I258" s="18" t="s">
        <v>18</v>
      </c>
      <c r="J258" s="18">
        <v>4.2</v>
      </c>
      <c r="K258" s="18">
        <v>43</v>
      </c>
      <c r="L258" s="18">
        <v>0.61</v>
      </c>
      <c r="M258" s="3"/>
      <c r="Q258" s="33">
        <f t="shared" si="134"/>
        <v>0.64736842105263204</v>
      </c>
      <c r="R258" s="33">
        <f t="shared" si="135"/>
        <v>0.11966666666666667</v>
      </c>
      <c r="S258" s="33">
        <v>0.1186</v>
      </c>
      <c r="T258" s="79">
        <f>(J258-L258)/S258</f>
        <v>30.269814502529513</v>
      </c>
      <c r="U258" s="79">
        <f t="shared" si="139"/>
        <v>30</v>
      </c>
      <c r="V258" s="79">
        <f>A258-U258</f>
        <v>0</v>
      </c>
      <c r="W258" s="156">
        <f t="shared" si="136"/>
        <v>0.11858477724375835</v>
      </c>
      <c r="X258" s="156">
        <f t="shared" si="137"/>
        <v>0.60641242563232334</v>
      </c>
      <c r="Y258" s="156"/>
      <c r="Z258" s="156"/>
      <c r="AA258" s="3">
        <f t="shared" si="130"/>
        <v>30.303953491271777</v>
      </c>
      <c r="AB258" s="79">
        <f t="shared" si="131"/>
        <v>30</v>
      </c>
      <c r="AC258" s="3">
        <f t="shared" si="132"/>
        <v>0</v>
      </c>
    </row>
    <row r="259" spans="1:29" ht="17" thickBot="1">
      <c r="A259" s="18">
        <f t="shared" si="138"/>
        <v>29</v>
      </c>
      <c r="B259" s="18">
        <v>71</v>
      </c>
      <c r="C259" s="18">
        <v>51.3</v>
      </c>
      <c r="D259" s="18">
        <v>47.2</v>
      </c>
      <c r="E259" s="18">
        <v>5330</v>
      </c>
      <c r="F259" s="18" t="s">
        <v>19</v>
      </c>
      <c r="G259" s="18">
        <v>38.9</v>
      </c>
      <c r="H259" s="18">
        <v>44</v>
      </c>
      <c r="I259" s="18" t="s">
        <v>14</v>
      </c>
      <c r="J259" s="18">
        <v>4.0999999999999996</v>
      </c>
      <c r="K259" s="18">
        <v>43</v>
      </c>
      <c r="L259" s="18">
        <v>0.61</v>
      </c>
      <c r="M259" s="3"/>
      <c r="Q259" s="33">
        <f t="shared" si="134"/>
        <v>0.66578947368421026</v>
      </c>
      <c r="R259" s="33">
        <f t="shared" si="135"/>
        <v>0.12034482758620689</v>
      </c>
      <c r="S259" s="33">
        <v>0.1186</v>
      </c>
      <c r="T259" s="79">
        <f>(J259-L259)/S259</f>
        <v>29.426644182124789</v>
      </c>
      <c r="U259" s="79">
        <f t="shared" si="139"/>
        <v>29</v>
      </c>
      <c r="V259" s="79">
        <f>A259-U259</f>
        <v>0</v>
      </c>
      <c r="W259" s="156">
        <f t="shared" si="136"/>
        <v>0.11858477724375835</v>
      </c>
      <c r="X259" s="156">
        <f t="shared" si="137"/>
        <v>0.60641242563232334</v>
      </c>
      <c r="Y259" s="156"/>
      <c r="Z259" s="156"/>
      <c r="AA259" s="3">
        <f t="shared" si="130"/>
        <v>29.460674932891184</v>
      </c>
      <c r="AB259" s="79">
        <f t="shared" si="131"/>
        <v>29</v>
      </c>
      <c r="AC259" s="3">
        <f t="shared" si="132"/>
        <v>0</v>
      </c>
    </row>
    <row r="260" spans="1:29" ht="17" thickBot="1">
      <c r="A260" s="18">
        <f t="shared" si="138"/>
        <v>6</v>
      </c>
      <c r="B260" s="18">
        <v>94</v>
      </c>
      <c r="C260" s="18">
        <v>52.6</v>
      </c>
      <c r="D260" s="18">
        <v>51</v>
      </c>
      <c r="E260" s="18">
        <v>7130</v>
      </c>
      <c r="F260" s="18">
        <v>-1.5</v>
      </c>
      <c r="G260" s="18">
        <v>44</v>
      </c>
      <c r="H260" s="18">
        <v>47.7</v>
      </c>
      <c r="I260" s="18" t="s">
        <v>79</v>
      </c>
      <c r="J260" s="18">
        <v>1.3</v>
      </c>
      <c r="K260" s="18">
        <v>43</v>
      </c>
      <c r="L260" s="18">
        <v>0.61</v>
      </c>
      <c r="M260" s="3"/>
      <c r="Q260" s="33">
        <f t="shared" si="134"/>
        <v>0.58947368421052637</v>
      </c>
      <c r="R260" s="33">
        <f t="shared" si="135"/>
        <v>0.115</v>
      </c>
      <c r="S260" s="33">
        <v>0.1186</v>
      </c>
      <c r="T260" s="79">
        <f>(J260-L260)/S260</f>
        <v>5.8178752107925806</v>
      </c>
      <c r="U260" s="79">
        <f t="shared" si="139"/>
        <v>6</v>
      </c>
      <c r="V260" s="79">
        <f>A260-U260</f>
        <v>0</v>
      </c>
      <c r="W260" s="156">
        <f t="shared" si="136"/>
        <v>0.11858477724375835</v>
      </c>
      <c r="X260" s="156">
        <f t="shared" si="137"/>
        <v>0.60641242563232334</v>
      </c>
      <c r="Y260" s="156"/>
      <c r="Z260" s="156"/>
      <c r="AA260" s="3">
        <f t="shared" ref="AA260:AA277" si="140">(J260-X260)/W260</f>
        <v>5.8488752982346508</v>
      </c>
      <c r="AB260" s="79">
        <f t="shared" ref="AB260:AB289" si="141">ROUND(AA260,0)</f>
        <v>6</v>
      </c>
      <c r="AC260" s="3">
        <f t="shared" ref="AC260:AC277" si="142">A260-AB260</f>
        <v>0</v>
      </c>
    </row>
    <row r="261" spans="1:29" ht="17" thickBot="1">
      <c r="A261" s="18">
        <f t="shared" si="138"/>
        <v>7</v>
      </c>
      <c r="B261" s="18">
        <v>93</v>
      </c>
      <c r="C261" s="18">
        <v>52.9</v>
      </c>
      <c r="D261" s="18">
        <v>49.3</v>
      </c>
      <c r="E261" s="18">
        <v>7240</v>
      </c>
      <c r="F261" s="18">
        <v>-1.5</v>
      </c>
      <c r="G261" s="18">
        <v>41.6</v>
      </c>
      <c r="H261" s="18">
        <v>45</v>
      </c>
      <c r="I261" s="18" t="s">
        <v>128</v>
      </c>
      <c r="J261" s="18">
        <v>1.4</v>
      </c>
      <c r="K261" s="18">
        <v>43</v>
      </c>
      <c r="L261" s="18">
        <v>0.61</v>
      </c>
      <c r="M261" s="3"/>
      <c r="Q261" s="33">
        <f t="shared" si="134"/>
        <v>0.57105263157894737</v>
      </c>
      <c r="R261" s="33">
        <f t="shared" si="135"/>
        <v>0.11285714285714285</v>
      </c>
      <c r="S261" s="33">
        <v>0.1186</v>
      </c>
      <c r="T261" s="79">
        <f>(J261-L261)/S261</f>
        <v>6.6610455311973018</v>
      </c>
      <c r="U261" s="79">
        <f t="shared" si="139"/>
        <v>7</v>
      </c>
      <c r="V261" s="79">
        <f>A261-U261</f>
        <v>0</v>
      </c>
      <c r="W261" s="156">
        <f t="shared" si="136"/>
        <v>0.11858477724375835</v>
      </c>
      <c r="X261" s="156">
        <f t="shared" si="137"/>
        <v>0.60641242563232334</v>
      </c>
      <c r="Y261" s="156"/>
      <c r="Z261" s="156"/>
      <c r="AA261" s="3">
        <f t="shared" si="140"/>
        <v>6.6921538566152403</v>
      </c>
      <c r="AB261" s="79">
        <f t="shared" si="141"/>
        <v>7</v>
      </c>
      <c r="AC261" s="3">
        <f t="shared" si="142"/>
        <v>0</v>
      </c>
    </row>
    <row r="262" spans="1:29" ht="17" thickBot="1">
      <c r="A262" s="18">
        <f t="shared" si="138"/>
        <v>6</v>
      </c>
      <c r="B262" s="18">
        <v>94</v>
      </c>
      <c r="C262" s="18">
        <v>53.2</v>
      </c>
      <c r="D262" s="18">
        <v>50.9</v>
      </c>
      <c r="E262" s="18">
        <v>5660</v>
      </c>
      <c r="F262" s="18" t="s">
        <v>19</v>
      </c>
      <c r="G262" s="18">
        <v>44</v>
      </c>
      <c r="H262" s="18">
        <v>50.3</v>
      </c>
      <c r="I262" s="18" t="s">
        <v>79</v>
      </c>
      <c r="J262" s="18">
        <v>1.3</v>
      </c>
      <c r="K262" s="18">
        <v>43</v>
      </c>
      <c r="L262" s="18">
        <v>0.61</v>
      </c>
      <c r="M262" s="3"/>
      <c r="Q262" s="33">
        <f t="shared" si="134"/>
        <v>0.58947368421052637</v>
      </c>
      <c r="R262" s="33">
        <f t="shared" si="135"/>
        <v>0.115</v>
      </c>
      <c r="S262" s="33">
        <v>0.1186</v>
      </c>
      <c r="T262" s="79">
        <f>(J262-L262)/S262</f>
        <v>5.8178752107925806</v>
      </c>
      <c r="U262" s="79">
        <f t="shared" si="139"/>
        <v>6</v>
      </c>
      <c r="V262" s="79">
        <f>A262-U262</f>
        <v>0</v>
      </c>
      <c r="W262" s="156">
        <f t="shared" si="136"/>
        <v>0.11858477724375835</v>
      </c>
      <c r="X262" s="156">
        <f t="shared" si="137"/>
        <v>0.60641242563232334</v>
      </c>
      <c r="Y262" s="156"/>
      <c r="Z262" s="156"/>
      <c r="AA262" s="3">
        <f t="shared" si="140"/>
        <v>5.8488752982346508</v>
      </c>
      <c r="AB262" s="79">
        <f t="shared" si="141"/>
        <v>6</v>
      </c>
      <c r="AC262" s="3">
        <f t="shared" si="142"/>
        <v>0</v>
      </c>
    </row>
    <row r="263" spans="1:29" ht="17" thickBot="1">
      <c r="A263" s="18">
        <f t="shared" si="138"/>
        <v>9</v>
      </c>
      <c r="B263" s="18">
        <v>91</v>
      </c>
      <c r="C263" s="18">
        <v>51.8</v>
      </c>
      <c r="D263" s="18">
        <v>49.2</v>
      </c>
      <c r="E263" s="18">
        <v>6980</v>
      </c>
      <c r="F263" s="18">
        <v>-1.1000000000000001</v>
      </c>
      <c r="G263" s="18">
        <v>41.5</v>
      </c>
      <c r="H263" s="18">
        <v>45.3</v>
      </c>
      <c r="I263" s="18" t="s">
        <v>76</v>
      </c>
      <c r="J263" s="18">
        <v>1.7</v>
      </c>
      <c r="K263" s="18">
        <v>43</v>
      </c>
      <c r="L263" s="18">
        <v>0.61</v>
      </c>
      <c r="M263" s="3"/>
      <c r="Q263" s="33">
        <f t="shared" si="134"/>
        <v>0.63421052631578956</v>
      </c>
      <c r="R263" s="33">
        <f t="shared" si="135"/>
        <v>0.1211111111111111</v>
      </c>
      <c r="S263" s="33">
        <v>0.1186</v>
      </c>
      <c r="T263" s="79">
        <f>(J263-L263)/S263</f>
        <v>9.1905564924114653</v>
      </c>
      <c r="U263" s="79">
        <f t="shared" ref="U263:U277" si="143">ROUND(T263,0)</f>
        <v>9</v>
      </c>
      <c r="V263" s="79">
        <f>A263-U263</f>
        <v>0</v>
      </c>
      <c r="W263" s="156">
        <f t="shared" si="136"/>
        <v>0.11858477724375835</v>
      </c>
      <c r="X263" s="156">
        <f t="shared" si="137"/>
        <v>0.60641242563232334</v>
      </c>
      <c r="Y263" s="156"/>
      <c r="Z263" s="156"/>
      <c r="AA263" s="3">
        <f t="shared" si="140"/>
        <v>9.2219895317570124</v>
      </c>
      <c r="AB263" s="79">
        <f t="shared" si="141"/>
        <v>9</v>
      </c>
      <c r="AC263" s="3">
        <f t="shared" si="142"/>
        <v>0</v>
      </c>
    </row>
    <row r="264" spans="1:29" ht="17" thickBot="1">
      <c r="A264" s="18">
        <f t="shared" si="138"/>
        <v>57</v>
      </c>
      <c r="B264" s="18">
        <v>43</v>
      </c>
      <c r="C264" s="18">
        <v>52.2</v>
      </c>
      <c r="D264" s="18">
        <v>45</v>
      </c>
      <c r="E264" s="18">
        <v>5140</v>
      </c>
      <c r="F264" s="18" t="s">
        <v>19</v>
      </c>
      <c r="G264" s="18">
        <v>35.700000000000003</v>
      </c>
      <c r="H264" s="18">
        <v>39.9</v>
      </c>
      <c r="I264" s="18" t="s">
        <v>35</v>
      </c>
      <c r="J264" s="18">
        <v>7.4</v>
      </c>
      <c r="K264" s="18">
        <v>43</v>
      </c>
      <c r="L264" s="18">
        <v>0.61</v>
      </c>
      <c r="M264" s="3"/>
      <c r="Q264" s="33">
        <f t="shared" si="134"/>
        <v>0.65000000000000036</v>
      </c>
      <c r="R264" s="33">
        <f t="shared" si="135"/>
        <v>0.11912280701754387</v>
      </c>
      <c r="S264" s="33">
        <v>0.1186</v>
      </c>
      <c r="T264" s="79">
        <f>(J264-L264)/S264</f>
        <v>57.251264755480612</v>
      </c>
      <c r="U264" s="79">
        <f t="shared" si="143"/>
        <v>57</v>
      </c>
      <c r="V264" s="79">
        <f>A264-U264</f>
        <v>0</v>
      </c>
      <c r="W264" s="156">
        <f t="shared" si="136"/>
        <v>0.11858477724375835</v>
      </c>
      <c r="X264" s="156">
        <f t="shared" si="137"/>
        <v>0.60641242563232334</v>
      </c>
      <c r="Y264" s="156"/>
      <c r="Z264" s="156"/>
      <c r="AA264" s="3">
        <f t="shared" si="140"/>
        <v>57.288867359450677</v>
      </c>
      <c r="AB264" s="79">
        <f t="shared" si="141"/>
        <v>57</v>
      </c>
      <c r="AC264" s="3">
        <f t="shared" si="142"/>
        <v>0</v>
      </c>
    </row>
    <row r="265" spans="1:29" ht="17" thickBot="1">
      <c r="A265" s="18">
        <f t="shared" si="138"/>
        <v>8</v>
      </c>
      <c r="B265" s="18">
        <v>92</v>
      </c>
      <c r="C265" s="18">
        <v>51.7</v>
      </c>
      <c r="D265" s="18">
        <v>50.1</v>
      </c>
      <c r="E265" s="18">
        <v>6690</v>
      </c>
      <c r="F265" s="18">
        <v>-1.1000000000000001</v>
      </c>
      <c r="G265" s="18">
        <v>42.6</v>
      </c>
      <c r="H265" s="18">
        <v>47.4</v>
      </c>
      <c r="I265" s="18" t="s">
        <v>139</v>
      </c>
      <c r="J265" s="18">
        <v>1.6</v>
      </c>
      <c r="K265" s="18">
        <v>43</v>
      </c>
      <c r="L265" s="18">
        <v>0.61</v>
      </c>
      <c r="M265" s="3"/>
      <c r="Q265" s="33">
        <f t="shared" si="134"/>
        <v>0.65263157894736856</v>
      </c>
      <c r="R265" s="33">
        <f t="shared" si="135"/>
        <v>0.12375000000000001</v>
      </c>
      <c r="S265" s="33">
        <v>0.1186</v>
      </c>
      <c r="T265" s="79">
        <f>(J265-L265)/S265</f>
        <v>8.3473861720067468</v>
      </c>
      <c r="U265" s="79">
        <f t="shared" si="143"/>
        <v>8</v>
      </c>
      <c r="V265" s="79">
        <f>A265-U265</f>
        <v>0</v>
      </c>
      <c r="W265" s="156">
        <f t="shared" si="136"/>
        <v>0.11858477724375835</v>
      </c>
      <c r="X265" s="156">
        <f t="shared" si="137"/>
        <v>0.60641242563232334</v>
      </c>
      <c r="Y265" s="156"/>
      <c r="Z265" s="156"/>
      <c r="AA265" s="3">
        <f t="shared" si="140"/>
        <v>8.3787109733764229</v>
      </c>
      <c r="AB265" s="79">
        <f t="shared" si="141"/>
        <v>8</v>
      </c>
      <c r="AC265" s="3">
        <f t="shared" si="142"/>
        <v>0</v>
      </c>
    </row>
    <row r="266" spans="1:29" ht="17" thickBot="1">
      <c r="A266" s="18">
        <f t="shared" si="138"/>
        <v>41</v>
      </c>
      <c r="B266" s="18">
        <v>59</v>
      </c>
      <c r="C266" s="18">
        <v>51.5</v>
      </c>
      <c r="D266" s="18">
        <v>46.3</v>
      </c>
      <c r="E266" s="18">
        <v>5250</v>
      </c>
      <c r="F266" s="18" t="s">
        <v>19</v>
      </c>
      <c r="G266" s="18">
        <v>37.700000000000003</v>
      </c>
      <c r="H266" s="18">
        <v>42.7</v>
      </c>
      <c r="I266" s="18" t="s">
        <v>93</v>
      </c>
      <c r="J266" s="18">
        <v>5.5</v>
      </c>
      <c r="K266" s="18">
        <v>43</v>
      </c>
      <c r="L266" s="18">
        <v>0.61</v>
      </c>
      <c r="M266" s="3"/>
      <c r="Q266" s="33">
        <f t="shared" ref="Q266:Q277" si="144">J266-($P$244*A266)</f>
        <v>0.64473684210526372</v>
      </c>
      <c r="R266" s="33">
        <f t="shared" ref="R266:R277" si="145">(J266-L266)/A266</f>
        <v>0.11926829268292682</v>
      </c>
      <c r="S266" s="33">
        <v>0.1186</v>
      </c>
      <c r="T266" s="79">
        <f>(J266-L266)/S266</f>
        <v>41.231028667790895</v>
      </c>
      <c r="U266" s="79">
        <f t="shared" si="143"/>
        <v>41</v>
      </c>
      <c r="V266" s="79">
        <f>A266-U266</f>
        <v>0</v>
      </c>
      <c r="W266" s="156">
        <f t="shared" ref="W266:W277" si="146">INDEX(LINEST(J$201:J$277,A$201:A$277,TRUE,FALSE ),1)</f>
        <v>0.11858477724375835</v>
      </c>
      <c r="X266" s="156">
        <f t="shared" ref="X266:X277" si="147">INDEX(LINEST(J$201:J$277,A$201:A$277,TRUE,FALSE ),2)</f>
        <v>0.60641242563232334</v>
      </c>
      <c r="Y266" s="156"/>
      <c r="Z266" s="156"/>
      <c r="AA266" s="3">
        <f t="shared" si="140"/>
        <v>41.266574750219455</v>
      </c>
      <c r="AB266" s="79">
        <f t="shared" si="141"/>
        <v>41</v>
      </c>
      <c r="AC266" s="3">
        <f t="shared" si="142"/>
        <v>0</v>
      </c>
    </row>
    <row r="267" spans="1:29" ht="17" thickBot="1">
      <c r="A267" s="18">
        <f t="shared" si="138"/>
        <v>61</v>
      </c>
      <c r="B267" s="18">
        <v>39</v>
      </c>
      <c r="C267" s="18">
        <v>49.7</v>
      </c>
      <c r="D267" s="18">
        <v>44.8</v>
      </c>
      <c r="E267" s="18">
        <v>6970</v>
      </c>
      <c r="F267" s="18">
        <v>-1.7</v>
      </c>
      <c r="G267" s="18">
        <v>35.299999999999997</v>
      </c>
      <c r="H267" s="18">
        <v>38.5</v>
      </c>
      <c r="I267" s="18" t="s">
        <v>150</v>
      </c>
      <c r="J267" s="18">
        <v>7.9</v>
      </c>
      <c r="K267" s="18">
        <v>43</v>
      </c>
      <c r="L267" s="18">
        <v>0.61</v>
      </c>
      <c r="M267" s="3"/>
      <c r="Q267" s="33">
        <f t="shared" si="144"/>
        <v>0.67631578947368531</v>
      </c>
      <c r="R267" s="33">
        <f t="shared" si="145"/>
        <v>0.11950819672131148</v>
      </c>
      <c r="S267" s="33">
        <v>0.1186</v>
      </c>
      <c r="T267" s="79">
        <f>(J267-L267)/S267</f>
        <v>61.467116357504217</v>
      </c>
      <c r="U267" s="79">
        <f t="shared" si="143"/>
        <v>61</v>
      </c>
      <c r="V267" s="79">
        <f>A267-U267</f>
        <v>0</v>
      </c>
      <c r="W267" s="156">
        <f t="shared" si="146"/>
        <v>0.11858477724375835</v>
      </c>
      <c r="X267" s="156">
        <f t="shared" si="147"/>
        <v>0.60641242563232334</v>
      </c>
      <c r="Y267" s="156"/>
      <c r="Z267" s="156"/>
      <c r="AA267" s="3">
        <f t="shared" si="140"/>
        <v>61.505260151353632</v>
      </c>
      <c r="AB267" s="79">
        <f t="shared" si="141"/>
        <v>62</v>
      </c>
      <c r="AC267" s="3">
        <f t="shared" si="142"/>
        <v>-1</v>
      </c>
    </row>
    <row r="268" spans="1:29" ht="17" thickBot="1">
      <c r="A268" s="18">
        <f t="shared" si="138"/>
        <v>62</v>
      </c>
      <c r="B268" s="18">
        <v>38</v>
      </c>
      <c r="C268" s="18">
        <v>51</v>
      </c>
      <c r="D268" s="18">
        <v>44.7</v>
      </c>
      <c r="E268" s="18">
        <v>5120</v>
      </c>
      <c r="F268" s="18" t="s">
        <v>19</v>
      </c>
      <c r="G268" s="18">
        <v>35.1</v>
      </c>
      <c r="H268" s="18">
        <v>41.7</v>
      </c>
      <c r="I268" s="18" t="s">
        <v>33</v>
      </c>
      <c r="J268" s="18">
        <v>7.94</v>
      </c>
      <c r="K268" s="18">
        <v>43</v>
      </c>
      <c r="L268" s="18">
        <v>0.61</v>
      </c>
      <c r="M268" s="3"/>
      <c r="Q268" s="33">
        <f t="shared" si="144"/>
        <v>0.5978947368421057</v>
      </c>
      <c r="R268" s="33">
        <f t="shared" si="145"/>
        <v>0.1182258064516129</v>
      </c>
      <c r="S268" s="33">
        <v>0.1186</v>
      </c>
      <c r="T268" s="79">
        <f>(J268-L268)/S268</f>
        <v>61.804384485666105</v>
      </c>
      <c r="U268" s="79">
        <f t="shared" si="143"/>
        <v>62</v>
      </c>
      <c r="V268" s="79">
        <f>A268-U268</f>
        <v>0</v>
      </c>
      <c r="W268" s="156">
        <f t="shared" si="146"/>
        <v>0.11858477724375835</v>
      </c>
      <c r="X268" s="156">
        <f t="shared" si="147"/>
        <v>0.60641242563232334</v>
      </c>
      <c r="Y268" s="156"/>
      <c r="Z268" s="156"/>
      <c r="AA268" s="3">
        <f t="shared" si="140"/>
        <v>61.842571574705865</v>
      </c>
      <c r="AB268" s="79">
        <f t="shared" si="141"/>
        <v>62</v>
      </c>
      <c r="AC268" s="3">
        <f t="shared" si="142"/>
        <v>0</v>
      </c>
    </row>
    <row r="269" spans="1:29" ht="17" thickBot="1">
      <c r="A269" s="18">
        <f t="shared" si="138"/>
        <v>14</v>
      </c>
      <c r="B269" s="18">
        <v>86</v>
      </c>
      <c r="C269" s="18">
        <v>49.5</v>
      </c>
      <c r="D269" s="18">
        <v>48.7</v>
      </c>
      <c r="E269" s="18">
        <v>6650</v>
      </c>
      <c r="F269" s="18">
        <v>-1.1000000000000001</v>
      </c>
      <c r="G269" s="18">
        <v>40.799999999999997</v>
      </c>
      <c r="H269" s="18">
        <v>45.1</v>
      </c>
      <c r="I269" s="18" t="s">
        <v>22</v>
      </c>
      <c r="J269" s="18">
        <v>2.2999999999999998</v>
      </c>
      <c r="K269" s="18">
        <v>43</v>
      </c>
      <c r="L269" s="18">
        <v>0.61</v>
      </c>
      <c r="M269" s="3"/>
      <c r="Q269" s="33">
        <f t="shared" si="144"/>
        <v>0.64210526315789473</v>
      </c>
      <c r="R269" s="33">
        <f t="shared" si="145"/>
        <v>0.1207142857142857</v>
      </c>
      <c r="S269" s="33">
        <v>0.1186</v>
      </c>
      <c r="T269" s="79">
        <f>(J269-L269)/S269</f>
        <v>14.249578414839798</v>
      </c>
      <c r="U269" s="79">
        <f t="shared" si="143"/>
        <v>14</v>
      </c>
      <c r="V269" s="79">
        <f>A269-U269</f>
        <v>0</v>
      </c>
      <c r="W269" s="156">
        <f t="shared" si="146"/>
        <v>0.11858477724375835</v>
      </c>
      <c r="X269" s="156">
        <f t="shared" si="147"/>
        <v>0.60641242563232334</v>
      </c>
      <c r="Y269" s="156"/>
      <c r="Z269" s="156"/>
      <c r="AA269" s="3">
        <f t="shared" si="140"/>
        <v>14.281660882040555</v>
      </c>
      <c r="AB269" s="79">
        <f t="shared" si="141"/>
        <v>14</v>
      </c>
      <c r="AC269" s="3">
        <f t="shared" si="142"/>
        <v>0</v>
      </c>
    </row>
    <row r="270" spans="1:29" ht="17" thickBot="1">
      <c r="A270" s="18">
        <f t="shared" si="138"/>
        <v>34</v>
      </c>
      <c r="B270" s="18">
        <v>66</v>
      </c>
      <c r="C270" s="18">
        <v>49.5</v>
      </c>
      <c r="D270" s="18">
        <v>47.1</v>
      </c>
      <c r="E270" s="18">
        <v>6600</v>
      </c>
      <c r="F270" s="18">
        <v>-1.5</v>
      </c>
      <c r="G270" s="18">
        <v>38.299999999999997</v>
      </c>
      <c r="H270" s="18">
        <v>42.8</v>
      </c>
      <c r="I270" s="18" t="s">
        <v>14</v>
      </c>
      <c r="J270" s="18">
        <v>4.7</v>
      </c>
      <c r="K270" s="18">
        <v>43</v>
      </c>
      <c r="L270" s="18">
        <v>0.61</v>
      </c>
      <c r="M270" s="3"/>
      <c r="Q270" s="33">
        <f t="shared" si="144"/>
        <v>0.67368421052631611</v>
      </c>
      <c r="R270" s="33">
        <f t="shared" si="145"/>
        <v>0.12029411764705882</v>
      </c>
      <c r="S270" s="33">
        <v>0.1186</v>
      </c>
      <c r="T270" s="79">
        <f>(J270-L270)/S270</f>
        <v>34.485666104553118</v>
      </c>
      <c r="U270" s="79">
        <f t="shared" si="143"/>
        <v>34</v>
      </c>
      <c r="V270" s="79">
        <f>A270-U270</f>
        <v>0</v>
      </c>
      <c r="W270" s="156">
        <f t="shared" si="146"/>
        <v>0.11858477724375835</v>
      </c>
      <c r="X270" s="156">
        <f t="shared" si="147"/>
        <v>0.60641242563232334</v>
      </c>
      <c r="Y270" s="156"/>
      <c r="Z270" s="156"/>
      <c r="AA270" s="3">
        <f t="shared" si="140"/>
        <v>34.520346283174725</v>
      </c>
      <c r="AB270" s="79">
        <f t="shared" si="141"/>
        <v>35</v>
      </c>
      <c r="AC270" s="3">
        <f t="shared" si="142"/>
        <v>-1</v>
      </c>
    </row>
    <row r="271" spans="1:29" ht="17" thickBot="1">
      <c r="A271" s="18">
        <f t="shared" si="138"/>
        <v>47</v>
      </c>
      <c r="B271" s="18">
        <v>53</v>
      </c>
      <c r="C271" s="18">
        <v>52.1</v>
      </c>
      <c r="D271" s="18">
        <v>46.6</v>
      </c>
      <c r="E271" s="18">
        <v>6320</v>
      </c>
      <c r="F271" s="18">
        <v>-0.9</v>
      </c>
      <c r="G271" s="18">
        <v>37</v>
      </c>
      <c r="H271" s="18">
        <v>43</v>
      </c>
      <c r="I271" s="18" t="s">
        <v>132</v>
      </c>
      <c r="J271" s="18">
        <v>6.14</v>
      </c>
      <c r="K271" s="18">
        <v>43</v>
      </c>
      <c r="L271" s="18">
        <v>0.61</v>
      </c>
      <c r="M271" s="3"/>
      <c r="Q271" s="33">
        <f t="shared" si="144"/>
        <v>0.57421052631578906</v>
      </c>
      <c r="R271" s="33">
        <f t="shared" si="145"/>
        <v>0.11765957446808509</v>
      </c>
      <c r="S271" s="33">
        <v>0.1186</v>
      </c>
      <c r="T271" s="79">
        <f>(J271-L271)/S271</f>
        <v>46.627318718381112</v>
      </c>
      <c r="U271" s="79">
        <f t="shared" si="143"/>
        <v>47</v>
      </c>
      <c r="V271" s="79">
        <f>A271-U271</f>
        <v>0</v>
      </c>
      <c r="W271" s="156">
        <f t="shared" si="146"/>
        <v>0.11858477724375835</v>
      </c>
      <c r="X271" s="156">
        <f t="shared" si="147"/>
        <v>0.60641242563232334</v>
      </c>
      <c r="Y271" s="156"/>
      <c r="Z271" s="156"/>
      <c r="AA271" s="3">
        <f t="shared" si="140"/>
        <v>46.663557523855225</v>
      </c>
      <c r="AB271" s="79">
        <f t="shared" si="141"/>
        <v>47</v>
      </c>
      <c r="AC271" s="3">
        <f t="shared" si="142"/>
        <v>0</v>
      </c>
    </row>
    <row r="272" spans="1:29" ht="17" thickBot="1">
      <c r="A272" s="18">
        <f t="shared" si="138"/>
        <v>16</v>
      </c>
      <c r="B272" s="18">
        <v>84</v>
      </c>
      <c r="C272" s="18">
        <v>50.9</v>
      </c>
      <c r="D272" s="18">
        <v>48.6</v>
      </c>
      <c r="E272" s="18">
        <v>6620</v>
      </c>
      <c r="F272" s="18">
        <v>-0.5</v>
      </c>
      <c r="G272" s="18">
        <v>40.5</v>
      </c>
      <c r="H272" s="18">
        <v>45.1</v>
      </c>
      <c r="I272" s="18" t="s">
        <v>34</v>
      </c>
      <c r="J272" s="18">
        <v>2.5</v>
      </c>
      <c r="K272" s="18">
        <v>43</v>
      </c>
      <c r="L272" s="18">
        <v>0.61</v>
      </c>
      <c r="M272" s="3"/>
      <c r="Q272" s="33">
        <f t="shared" si="144"/>
        <v>0.60526315789473695</v>
      </c>
      <c r="R272" s="33">
        <f t="shared" si="145"/>
        <v>0.11812500000000001</v>
      </c>
      <c r="S272" s="33">
        <v>0.1186</v>
      </c>
      <c r="T272" s="79">
        <f>(J272-L272)/S272</f>
        <v>15.935919055649242</v>
      </c>
      <c r="U272" s="79">
        <f t="shared" si="143"/>
        <v>16</v>
      </c>
      <c r="V272" s="79">
        <f>A272-U272</f>
        <v>0</v>
      </c>
      <c r="W272" s="156">
        <f t="shared" si="146"/>
        <v>0.11858477724375835</v>
      </c>
      <c r="X272" s="156">
        <f t="shared" si="147"/>
        <v>0.60641242563232334</v>
      </c>
      <c r="Y272" s="156"/>
      <c r="Z272" s="156"/>
      <c r="AA272" s="3">
        <f t="shared" si="140"/>
        <v>15.968217998801737</v>
      </c>
      <c r="AB272" s="79">
        <f t="shared" si="141"/>
        <v>16</v>
      </c>
      <c r="AC272" s="3">
        <f t="shared" si="142"/>
        <v>0</v>
      </c>
    </row>
    <row r="273" spans="1:29" ht="17" thickBot="1">
      <c r="A273" s="18">
        <f t="shared" si="138"/>
        <v>20</v>
      </c>
      <c r="B273" s="18">
        <v>80</v>
      </c>
      <c r="C273" s="18">
        <v>51.1</v>
      </c>
      <c r="D273" s="18">
        <v>52.2</v>
      </c>
      <c r="E273" s="18">
        <v>7170</v>
      </c>
      <c r="F273" s="18">
        <v>-2.1</v>
      </c>
      <c r="G273" s="18">
        <v>45.8</v>
      </c>
      <c r="H273" s="18">
        <v>49.2</v>
      </c>
      <c r="I273" s="18" t="s">
        <v>132</v>
      </c>
      <c r="J273" s="18">
        <v>3</v>
      </c>
      <c r="K273" s="18">
        <v>43</v>
      </c>
      <c r="L273" s="18">
        <v>0.61</v>
      </c>
      <c r="M273" s="3"/>
      <c r="Q273" s="33">
        <f t="shared" si="144"/>
        <v>0.63157894736842124</v>
      </c>
      <c r="R273" s="33">
        <f t="shared" si="145"/>
        <v>0.11950000000000001</v>
      </c>
      <c r="S273" s="33">
        <v>0.1186</v>
      </c>
      <c r="T273" s="79">
        <f>(J273-L273)/S273</f>
        <v>20.151770657672852</v>
      </c>
      <c r="U273" s="79">
        <f t="shared" si="143"/>
        <v>20</v>
      </c>
      <c r="V273" s="79">
        <f>A273-U273</f>
        <v>0</v>
      </c>
      <c r="W273" s="156">
        <f t="shared" si="146"/>
        <v>0.11858477724375835</v>
      </c>
      <c r="X273" s="156">
        <f t="shared" si="147"/>
        <v>0.60641242563232334</v>
      </c>
      <c r="Y273" s="156"/>
      <c r="Z273" s="156"/>
      <c r="AA273" s="3">
        <f t="shared" si="140"/>
        <v>20.184610790704689</v>
      </c>
      <c r="AB273" s="79">
        <f t="shared" si="141"/>
        <v>20</v>
      </c>
      <c r="AC273" s="3">
        <f t="shared" si="142"/>
        <v>0</v>
      </c>
    </row>
    <row r="274" spans="1:29" ht="17" thickBot="1">
      <c r="A274" s="18">
        <f t="shared" ref="A274:A277" si="148">100-B274</f>
        <v>19</v>
      </c>
      <c r="B274" s="18">
        <v>81</v>
      </c>
      <c r="C274" s="18">
        <v>49.8</v>
      </c>
      <c r="D274" s="18">
        <v>48.3</v>
      </c>
      <c r="E274" s="18">
        <v>6630</v>
      </c>
      <c r="F274" s="18">
        <v>-0.7</v>
      </c>
      <c r="G274" s="18">
        <v>40.1</v>
      </c>
      <c r="H274" s="18">
        <v>44.5</v>
      </c>
      <c r="I274" s="18" t="s">
        <v>148</v>
      </c>
      <c r="J274" s="18">
        <v>2.9</v>
      </c>
      <c r="K274" s="18">
        <v>43</v>
      </c>
      <c r="L274" s="18">
        <v>0.61</v>
      </c>
      <c r="M274" s="3"/>
      <c r="Q274" s="33">
        <f t="shared" si="144"/>
        <v>0.64999999999999991</v>
      </c>
      <c r="R274" s="33">
        <f t="shared" si="145"/>
        <v>0.12052631578947369</v>
      </c>
      <c r="S274" s="33">
        <v>0.1186</v>
      </c>
      <c r="T274" s="79">
        <f>(J274-L274)/S274</f>
        <v>19.308600337268128</v>
      </c>
      <c r="U274" s="79">
        <f t="shared" si="143"/>
        <v>19</v>
      </c>
      <c r="V274" s="79">
        <f>A274-U274</f>
        <v>0</v>
      </c>
      <c r="W274" s="156">
        <f t="shared" si="146"/>
        <v>0.11858477724375835</v>
      </c>
      <c r="X274" s="156">
        <f t="shared" si="147"/>
        <v>0.60641242563232334</v>
      </c>
      <c r="Y274" s="156"/>
      <c r="Z274" s="156"/>
      <c r="AA274" s="3">
        <f t="shared" si="140"/>
        <v>19.341332232324099</v>
      </c>
      <c r="AB274" s="79">
        <f t="shared" si="141"/>
        <v>19</v>
      </c>
      <c r="AC274" s="3">
        <f t="shared" si="142"/>
        <v>0</v>
      </c>
    </row>
    <row r="275" spans="1:29" ht="17" thickBot="1">
      <c r="A275" s="18">
        <f t="shared" si="148"/>
        <v>66</v>
      </c>
      <c r="B275" s="18">
        <v>34</v>
      </c>
      <c r="C275" s="18">
        <v>49.7</v>
      </c>
      <c r="D275" s="18">
        <v>44.3</v>
      </c>
      <c r="E275" s="18">
        <v>6720</v>
      </c>
      <c r="F275" s="18">
        <v>-0.9</v>
      </c>
      <c r="G275" s="18">
        <v>34.6</v>
      </c>
      <c r="H275" s="18">
        <v>37.6</v>
      </c>
      <c r="I275" s="18" t="s">
        <v>96</v>
      </c>
      <c r="J275" s="18">
        <v>8.4</v>
      </c>
      <c r="K275" s="18">
        <v>43</v>
      </c>
      <c r="L275" s="18">
        <v>0.61</v>
      </c>
      <c r="M275" s="3"/>
      <c r="Q275" s="33">
        <f t="shared" si="144"/>
        <v>0.58421052631579062</v>
      </c>
      <c r="R275" s="33">
        <f t="shared" si="145"/>
        <v>0.11803030303030303</v>
      </c>
      <c r="S275" s="33">
        <v>0.1186</v>
      </c>
      <c r="T275" s="79">
        <f>(J275-L275)/S275</f>
        <v>65.682967959527829</v>
      </c>
      <c r="U275" s="79">
        <f t="shared" si="143"/>
        <v>66</v>
      </c>
      <c r="V275" s="79">
        <f>A275-U275</f>
        <v>0</v>
      </c>
      <c r="W275" s="156">
        <f t="shared" si="146"/>
        <v>0.11858477724375835</v>
      </c>
      <c r="X275" s="156">
        <f t="shared" si="147"/>
        <v>0.60641242563232334</v>
      </c>
      <c r="Y275" s="156"/>
      <c r="Z275" s="156"/>
      <c r="AA275" s="3">
        <f t="shared" si="140"/>
        <v>65.721652943256586</v>
      </c>
      <c r="AB275" s="79">
        <f t="shared" si="141"/>
        <v>66</v>
      </c>
      <c r="AC275" s="3">
        <f t="shared" si="142"/>
        <v>0</v>
      </c>
    </row>
    <row r="276" spans="1:29" ht="17" thickBot="1">
      <c r="A276" s="18">
        <f t="shared" si="148"/>
        <v>37</v>
      </c>
      <c r="B276" s="18">
        <v>63</v>
      </c>
      <c r="C276" s="18">
        <v>50.1</v>
      </c>
      <c r="D276" s="18">
        <v>47.1</v>
      </c>
      <c r="E276" s="18">
        <v>6180</v>
      </c>
      <c r="F276" s="18">
        <v>-0.5</v>
      </c>
      <c r="G276" s="18">
        <v>38</v>
      </c>
      <c r="H276" s="18">
        <v>43.8</v>
      </c>
      <c r="I276" s="18" t="s">
        <v>32</v>
      </c>
      <c r="J276" s="18">
        <v>5</v>
      </c>
      <c r="K276" s="18">
        <v>43</v>
      </c>
      <c r="L276" s="18">
        <v>0.61</v>
      </c>
      <c r="M276" s="3"/>
      <c r="Q276" s="33">
        <f t="shared" si="144"/>
        <v>0.61842105263157876</v>
      </c>
      <c r="R276" s="33">
        <f t="shared" si="145"/>
        <v>0.11864864864864864</v>
      </c>
      <c r="S276" s="33">
        <v>0.1186</v>
      </c>
      <c r="T276" s="79">
        <f>(J276-L276)/S276</f>
        <v>37.015177065767283</v>
      </c>
      <c r="U276" s="79">
        <f t="shared" si="143"/>
        <v>37</v>
      </c>
      <c r="V276" s="79">
        <f>A276-U276</f>
        <v>0</v>
      </c>
      <c r="W276" s="156">
        <f t="shared" si="146"/>
        <v>0.11858477724375835</v>
      </c>
      <c r="X276" s="156">
        <f t="shared" si="147"/>
        <v>0.60641242563232334</v>
      </c>
      <c r="Y276" s="156"/>
      <c r="Z276" s="156"/>
      <c r="AA276" s="3">
        <f t="shared" si="140"/>
        <v>37.050181958316507</v>
      </c>
      <c r="AB276" s="79">
        <f t="shared" si="141"/>
        <v>37</v>
      </c>
      <c r="AC276" s="3">
        <f t="shared" si="142"/>
        <v>0</v>
      </c>
    </row>
    <row r="277" spans="1:29" ht="17" thickBot="1">
      <c r="A277" s="18">
        <f t="shared" si="148"/>
        <v>83</v>
      </c>
      <c r="B277" s="18">
        <v>17</v>
      </c>
      <c r="C277" s="18">
        <v>48.1</v>
      </c>
      <c r="D277" s="18">
        <v>42.7</v>
      </c>
      <c r="E277" s="18">
        <v>4930</v>
      </c>
      <c r="F277" s="18" t="s">
        <v>19</v>
      </c>
      <c r="G277" s="18">
        <v>32.700000000000003</v>
      </c>
      <c r="H277" s="18">
        <v>38.200000000000003</v>
      </c>
      <c r="I277" s="18" t="s">
        <v>150</v>
      </c>
      <c r="J277" s="18">
        <v>10.4</v>
      </c>
      <c r="K277" s="18">
        <v>43</v>
      </c>
      <c r="L277" s="18">
        <v>0.61</v>
      </c>
      <c r="M277" s="3"/>
      <c r="Q277" s="33">
        <f t="shared" si="144"/>
        <v>0.57105263157894903</v>
      </c>
      <c r="R277" s="33">
        <f t="shared" si="145"/>
        <v>0.11795180722891567</v>
      </c>
      <c r="S277" s="33">
        <v>0.1186</v>
      </c>
      <c r="T277" s="79">
        <f>(J277-L277)/S277</f>
        <v>82.546374367622263</v>
      </c>
      <c r="U277" s="79">
        <f t="shared" si="143"/>
        <v>83</v>
      </c>
      <c r="V277" s="79">
        <f>A277-U277</f>
        <v>0</v>
      </c>
      <c r="W277" s="156">
        <f t="shared" si="146"/>
        <v>0.11858477724375835</v>
      </c>
      <c r="X277" s="156">
        <f t="shared" si="147"/>
        <v>0.60641242563232334</v>
      </c>
      <c r="Y277" s="156"/>
      <c r="Z277" s="156"/>
      <c r="AA277" s="3">
        <f t="shared" si="140"/>
        <v>82.587224110868391</v>
      </c>
      <c r="AB277" s="79">
        <f t="shared" si="141"/>
        <v>83</v>
      </c>
      <c r="AC277" s="3">
        <f t="shared" si="142"/>
        <v>0</v>
      </c>
    </row>
  </sheetData>
  <mergeCells count="3">
    <mergeCell ref="A1:Q1"/>
    <mergeCell ref="AW1:BL1"/>
    <mergeCell ref="AE1:AT1"/>
  </mergeCells>
  <conditionalFormatting sqref="BV3 BV5:BV83">
    <cfRule type="expression" dxfId="3" priority="5">
      <formula>$BV3&gt;1</formula>
    </cfRule>
    <cfRule type="expression" dxfId="2" priority="12">
      <formula>$BV3&lt;-1</formula>
    </cfRule>
  </conditionalFormatting>
  <conditionalFormatting sqref="BV4">
    <cfRule type="expression" dxfId="1" priority="3">
      <formula>$BV4&gt;1</formula>
    </cfRule>
    <cfRule type="expression" dxfId="0" priority="4">
      <formula>$BV4&lt;-1</formula>
    </cfRule>
  </conditionalFormatting>
  <pageMargins left="0.75" right="0.75" top="1" bottom="1" header="0.5" footer="0.5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A3C3-A386-BB42-AE55-39BD1EAFAD81}">
  <dimension ref="A1:O24"/>
  <sheetViews>
    <sheetView workbookViewId="0">
      <selection activeCell="N1" sqref="N1"/>
    </sheetView>
  </sheetViews>
  <sheetFormatPr baseColWidth="10" defaultRowHeight="16"/>
  <cols>
    <col min="12" max="12" width="11.5" bestFit="1" customWidth="1"/>
    <col min="14" max="14" width="14.83203125" customWidth="1"/>
  </cols>
  <sheetData>
    <row r="1" spans="1:15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0" t="s">
        <v>8</v>
      </c>
      <c r="O1" s="89" t="s">
        <v>0</v>
      </c>
    </row>
    <row r="2" spans="1:15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2" t="s">
        <v>13</v>
      </c>
      <c r="O2" s="91"/>
    </row>
    <row r="3" spans="1:15" ht="19">
      <c r="A3" s="93">
        <v>1</v>
      </c>
      <c r="B3" s="91"/>
      <c r="C3" s="91"/>
      <c r="D3" s="91"/>
      <c r="E3" s="94">
        <v>87</v>
      </c>
      <c r="F3" s="89">
        <v>41.2</v>
      </c>
      <c r="G3" s="89">
        <v>38.1</v>
      </c>
      <c r="H3" s="89">
        <v>5750</v>
      </c>
      <c r="I3" s="89">
        <v>-0.9</v>
      </c>
      <c r="J3" s="89">
        <v>26.6</v>
      </c>
      <c r="K3" s="89">
        <v>30.5</v>
      </c>
      <c r="L3" s="89" t="s">
        <v>35</v>
      </c>
      <c r="M3" s="89">
        <v>1.7</v>
      </c>
      <c r="N3" s="89" t="s">
        <v>29</v>
      </c>
      <c r="O3" s="93">
        <v>1</v>
      </c>
    </row>
    <row r="4" spans="1:15" ht="19">
      <c r="A4" s="93">
        <v>2</v>
      </c>
      <c r="B4" s="91"/>
      <c r="C4" s="91"/>
      <c r="D4" s="91"/>
      <c r="E4" s="94">
        <v>66</v>
      </c>
      <c r="F4" s="89">
        <v>38.200000000000003</v>
      </c>
      <c r="G4" s="89">
        <v>33.9</v>
      </c>
      <c r="H4" s="89">
        <v>3970</v>
      </c>
      <c r="I4" s="89" t="s">
        <v>19</v>
      </c>
      <c r="J4" s="89">
        <v>21.3</v>
      </c>
      <c r="K4" s="89">
        <v>27.2</v>
      </c>
      <c r="L4" s="89" t="s">
        <v>28</v>
      </c>
      <c r="M4" s="89">
        <v>3.7</v>
      </c>
      <c r="N4" s="89" t="s">
        <v>35</v>
      </c>
      <c r="O4" s="93">
        <v>2</v>
      </c>
    </row>
    <row r="5" spans="1:15" ht="19">
      <c r="A5" s="93">
        <v>3</v>
      </c>
      <c r="B5" s="91"/>
      <c r="C5" s="91"/>
      <c r="D5" s="91"/>
      <c r="E5" s="94">
        <v>94</v>
      </c>
      <c r="F5" s="89">
        <v>35.200000000000003</v>
      </c>
      <c r="G5" s="89">
        <v>36.200000000000003</v>
      </c>
      <c r="H5" s="89">
        <v>4940</v>
      </c>
      <c r="I5" s="89">
        <v>-2.9</v>
      </c>
      <c r="J5" s="89">
        <v>24</v>
      </c>
      <c r="K5" s="89">
        <v>29.2</v>
      </c>
      <c r="L5" s="89" t="s">
        <v>86</v>
      </c>
      <c r="M5" s="89">
        <v>1.1000000000000001</v>
      </c>
      <c r="N5" s="89" t="s">
        <v>128</v>
      </c>
      <c r="O5" s="93">
        <v>3</v>
      </c>
    </row>
    <row r="6" spans="1:15" ht="19">
      <c r="A6" s="93">
        <v>4</v>
      </c>
      <c r="B6" s="91"/>
      <c r="C6" s="91"/>
      <c r="D6" s="91"/>
      <c r="E6" s="94">
        <v>92</v>
      </c>
      <c r="F6" s="89">
        <v>39.1</v>
      </c>
      <c r="G6" s="89">
        <v>36.1</v>
      </c>
      <c r="H6" s="89">
        <v>5240</v>
      </c>
      <c r="I6" s="89">
        <v>-1.7</v>
      </c>
      <c r="J6" s="89">
        <v>23.7</v>
      </c>
      <c r="K6" s="89">
        <v>28.7</v>
      </c>
      <c r="L6" s="89" t="s">
        <v>32</v>
      </c>
      <c r="M6" s="89">
        <v>1.3</v>
      </c>
      <c r="N6" s="89" t="s">
        <v>32</v>
      </c>
      <c r="O6" s="93">
        <v>4</v>
      </c>
    </row>
    <row r="7" spans="1:15" ht="19">
      <c r="A7" s="93">
        <v>5</v>
      </c>
      <c r="B7" s="91"/>
      <c r="C7" s="91"/>
      <c r="D7" s="91"/>
      <c r="E7" s="94">
        <v>64</v>
      </c>
      <c r="F7" s="89">
        <v>40.4</v>
      </c>
      <c r="G7" s="89">
        <v>40.1</v>
      </c>
      <c r="H7" s="89">
        <v>5460</v>
      </c>
      <c r="I7" s="89">
        <v>-1.9</v>
      </c>
      <c r="J7" s="89">
        <v>28.8</v>
      </c>
      <c r="K7" s="89">
        <v>34.200000000000003</v>
      </c>
      <c r="L7" s="89" t="s">
        <v>132</v>
      </c>
      <c r="M7" s="89">
        <v>3.9</v>
      </c>
      <c r="N7" s="89" t="s">
        <v>17</v>
      </c>
      <c r="O7" s="93">
        <v>5</v>
      </c>
    </row>
    <row r="8" spans="1:15" ht="19">
      <c r="A8" s="93">
        <v>6</v>
      </c>
      <c r="B8" s="91"/>
      <c r="C8" s="91"/>
      <c r="D8" s="91"/>
      <c r="E8" s="94">
        <v>81</v>
      </c>
      <c r="F8" s="89">
        <v>38.299999999999997</v>
      </c>
      <c r="G8" s="89">
        <v>35.299999999999997</v>
      </c>
      <c r="H8" s="89">
        <v>5130</v>
      </c>
      <c r="I8" s="89">
        <v>-0.7</v>
      </c>
      <c r="J8" s="89">
        <v>22.8</v>
      </c>
      <c r="K8" s="89">
        <v>27.6</v>
      </c>
      <c r="L8" s="89" t="s">
        <v>76</v>
      </c>
      <c r="M8" s="89">
        <v>2.2999999999999998</v>
      </c>
      <c r="N8" s="89" t="s">
        <v>35</v>
      </c>
      <c r="O8" s="93">
        <v>6</v>
      </c>
    </row>
    <row r="9" spans="1:15" ht="19">
      <c r="A9" s="93">
        <v>7</v>
      </c>
      <c r="B9" s="91"/>
      <c r="C9" s="91"/>
      <c r="D9" s="91"/>
      <c r="E9" s="94">
        <v>80</v>
      </c>
      <c r="F9" s="89">
        <v>39.1</v>
      </c>
      <c r="G9" s="89">
        <v>35.1</v>
      </c>
      <c r="H9" s="89">
        <v>5320</v>
      </c>
      <c r="I9" s="89">
        <v>-1.1000000000000001</v>
      </c>
      <c r="J9" s="89">
        <v>22.6</v>
      </c>
      <c r="K9" s="89">
        <v>27.1</v>
      </c>
      <c r="L9" s="89" t="s">
        <v>35</v>
      </c>
      <c r="M9" s="89">
        <v>2.4</v>
      </c>
      <c r="N9" s="89" t="s">
        <v>29</v>
      </c>
      <c r="O9" s="93">
        <v>7</v>
      </c>
    </row>
    <row r="10" spans="1:15" ht="19">
      <c r="A10" s="93">
        <v>8</v>
      </c>
      <c r="B10" s="91"/>
      <c r="C10" s="91"/>
      <c r="D10" s="91"/>
      <c r="E10" s="94">
        <v>68</v>
      </c>
      <c r="F10" s="89">
        <v>37.4</v>
      </c>
      <c r="G10" s="89">
        <v>34.299999999999997</v>
      </c>
      <c r="H10" s="89">
        <v>5210</v>
      </c>
      <c r="I10" s="89">
        <v>-0.5</v>
      </c>
      <c r="J10" s="89">
        <v>21.9</v>
      </c>
      <c r="K10" s="89">
        <v>25.8</v>
      </c>
      <c r="L10" s="89" t="s">
        <v>150</v>
      </c>
      <c r="M10" s="89">
        <v>3.5</v>
      </c>
      <c r="N10" s="89" t="s">
        <v>131</v>
      </c>
      <c r="O10" s="93">
        <v>8</v>
      </c>
    </row>
    <row r="11" spans="1:15" ht="19">
      <c r="A11" s="93">
        <v>9</v>
      </c>
      <c r="B11" s="91"/>
      <c r="C11" s="91"/>
      <c r="D11" s="91"/>
      <c r="E11" s="94">
        <v>68</v>
      </c>
      <c r="F11" s="89">
        <v>35.5</v>
      </c>
      <c r="G11" s="89">
        <v>34</v>
      </c>
      <c r="H11" s="89">
        <v>3980</v>
      </c>
      <c r="I11" s="89" t="s">
        <v>19</v>
      </c>
      <c r="J11" s="89">
        <v>21.5</v>
      </c>
      <c r="K11" s="89">
        <v>27.2</v>
      </c>
      <c r="L11" s="89" t="s">
        <v>76</v>
      </c>
      <c r="M11" s="89">
        <v>3.5</v>
      </c>
      <c r="N11" s="89" t="s">
        <v>35</v>
      </c>
      <c r="O11" s="93">
        <v>9</v>
      </c>
    </row>
    <row r="12" spans="1:15" ht="19">
      <c r="A12" s="93">
        <v>10</v>
      </c>
      <c r="B12" s="91"/>
      <c r="C12" s="91"/>
      <c r="D12" s="91"/>
      <c r="E12" s="94">
        <v>86</v>
      </c>
      <c r="F12" s="89">
        <v>38.200000000000003</v>
      </c>
      <c r="G12" s="89">
        <v>38.5</v>
      </c>
      <c r="H12" s="89">
        <v>4510</v>
      </c>
      <c r="I12" s="89" t="s">
        <v>19</v>
      </c>
      <c r="J12" s="89">
        <v>26.8</v>
      </c>
      <c r="K12" s="89">
        <v>33.200000000000003</v>
      </c>
      <c r="L12" s="89" t="s">
        <v>32</v>
      </c>
      <c r="M12" s="89">
        <v>1.8</v>
      </c>
      <c r="N12" s="89" t="s">
        <v>32</v>
      </c>
      <c r="O12" s="93">
        <v>10</v>
      </c>
    </row>
    <row r="13" spans="1:15" ht="19">
      <c r="A13" s="93">
        <v>11</v>
      </c>
      <c r="B13" s="91"/>
      <c r="C13" s="91"/>
      <c r="D13" s="91"/>
      <c r="E13" s="94">
        <v>90</v>
      </c>
      <c r="F13" s="89">
        <v>37.9</v>
      </c>
      <c r="G13" s="89">
        <v>36.1</v>
      </c>
      <c r="H13" s="89">
        <v>5100</v>
      </c>
      <c r="I13" s="89">
        <v>-1.9</v>
      </c>
      <c r="J13" s="89">
        <v>23.6</v>
      </c>
      <c r="K13" s="89">
        <v>28.9</v>
      </c>
      <c r="L13" s="89" t="s">
        <v>33</v>
      </c>
      <c r="M13" s="89">
        <v>1.4</v>
      </c>
      <c r="N13" s="89" t="s">
        <v>34</v>
      </c>
      <c r="O13" s="93">
        <v>11</v>
      </c>
    </row>
    <row r="14" spans="1:15" ht="19">
      <c r="A14" s="93">
        <v>12</v>
      </c>
      <c r="B14" s="91"/>
      <c r="C14" s="91"/>
      <c r="D14" s="91"/>
      <c r="E14" s="94">
        <v>68</v>
      </c>
      <c r="F14" s="89">
        <v>37.4</v>
      </c>
      <c r="G14" s="89">
        <v>34.700000000000003</v>
      </c>
      <c r="H14" s="89">
        <v>4730</v>
      </c>
      <c r="I14" s="89">
        <v>-1.3</v>
      </c>
      <c r="J14" s="89">
        <v>21.5</v>
      </c>
      <c r="K14" s="89">
        <v>27.5</v>
      </c>
      <c r="L14" s="89" t="s">
        <v>96</v>
      </c>
      <c r="M14" s="89">
        <v>3.5</v>
      </c>
      <c r="N14" s="89" t="s">
        <v>76</v>
      </c>
      <c r="O14" s="93">
        <v>12</v>
      </c>
    </row>
    <row r="15" spans="1:15" ht="19">
      <c r="A15" s="93">
        <v>13</v>
      </c>
      <c r="B15" s="91"/>
      <c r="C15" s="91"/>
      <c r="D15" s="91"/>
      <c r="E15" s="94">
        <v>65</v>
      </c>
      <c r="F15" s="89">
        <v>36.1</v>
      </c>
      <c r="G15" s="89">
        <v>34.200000000000003</v>
      </c>
      <c r="H15" s="89">
        <v>4780</v>
      </c>
      <c r="I15" s="89">
        <v>-1.9</v>
      </c>
      <c r="J15" s="89">
        <v>21.2</v>
      </c>
      <c r="K15" s="89">
        <v>26.6</v>
      </c>
      <c r="L15" s="89" t="s">
        <v>16</v>
      </c>
      <c r="M15" s="89">
        <v>3.8</v>
      </c>
      <c r="N15" s="89" t="s">
        <v>148</v>
      </c>
      <c r="O15" s="93">
        <v>13</v>
      </c>
    </row>
    <row r="16" spans="1:15" ht="19">
      <c r="A16" s="93">
        <v>14</v>
      </c>
      <c r="B16" s="91"/>
      <c r="C16" s="91"/>
      <c r="D16" s="91"/>
      <c r="E16" s="94">
        <v>62</v>
      </c>
      <c r="F16" s="89">
        <v>39.700000000000003</v>
      </c>
      <c r="G16" s="89">
        <v>40.4</v>
      </c>
      <c r="H16" s="89">
        <v>4730</v>
      </c>
      <c r="I16" s="89" t="s">
        <v>19</v>
      </c>
      <c r="J16" s="89">
        <v>29</v>
      </c>
      <c r="K16" s="89">
        <v>35.9</v>
      </c>
      <c r="L16" s="89" t="s">
        <v>151</v>
      </c>
      <c r="M16" s="89">
        <v>4.0999999999999996</v>
      </c>
      <c r="N16" s="89" t="s">
        <v>79</v>
      </c>
      <c r="O16" s="93">
        <v>14</v>
      </c>
    </row>
    <row r="17" spans="1:15" ht="19">
      <c r="A17" s="93">
        <v>15</v>
      </c>
      <c r="B17" s="91"/>
      <c r="C17" s="91"/>
      <c r="D17" s="91"/>
      <c r="E17" s="94">
        <v>99</v>
      </c>
      <c r="F17" s="89">
        <v>36.799999999999997</v>
      </c>
      <c r="G17" s="89">
        <v>36.700000000000003</v>
      </c>
      <c r="H17" s="89">
        <v>5080</v>
      </c>
      <c r="I17" s="89">
        <v>-0.9</v>
      </c>
      <c r="J17" s="89">
        <v>24.7</v>
      </c>
      <c r="K17" s="89">
        <v>29.5</v>
      </c>
      <c r="L17" s="89" t="s">
        <v>85</v>
      </c>
      <c r="M17" s="89">
        <v>0.6</v>
      </c>
      <c r="N17" s="89" t="s">
        <v>20</v>
      </c>
      <c r="O17" s="93">
        <v>15</v>
      </c>
    </row>
    <row r="18" spans="1:15" ht="19">
      <c r="A18" s="93">
        <v>16</v>
      </c>
      <c r="B18" s="91"/>
      <c r="C18" s="91"/>
      <c r="D18" s="91"/>
      <c r="E18" s="94">
        <v>100</v>
      </c>
      <c r="F18" s="89">
        <v>38.5</v>
      </c>
      <c r="G18" s="89">
        <v>37.200000000000003</v>
      </c>
      <c r="H18" s="89">
        <v>5190</v>
      </c>
      <c r="I18" s="89">
        <v>-1.3</v>
      </c>
      <c r="J18" s="89">
        <v>25.1</v>
      </c>
      <c r="K18" s="89">
        <v>30.2</v>
      </c>
      <c r="L18" s="89" t="s">
        <v>32</v>
      </c>
      <c r="M18" s="89">
        <v>0.2</v>
      </c>
      <c r="N18" s="89" t="s">
        <v>32</v>
      </c>
      <c r="O18" s="93">
        <v>16</v>
      </c>
    </row>
    <row r="19" spans="1:15" ht="19">
      <c r="A19" s="93">
        <v>17</v>
      </c>
      <c r="B19" s="91"/>
      <c r="C19" s="91"/>
      <c r="D19" s="91"/>
      <c r="E19" s="94">
        <v>96</v>
      </c>
      <c r="F19" s="89">
        <v>39.5</v>
      </c>
      <c r="G19" s="89">
        <v>37.6</v>
      </c>
      <c r="H19" s="89">
        <v>5520</v>
      </c>
      <c r="I19" s="89">
        <v>-1.7</v>
      </c>
      <c r="J19" s="89">
        <v>25.8</v>
      </c>
      <c r="K19" s="89">
        <v>30.2</v>
      </c>
      <c r="L19" s="89" t="s">
        <v>32</v>
      </c>
      <c r="M19" s="89">
        <v>0.9</v>
      </c>
      <c r="N19" s="89" t="s">
        <v>32</v>
      </c>
      <c r="O19" s="93">
        <v>17</v>
      </c>
    </row>
    <row r="20" spans="1:15" ht="19">
      <c r="A20" s="93">
        <v>18</v>
      </c>
      <c r="B20" s="91"/>
      <c r="C20" s="91"/>
      <c r="D20" s="91"/>
      <c r="E20" s="94">
        <v>88</v>
      </c>
      <c r="F20" s="89">
        <v>37.1</v>
      </c>
      <c r="G20" s="89">
        <v>35.4</v>
      </c>
      <c r="H20" s="89">
        <v>4150</v>
      </c>
      <c r="I20" s="89" t="s">
        <v>19</v>
      </c>
      <c r="J20" s="89">
        <v>23.4</v>
      </c>
      <c r="K20" s="89">
        <v>28.9</v>
      </c>
      <c r="L20" s="89" t="s">
        <v>148</v>
      </c>
      <c r="M20" s="89">
        <v>1.6</v>
      </c>
      <c r="N20" s="89" t="s">
        <v>148</v>
      </c>
      <c r="O20" s="93">
        <v>18</v>
      </c>
    </row>
    <row r="21" spans="1:15" ht="19">
      <c r="A21" s="93">
        <v>19</v>
      </c>
      <c r="B21" s="91"/>
      <c r="C21" s="91"/>
      <c r="D21" s="91"/>
      <c r="E21" s="94">
        <v>79</v>
      </c>
      <c r="F21" s="89">
        <v>37.9</v>
      </c>
      <c r="G21" s="89">
        <v>38.9</v>
      </c>
      <c r="H21" s="89">
        <v>4990</v>
      </c>
      <c r="I21" s="89">
        <v>-1.5</v>
      </c>
      <c r="J21" s="89">
        <v>27.2</v>
      </c>
      <c r="K21" s="89">
        <v>33.200000000000003</v>
      </c>
      <c r="L21" s="89" t="s">
        <v>133</v>
      </c>
      <c r="M21" s="89">
        <v>2.5</v>
      </c>
      <c r="N21" s="89" t="s">
        <v>132</v>
      </c>
      <c r="O21" s="93">
        <v>19</v>
      </c>
    </row>
    <row r="22" spans="1:15" ht="19">
      <c r="A22" s="93">
        <v>20</v>
      </c>
      <c r="B22" s="91"/>
      <c r="C22" s="91"/>
      <c r="D22" s="91"/>
      <c r="E22" s="94">
        <v>33</v>
      </c>
      <c r="F22" s="89">
        <v>35.1</v>
      </c>
      <c r="G22" s="89">
        <v>31.2</v>
      </c>
      <c r="H22" s="89">
        <v>3650</v>
      </c>
      <c r="I22" s="89" t="s">
        <v>19</v>
      </c>
      <c r="J22" s="89">
        <v>18.2</v>
      </c>
      <c r="K22" s="89">
        <v>23.9</v>
      </c>
      <c r="L22" s="89" t="s">
        <v>28</v>
      </c>
      <c r="M22" s="89">
        <v>6.9</v>
      </c>
      <c r="N22" s="89" t="s">
        <v>35</v>
      </c>
      <c r="O22" s="93">
        <v>20</v>
      </c>
    </row>
    <row r="23" spans="1:15" ht="19">
      <c r="A23" s="89" t="s">
        <v>21</v>
      </c>
      <c r="B23" s="91"/>
      <c r="C23" s="91"/>
      <c r="D23" s="91"/>
      <c r="E23" s="94">
        <v>78.3</v>
      </c>
      <c r="F23" s="89">
        <v>37.9</v>
      </c>
      <c r="G23" s="89">
        <v>36.200000000000003</v>
      </c>
      <c r="H23" s="89">
        <v>4872</v>
      </c>
      <c r="I23" s="89">
        <v>-1.4</v>
      </c>
      <c r="J23" s="89">
        <v>24</v>
      </c>
      <c r="K23" s="89">
        <v>29.3</v>
      </c>
      <c r="L23" s="89" t="s">
        <v>32</v>
      </c>
      <c r="M23" s="89">
        <v>2.5</v>
      </c>
      <c r="N23" s="89" t="s">
        <v>32</v>
      </c>
      <c r="O23" s="89" t="s">
        <v>21</v>
      </c>
    </row>
    <row r="24" spans="1:15" ht="19">
      <c r="A24" s="89" t="s">
        <v>23</v>
      </c>
      <c r="B24" s="91"/>
      <c r="C24" s="91"/>
      <c r="D24" s="91"/>
      <c r="E24" s="94">
        <v>16.100000000000001</v>
      </c>
      <c r="F24" s="89">
        <v>1.6</v>
      </c>
      <c r="G24" s="89">
        <v>2.2000000000000002</v>
      </c>
      <c r="H24" s="89">
        <v>551</v>
      </c>
      <c r="I24" s="89">
        <v>0.6</v>
      </c>
      <c r="J24" s="89">
        <v>2.7</v>
      </c>
      <c r="K24" s="89">
        <v>2.9</v>
      </c>
      <c r="L24" s="89">
        <v>0.8</v>
      </c>
      <c r="M24" s="89">
        <v>1.6</v>
      </c>
      <c r="N24" s="89">
        <v>0.6</v>
      </c>
      <c r="O24" s="89" t="s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D6DA-FFF0-EB47-B424-5EABC497B0F8}">
  <dimension ref="A1:P25"/>
  <sheetViews>
    <sheetView workbookViewId="0">
      <selection activeCell="E3" sqref="E3:M22"/>
    </sheetView>
  </sheetViews>
  <sheetFormatPr baseColWidth="10" defaultRowHeight="16"/>
  <cols>
    <col min="6" max="6" width="14.6640625" bestFit="1" customWidth="1"/>
    <col min="7" max="7" width="13.6640625" bestFit="1" customWidth="1"/>
    <col min="8" max="8" width="12.5" bestFit="1" customWidth="1"/>
    <col min="9" max="9" width="14.83203125" bestFit="1" customWidth="1"/>
  </cols>
  <sheetData>
    <row r="1" spans="1:16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0" t="s">
        <v>8</v>
      </c>
      <c r="O1" s="89" t="s">
        <v>0</v>
      </c>
    </row>
    <row r="2" spans="1:16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2" t="s">
        <v>13</v>
      </c>
      <c r="O2" s="91"/>
      <c r="P2" s="91"/>
    </row>
    <row r="3" spans="1:16" ht="19">
      <c r="A3" s="93">
        <v>1</v>
      </c>
      <c r="B3" s="91"/>
      <c r="C3" s="91"/>
      <c r="D3" s="91"/>
      <c r="E3" s="94">
        <v>64</v>
      </c>
      <c r="F3" s="89">
        <v>41.6</v>
      </c>
      <c r="G3" s="89">
        <v>40.1</v>
      </c>
      <c r="H3" s="89">
        <v>5680</v>
      </c>
      <c r="I3" s="89">
        <v>-1.7</v>
      </c>
      <c r="J3" s="89">
        <v>28.9</v>
      </c>
      <c r="K3" s="89">
        <v>33.799999999999997</v>
      </c>
      <c r="L3" s="89" t="s">
        <v>34</v>
      </c>
      <c r="M3" s="89">
        <v>3.9</v>
      </c>
      <c r="N3" s="89" t="s">
        <v>34</v>
      </c>
      <c r="O3" s="93">
        <v>1</v>
      </c>
      <c r="P3" s="91"/>
    </row>
    <row r="4" spans="1:16" ht="19">
      <c r="A4" s="93">
        <v>2</v>
      </c>
      <c r="B4" s="91"/>
      <c r="C4" s="91"/>
      <c r="D4" s="91"/>
      <c r="E4" s="94">
        <v>80</v>
      </c>
      <c r="F4" s="89">
        <v>38.6</v>
      </c>
      <c r="G4" s="89">
        <v>35.299999999999997</v>
      </c>
      <c r="H4" s="89">
        <v>5110</v>
      </c>
      <c r="I4" s="89">
        <v>-1.5</v>
      </c>
      <c r="J4" s="89">
        <v>22.6</v>
      </c>
      <c r="K4" s="89">
        <v>27.8</v>
      </c>
      <c r="L4" s="89" t="s">
        <v>35</v>
      </c>
      <c r="M4" s="89">
        <v>2.4</v>
      </c>
      <c r="N4" s="89" t="s">
        <v>29</v>
      </c>
      <c r="O4" s="93">
        <v>2</v>
      </c>
      <c r="P4" s="91"/>
    </row>
    <row r="5" spans="1:16" ht="19">
      <c r="A5" s="93">
        <v>3</v>
      </c>
      <c r="B5" s="91"/>
      <c r="C5" s="91"/>
      <c r="D5" s="91"/>
      <c r="E5" s="94">
        <v>88</v>
      </c>
      <c r="F5" s="89">
        <v>42.1</v>
      </c>
      <c r="G5" s="89">
        <v>38.299999999999997</v>
      </c>
      <c r="H5" s="89">
        <v>5590</v>
      </c>
      <c r="I5" s="89">
        <v>-1.3</v>
      </c>
      <c r="J5" s="89">
        <v>26.5</v>
      </c>
      <c r="K5" s="89">
        <v>31.4</v>
      </c>
      <c r="L5" s="89" t="s">
        <v>28</v>
      </c>
      <c r="M5" s="89">
        <v>1.6</v>
      </c>
      <c r="N5" s="89" t="s">
        <v>35</v>
      </c>
      <c r="O5" s="93">
        <v>3</v>
      </c>
      <c r="P5" s="91"/>
    </row>
    <row r="6" spans="1:16" ht="19">
      <c r="A6" s="93">
        <v>4</v>
      </c>
      <c r="B6" s="91"/>
      <c r="C6" s="91"/>
      <c r="D6" s="91"/>
      <c r="E6" s="94">
        <v>86</v>
      </c>
      <c r="F6" s="89">
        <v>38.9</v>
      </c>
      <c r="G6" s="89">
        <v>35.4</v>
      </c>
      <c r="H6" s="89">
        <v>4150</v>
      </c>
      <c r="I6" s="89" t="s">
        <v>19</v>
      </c>
      <c r="J6" s="89">
        <v>23.3</v>
      </c>
      <c r="K6" s="89">
        <v>28.9</v>
      </c>
      <c r="L6" s="89" t="s">
        <v>96</v>
      </c>
      <c r="M6" s="89">
        <v>1.8</v>
      </c>
      <c r="N6" s="89" t="s">
        <v>76</v>
      </c>
      <c r="O6" s="93">
        <v>4</v>
      </c>
      <c r="P6" s="91"/>
    </row>
    <row r="7" spans="1:16" ht="19">
      <c r="A7" s="93">
        <v>5</v>
      </c>
      <c r="B7" s="91"/>
      <c r="C7" s="91"/>
      <c r="D7" s="91"/>
      <c r="E7" s="94">
        <v>98</v>
      </c>
      <c r="F7" s="89">
        <v>40</v>
      </c>
      <c r="G7" s="89">
        <v>37.5</v>
      </c>
      <c r="H7" s="89">
        <v>5390</v>
      </c>
      <c r="I7" s="89">
        <v>-0.7</v>
      </c>
      <c r="J7" s="89">
        <v>25.7</v>
      </c>
      <c r="K7" s="89">
        <v>30.4</v>
      </c>
      <c r="L7" s="89" t="s">
        <v>33</v>
      </c>
      <c r="M7" s="89">
        <v>0.7</v>
      </c>
      <c r="N7" s="89" t="s">
        <v>34</v>
      </c>
      <c r="O7" s="93">
        <v>5</v>
      </c>
      <c r="P7" s="91"/>
    </row>
    <row r="8" spans="1:16" ht="19">
      <c r="A8" s="93">
        <v>6</v>
      </c>
      <c r="B8" s="91"/>
      <c r="C8" s="91"/>
      <c r="D8" s="91"/>
      <c r="E8" s="94">
        <v>100</v>
      </c>
      <c r="F8" s="89">
        <v>38.9</v>
      </c>
      <c r="G8" s="89">
        <v>36.799999999999997</v>
      </c>
      <c r="H8" s="89">
        <v>5430</v>
      </c>
      <c r="I8" s="89">
        <v>-0.9</v>
      </c>
      <c r="J8" s="89">
        <v>24.9</v>
      </c>
      <c r="K8" s="89">
        <v>29.1</v>
      </c>
      <c r="L8" s="89" t="s">
        <v>18</v>
      </c>
      <c r="M8" s="89">
        <v>0.4</v>
      </c>
      <c r="N8" s="89" t="s">
        <v>18</v>
      </c>
      <c r="O8" s="93">
        <v>6</v>
      </c>
      <c r="P8" s="91"/>
    </row>
    <row r="9" spans="1:16" ht="19">
      <c r="A9" s="93">
        <v>7</v>
      </c>
      <c r="B9" s="91"/>
      <c r="C9" s="91"/>
      <c r="D9" s="91"/>
      <c r="E9" s="94">
        <v>91</v>
      </c>
      <c r="F9" s="89">
        <v>38.799999999999997</v>
      </c>
      <c r="G9" s="89">
        <v>36</v>
      </c>
      <c r="H9" s="89">
        <v>4210</v>
      </c>
      <c r="I9" s="89" t="s">
        <v>19</v>
      </c>
      <c r="J9" s="89">
        <v>23.9</v>
      </c>
      <c r="K9" s="89">
        <v>29.7</v>
      </c>
      <c r="L9" s="89" t="s">
        <v>26</v>
      </c>
      <c r="M9" s="89">
        <v>1.4</v>
      </c>
      <c r="N9" s="89" t="s">
        <v>28</v>
      </c>
      <c r="O9" s="93">
        <v>7</v>
      </c>
      <c r="P9" s="91"/>
    </row>
    <row r="10" spans="1:16" ht="19">
      <c r="A10" s="93">
        <v>8</v>
      </c>
      <c r="B10" s="91"/>
      <c r="C10" s="91"/>
      <c r="D10" s="91"/>
      <c r="E10" s="94">
        <v>76</v>
      </c>
      <c r="F10" s="89">
        <v>38.5</v>
      </c>
      <c r="G10" s="89">
        <v>35</v>
      </c>
      <c r="H10" s="89">
        <v>5060</v>
      </c>
      <c r="I10" s="89">
        <v>-1.5</v>
      </c>
      <c r="J10" s="89">
        <v>22.2</v>
      </c>
      <c r="K10" s="89">
        <v>27.4</v>
      </c>
      <c r="L10" s="89" t="s">
        <v>30</v>
      </c>
      <c r="M10" s="89">
        <v>2.8</v>
      </c>
      <c r="N10" s="89" t="s">
        <v>16</v>
      </c>
      <c r="O10" s="93">
        <v>8</v>
      </c>
      <c r="P10" s="91"/>
    </row>
    <row r="11" spans="1:16" ht="19">
      <c r="A11" s="93">
        <v>9</v>
      </c>
      <c r="B11" s="91"/>
      <c r="C11" s="91"/>
      <c r="D11" s="91"/>
      <c r="E11" s="94">
        <v>86</v>
      </c>
      <c r="F11" s="89">
        <v>40</v>
      </c>
      <c r="G11" s="89">
        <v>35.5</v>
      </c>
      <c r="H11" s="89">
        <v>5530</v>
      </c>
      <c r="I11" s="89">
        <v>-0.7</v>
      </c>
      <c r="J11" s="89">
        <v>23.3</v>
      </c>
      <c r="K11" s="89">
        <v>27.3</v>
      </c>
      <c r="L11" s="89" t="s">
        <v>96</v>
      </c>
      <c r="M11" s="89">
        <v>1.9</v>
      </c>
      <c r="N11" s="89" t="s">
        <v>28</v>
      </c>
      <c r="O11" s="93">
        <v>9</v>
      </c>
      <c r="P11" s="91"/>
    </row>
    <row r="12" spans="1:16" ht="19">
      <c r="A12" s="93">
        <v>10</v>
      </c>
      <c r="B12" s="91"/>
      <c r="C12" s="91"/>
      <c r="D12" s="91"/>
      <c r="E12" s="94">
        <v>97</v>
      </c>
      <c r="F12" s="89">
        <v>39.700000000000003</v>
      </c>
      <c r="G12" s="89">
        <v>36.6</v>
      </c>
      <c r="H12" s="89">
        <v>5290</v>
      </c>
      <c r="I12" s="89">
        <v>-1.3</v>
      </c>
      <c r="J12" s="89">
        <v>24.3</v>
      </c>
      <c r="K12" s="89">
        <v>29.3</v>
      </c>
      <c r="L12" s="89" t="s">
        <v>148</v>
      </c>
      <c r="M12" s="89">
        <v>0.7</v>
      </c>
      <c r="N12" s="89" t="s">
        <v>148</v>
      </c>
      <c r="O12" s="93">
        <v>10</v>
      </c>
      <c r="P12" s="91"/>
    </row>
    <row r="13" spans="1:16" ht="19">
      <c r="A13" s="93">
        <v>11</v>
      </c>
      <c r="B13" s="91"/>
      <c r="C13" s="91"/>
      <c r="D13" s="91"/>
      <c r="E13" s="94">
        <v>77</v>
      </c>
      <c r="F13" s="89">
        <v>40.200000000000003</v>
      </c>
      <c r="G13" s="89">
        <v>39</v>
      </c>
      <c r="H13" s="89">
        <v>4570</v>
      </c>
      <c r="I13" s="89" t="s">
        <v>19</v>
      </c>
      <c r="J13" s="89">
        <v>27.7</v>
      </c>
      <c r="K13" s="89">
        <v>33.6</v>
      </c>
      <c r="L13" s="89" t="s">
        <v>33</v>
      </c>
      <c r="M13" s="89">
        <v>2.7</v>
      </c>
      <c r="N13" s="89" t="s">
        <v>34</v>
      </c>
      <c r="O13" s="93">
        <v>11</v>
      </c>
      <c r="P13" s="91"/>
    </row>
    <row r="14" spans="1:16" ht="19">
      <c r="A14" s="93">
        <v>12</v>
      </c>
      <c r="B14" s="91"/>
      <c r="C14" s="91"/>
      <c r="D14" s="91"/>
      <c r="E14" s="94">
        <v>100</v>
      </c>
      <c r="F14" s="89">
        <v>40.299999999999997</v>
      </c>
      <c r="G14" s="89">
        <v>36.700000000000003</v>
      </c>
      <c r="H14" s="89">
        <v>5510</v>
      </c>
      <c r="I14" s="89">
        <v>-2.1</v>
      </c>
      <c r="J14" s="89">
        <v>24.8</v>
      </c>
      <c r="K14" s="89">
        <v>28.9</v>
      </c>
      <c r="L14" s="89" t="s">
        <v>33</v>
      </c>
      <c r="M14" s="89">
        <v>0.3</v>
      </c>
      <c r="N14" s="89" t="s">
        <v>33</v>
      </c>
      <c r="O14" s="93">
        <v>12</v>
      </c>
      <c r="P14" s="91"/>
    </row>
    <row r="15" spans="1:16" ht="19">
      <c r="A15" s="93">
        <v>13</v>
      </c>
      <c r="B15" s="91"/>
      <c r="C15" s="91"/>
      <c r="D15" s="91"/>
      <c r="E15" s="94">
        <v>77</v>
      </c>
      <c r="F15" s="89">
        <v>42.7</v>
      </c>
      <c r="G15" s="89">
        <v>39.1</v>
      </c>
      <c r="H15" s="89">
        <v>5960</v>
      </c>
      <c r="I15" s="89">
        <v>-1.7</v>
      </c>
      <c r="J15" s="89">
        <v>27.7</v>
      </c>
      <c r="K15" s="89">
        <v>31.8</v>
      </c>
      <c r="L15" s="89" t="s">
        <v>29</v>
      </c>
      <c r="M15" s="89">
        <v>2.7</v>
      </c>
      <c r="N15" s="89" t="s">
        <v>18</v>
      </c>
      <c r="O15" s="93">
        <v>13</v>
      </c>
      <c r="P15" s="91"/>
    </row>
    <row r="16" spans="1:16" ht="19">
      <c r="A16" s="93">
        <v>14</v>
      </c>
      <c r="B16" s="91"/>
      <c r="C16" s="91"/>
      <c r="D16" s="91"/>
      <c r="E16" s="94">
        <v>100</v>
      </c>
      <c r="F16" s="89">
        <v>41</v>
      </c>
      <c r="G16" s="89">
        <v>37.299999999999997</v>
      </c>
      <c r="H16" s="89">
        <v>5460</v>
      </c>
      <c r="I16" s="89">
        <v>-1.1000000000000001</v>
      </c>
      <c r="J16" s="89">
        <v>25.2</v>
      </c>
      <c r="K16" s="89">
        <v>30</v>
      </c>
      <c r="L16" s="89" t="s">
        <v>33</v>
      </c>
      <c r="M16" s="89">
        <v>0.3</v>
      </c>
      <c r="N16" s="89" t="s">
        <v>34</v>
      </c>
      <c r="O16" s="93">
        <v>14</v>
      </c>
      <c r="P16" s="91"/>
    </row>
    <row r="17" spans="1:16" ht="19">
      <c r="A17" s="93">
        <v>15</v>
      </c>
      <c r="B17" s="91"/>
      <c r="C17" s="91"/>
      <c r="D17" s="91"/>
      <c r="E17" s="94">
        <v>83</v>
      </c>
      <c r="F17" s="89">
        <v>37.5</v>
      </c>
      <c r="G17" s="89">
        <v>35.4</v>
      </c>
      <c r="H17" s="89">
        <v>5110</v>
      </c>
      <c r="I17" s="89">
        <v>-1.9</v>
      </c>
      <c r="J17" s="89">
        <v>22.9</v>
      </c>
      <c r="K17" s="89">
        <v>27.8</v>
      </c>
      <c r="L17" s="89" t="s">
        <v>85</v>
      </c>
      <c r="M17" s="89">
        <v>2.1</v>
      </c>
      <c r="N17" s="89" t="s">
        <v>20</v>
      </c>
      <c r="O17" s="93">
        <v>15</v>
      </c>
      <c r="P17" s="91"/>
    </row>
    <row r="18" spans="1:16" ht="19">
      <c r="A18" s="93">
        <v>16</v>
      </c>
      <c r="B18" s="91"/>
      <c r="C18" s="91"/>
      <c r="D18" s="91"/>
      <c r="E18" s="94">
        <v>64</v>
      </c>
      <c r="F18" s="89">
        <v>40.9</v>
      </c>
      <c r="G18" s="89">
        <v>40.1</v>
      </c>
      <c r="H18" s="89">
        <v>5570</v>
      </c>
      <c r="I18" s="89">
        <v>-2.1</v>
      </c>
      <c r="J18" s="89">
        <v>28.9</v>
      </c>
      <c r="K18" s="89">
        <v>34.1</v>
      </c>
      <c r="L18" s="89" t="s">
        <v>22</v>
      </c>
      <c r="M18" s="89">
        <v>3.9</v>
      </c>
      <c r="N18" s="89" t="s">
        <v>85</v>
      </c>
      <c r="O18" s="93">
        <v>16</v>
      </c>
      <c r="P18" s="91"/>
    </row>
    <row r="19" spans="1:16" ht="19">
      <c r="A19" s="93">
        <v>17</v>
      </c>
      <c r="B19" s="91"/>
      <c r="C19" s="91"/>
      <c r="D19" s="91"/>
      <c r="E19" s="94">
        <v>86</v>
      </c>
      <c r="F19" s="89">
        <v>39.200000000000003</v>
      </c>
      <c r="G19" s="89">
        <v>38.299999999999997</v>
      </c>
      <c r="H19" s="89">
        <v>5370</v>
      </c>
      <c r="I19" s="89">
        <v>-0.9</v>
      </c>
      <c r="J19" s="89">
        <v>26.7</v>
      </c>
      <c r="K19" s="89">
        <v>31.5</v>
      </c>
      <c r="L19" s="89" t="s">
        <v>85</v>
      </c>
      <c r="M19" s="89">
        <v>1.8</v>
      </c>
      <c r="N19" s="89" t="s">
        <v>14</v>
      </c>
      <c r="O19" s="93">
        <v>17</v>
      </c>
      <c r="P19" s="91"/>
    </row>
    <row r="20" spans="1:16" ht="19">
      <c r="A20" s="93">
        <v>18</v>
      </c>
      <c r="B20" s="91"/>
      <c r="C20" s="91"/>
      <c r="D20" s="91"/>
      <c r="E20" s="94">
        <v>79</v>
      </c>
      <c r="F20" s="89">
        <v>42.1</v>
      </c>
      <c r="G20" s="89">
        <v>38.700000000000003</v>
      </c>
      <c r="H20" s="89">
        <v>5760</v>
      </c>
      <c r="I20" s="89">
        <v>-0.5</v>
      </c>
      <c r="J20" s="89">
        <v>27.4</v>
      </c>
      <c r="K20" s="89">
        <v>31.1</v>
      </c>
      <c r="L20" s="89" t="s">
        <v>86</v>
      </c>
      <c r="M20" s="89">
        <v>2.5</v>
      </c>
      <c r="N20" s="89" t="s">
        <v>86</v>
      </c>
      <c r="O20" s="93">
        <v>18</v>
      </c>
      <c r="P20" s="91"/>
    </row>
    <row r="21" spans="1:16" ht="19">
      <c r="A21" s="93">
        <v>19</v>
      </c>
      <c r="B21" s="91"/>
      <c r="C21" s="91"/>
      <c r="D21" s="91"/>
      <c r="E21" s="94">
        <v>83</v>
      </c>
      <c r="F21" s="89">
        <v>41.7</v>
      </c>
      <c r="G21" s="89">
        <v>35.1</v>
      </c>
      <c r="H21" s="89">
        <v>5220</v>
      </c>
      <c r="I21" s="89">
        <v>-0.7</v>
      </c>
      <c r="J21" s="89">
        <v>23</v>
      </c>
      <c r="K21" s="89">
        <v>26.2</v>
      </c>
      <c r="L21" s="89" t="s">
        <v>96</v>
      </c>
      <c r="M21" s="89">
        <v>2.1</v>
      </c>
      <c r="N21" s="89" t="s">
        <v>28</v>
      </c>
      <c r="O21" s="93">
        <v>19</v>
      </c>
      <c r="P21" s="91"/>
    </row>
    <row r="22" spans="1:16" ht="19">
      <c r="A22" s="93">
        <v>20</v>
      </c>
      <c r="B22" s="91"/>
      <c r="C22" s="91"/>
      <c r="D22" s="91"/>
      <c r="E22" s="94">
        <v>95</v>
      </c>
      <c r="F22" s="89">
        <v>38.4</v>
      </c>
      <c r="G22" s="89">
        <v>36.1</v>
      </c>
      <c r="H22" s="89">
        <v>4220</v>
      </c>
      <c r="I22" s="89" t="s">
        <v>19</v>
      </c>
      <c r="J22" s="89">
        <v>24.1</v>
      </c>
      <c r="K22" s="89">
        <v>29.7</v>
      </c>
      <c r="L22" s="89" t="s">
        <v>29</v>
      </c>
      <c r="M22" s="89">
        <v>1</v>
      </c>
      <c r="N22" s="89" t="s">
        <v>18</v>
      </c>
      <c r="O22" s="93">
        <v>20</v>
      </c>
      <c r="P22" s="91"/>
    </row>
    <row r="23" spans="1:16" ht="19">
      <c r="A23" s="89" t="s">
        <v>21</v>
      </c>
      <c r="B23" s="91"/>
      <c r="C23" s="91"/>
      <c r="D23" s="91"/>
      <c r="E23" s="94">
        <v>85.5</v>
      </c>
      <c r="F23" s="89">
        <v>40.1</v>
      </c>
      <c r="G23" s="89">
        <v>37.1</v>
      </c>
      <c r="H23" s="89">
        <v>5210</v>
      </c>
      <c r="I23" s="89">
        <v>-1.3</v>
      </c>
      <c r="J23" s="89">
        <v>25.2</v>
      </c>
      <c r="K23" s="89">
        <v>30</v>
      </c>
      <c r="L23" s="89" t="s">
        <v>34</v>
      </c>
      <c r="M23" s="89">
        <v>1.9</v>
      </c>
      <c r="N23" s="89" t="s">
        <v>34</v>
      </c>
      <c r="O23" s="89" t="s">
        <v>21</v>
      </c>
      <c r="P23" s="91"/>
    </row>
    <row r="24" spans="1:16" ht="19">
      <c r="A24" s="89" t="s">
        <v>23</v>
      </c>
      <c r="B24" s="91"/>
      <c r="C24" s="91"/>
      <c r="D24" s="91"/>
      <c r="E24" s="94">
        <v>10.7</v>
      </c>
      <c r="F24" s="89">
        <v>1.4</v>
      </c>
      <c r="G24" s="89">
        <v>1.6</v>
      </c>
      <c r="H24" s="89">
        <v>514</v>
      </c>
      <c r="I24" s="89">
        <v>0.5</v>
      </c>
      <c r="J24" s="89">
        <v>2.1</v>
      </c>
      <c r="K24" s="89">
        <v>2.2000000000000002</v>
      </c>
      <c r="L24" s="89">
        <v>0.5</v>
      </c>
      <c r="M24" s="89">
        <v>1.1000000000000001</v>
      </c>
      <c r="N24" s="89">
        <v>0.5</v>
      </c>
      <c r="O24" s="89" t="s">
        <v>23</v>
      </c>
      <c r="P24" s="91"/>
    </row>
    <row r="25" spans="1:16" ht="19">
      <c r="A25" s="89" t="s">
        <v>0</v>
      </c>
      <c r="B25" s="91"/>
      <c r="C25" s="91"/>
      <c r="D25" s="91"/>
      <c r="E25" s="90" t="s">
        <v>1</v>
      </c>
      <c r="F25" s="90" t="s">
        <v>2</v>
      </c>
      <c r="G25" s="90" t="s">
        <v>3</v>
      </c>
      <c r="H25" s="90" t="s">
        <v>4</v>
      </c>
      <c r="I25" s="90" t="s">
        <v>5</v>
      </c>
      <c r="J25" s="90" t="s">
        <v>6</v>
      </c>
      <c r="K25" s="90" t="s">
        <v>7</v>
      </c>
      <c r="L25" s="90" t="s">
        <v>126</v>
      </c>
      <c r="M25" s="90" t="s">
        <v>9</v>
      </c>
      <c r="N25" s="90" t="s">
        <v>8</v>
      </c>
      <c r="O25" s="89" t="s">
        <v>0</v>
      </c>
      <c r="P25" s="9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830E-CE01-D744-A712-8FF529FBEB91}">
  <dimension ref="A1:M24"/>
  <sheetViews>
    <sheetView workbookViewId="0">
      <selection activeCell="E3" sqref="E3:M22"/>
    </sheetView>
  </sheetViews>
  <sheetFormatPr baseColWidth="10" defaultRowHeight="16"/>
  <sheetData>
    <row r="1" spans="1:13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</row>
    <row r="2" spans="1:13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</row>
    <row r="3" spans="1:13" ht="19">
      <c r="A3" s="93">
        <v>1</v>
      </c>
      <c r="B3" s="91"/>
      <c r="C3" s="91"/>
      <c r="D3" s="91"/>
      <c r="E3" s="94">
        <v>53</v>
      </c>
      <c r="F3" s="89">
        <v>52.5</v>
      </c>
      <c r="G3" s="89">
        <v>46.3</v>
      </c>
      <c r="H3" s="89">
        <v>6770</v>
      </c>
      <c r="I3" s="89">
        <v>-1.3</v>
      </c>
      <c r="J3" s="89">
        <v>37.1</v>
      </c>
      <c r="K3" s="89">
        <v>41.7</v>
      </c>
      <c r="L3" s="89" t="s">
        <v>136</v>
      </c>
      <c r="M3" s="89">
        <v>6.1</v>
      </c>
    </row>
    <row r="4" spans="1:13" ht="19">
      <c r="A4" s="93">
        <v>2</v>
      </c>
      <c r="B4" s="91"/>
      <c r="C4" s="91"/>
      <c r="D4" s="91"/>
      <c r="E4" s="94">
        <v>42</v>
      </c>
      <c r="F4" s="89">
        <v>54.4</v>
      </c>
      <c r="G4" s="89">
        <v>54.6</v>
      </c>
      <c r="H4" s="89">
        <v>6880</v>
      </c>
      <c r="I4" s="89">
        <v>-0.9</v>
      </c>
      <c r="J4" s="89">
        <v>49.3</v>
      </c>
      <c r="K4" s="89">
        <v>54.3</v>
      </c>
      <c r="L4" s="89" t="s">
        <v>89</v>
      </c>
      <c r="M4" s="89">
        <v>7.4</v>
      </c>
    </row>
    <row r="5" spans="1:13" ht="19">
      <c r="A5" s="93">
        <v>3</v>
      </c>
      <c r="B5" s="91"/>
      <c r="C5" s="91"/>
      <c r="D5" s="91"/>
      <c r="E5" s="94">
        <v>89</v>
      </c>
      <c r="F5" s="89">
        <v>53.1</v>
      </c>
      <c r="G5" s="89">
        <v>49.1</v>
      </c>
      <c r="H5" s="89">
        <v>7410</v>
      </c>
      <c r="I5" s="89">
        <v>-0.7</v>
      </c>
      <c r="J5" s="89">
        <v>41.3</v>
      </c>
      <c r="K5" s="89">
        <v>43.9</v>
      </c>
      <c r="L5" s="89" t="s">
        <v>35</v>
      </c>
      <c r="M5" s="89">
        <v>1.9</v>
      </c>
    </row>
    <row r="6" spans="1:13" ht="19">
      <c r="A6" s="93">
        <v>4</v>
      </c>
      <c r="B6" s="91"/>
      <c r="C6" s="91"/>
      <c r="D6" s="91"/>
      <c r="E6" s="94">
        <v>89</v>
      </c>
      <c r="F6" s="89">
        <v>53.2</v>
      </c>
      <c r="G6" s="89">
        <v>51.3</v>
      </c>
      <c r="H6" s="89">
        <v>6980</v>
      </c>
      <c r="I6" s="89">
        <v>-0.7</v>
      </c>
      <c r="J6" s="89">
        <v>44.4</v>
      </c>
      <c r="K6" s="89">
        <v>48.5</v>
      </c>
      <c r="L6" s="89" t="s">
        <v>129</v>
      </c>
      <c r="M6" s="89">
        <v>1.9</v>
      </c>
    </row>
    <row r="7" spans="1:13" ht="19">
      <c r="A7" s="93">
        <v>5</v>
      </c>
      <c r="B7" s="91"/>
      <c r="C7" s="91"/>
      <c r="D7" s="91"/>
      <c r="E7" s="94">
        <v>74</v>
      </c>
      <c r="F7" s="89">
        <v>55.4</v>
      </c>
      <c r="G7" s="89">
        <v>52.5</v>
      </c>
      <c r="H7" s="89">
        <v>5790</v>
      </c>
      <c r="I7" s="89" t="s">
        <v>19</v>
      </c>
      <c r="J7" s="89">
        <v>46.6</v>
      </c>
      <c r="K7" s="89">
        <v>51.7</v>
      </c>
      <c r="L7" s="89" t="s">
        <v>18</v>
      </c>
      <c r="M7" s="89">
        <v>3.7</v>
      </c>
    </row>
    <row r="8" spans="1:13" ht="19">
      <c r="A8" s="93">
        <v>6</v>
      </c>
      <c r="B8" s="91"/>
      <c r="C8" s="91"/>
      <c r="D8" s="91"/>
      <c r="E8" s="94">
        <v>87</v>
      </c>
      <c r="F8" s="89">
        <v>52.4</v>
      </c>
      <c r="G8" s="89">
        <v>49.3</v>
      </c>
      <c r="H8" s="89">
        <v>6930</v>
      </c>
      <c r="I8" s="89">
        <v>-0.5</v>
      </c>
      <c r="J8" s="89">
        <v>41.6</v>
      </c>
      <c r="K8" s="89">
        <v>45.6</v>
      </c>
      <c r="L8" s="89" t="s">
        <v>139</v>
      </c>
      <c r="M8" s="89">
        <v>2.1</v>
      </c>
    </row>
    <row r="9" spans="1:13" ht="19">
      <c r="A9" s="93">
        <v>7</v>
      </c>
      <c r="B9" s="91"/>
      <c r="C9" s="91"/>
      <c r="D9" s="91"/>
      <c r="E9" s="94">
        <v>91</v>
      </c>
      <c r="F9" s="89">
        <v>52.6</v>
      </c>
      <c r="G9" s="89">
        <v>49.2</v>
      </c>
      <c r="H9" s="89">
        <v>7140</v>
      </c>
      <c r="I9" s="89">
        <v>-0.9</v>
      </c>
      <c r="J9" s="89">
        <v>41.5</v>
      </c>
      <c r="K9" s="89">
        <v>44.9</v>
      </c>
      <c r="L9" s="89" t="s">
        <v>22</v>
      </c>
      <c r="M9" s="89">
        <v>1.7</v>
      </c>
    </row>
    <row r="10" spans="1:13" ht="19">
      <c r="A10" s="93">
        <v>8</v>
      </c>
      <c r="B10" s="91"/>
      <c r="C10" s="91"/>
      <c r="D10" s="91"/>
      <c r="E10" s="94">
        <v>78</v>
      </c>
      <c r="F10" s="89">
        <v>53.9</v>
      </c>
      <c r="G10" s="89">
        <v>52.2</v>
      </c>
      <c r="H10" s="89">
        <v>5760</v>
      </c>
      <c r="I10" s="89" t="s">
        <v>19</v>
      </c>
      <c r="J10" s="89">
        <v>46.2</v>
      </c>
      <c r="K10" s="89">
        <v>51.1</v>
      </c>
      <c r="L10" s="89" t="s">
        <v>30</v>
      </c>
      <c r="M10" s="89">
        <v>3.2</v>
      </c>
    </row>
    <row r="11" spans="1:13" ht="19">
      <c r="A11" s="93">
        <v>9</v>
      </c>
      <c r="B11" s="91"/>
      <c r="C11" s="91"/>
      <c r="D11" s="91"/>
      <c r="E11" s="94">
        <v>98</v>
      </c>
      <c r="F11" s="89">
        <v>53.1</v>
      </c>
      <c r="G11" s="89">
        <v>49.7</v>
      </c>
      <c r="H11" s="89">
        <v>5560</v>
      </c>
      <c r="I11" s="89" t="s">
        <v>19</v>
      </c>
      <c r="J11" s="89">
        <v>42.4</v>
      </c>
      <c r="K11" s="89">
        <v>48.6</v>
      </c>
      <c r="L11" s="89" t="s">
        <v>85</v>
      </c>
      <c r="M11" s="89">
        <v>0.8</v>
      </c>
    </row>
    <row r="12" spans="1:13" ht="19">
      <c r="A12" s="93">
        <v>10</v>
      </c>
      <c r="B12" s="91"/>
      <c r="C12" s="91"/>
      <c r="D12" s="91"/>
      <c r="E12" s="94">
        <v>68</v>
      </c>
      <c r="F12" s="89">
        <v>53</v>
      </c>
      <c r="G12" s="89">
        <v>51.8</v>
      </c>
      <c r="H12" s="89">
        <v>6770</v>
      </c>
      <c r="I12" s="89">
        <v>-0.5</v>
      </c>
      <c r="J12" s="89">
        <v>45.1</v>
      </c>
      <c r="K12" s="89">
        <v>49.8</v>
      </c>
      <c r="L12" s="89" t="s">
        <v>134</v>
      </c>
      <c r="M12" s="89">
        <v>4.4000000000000004</v>
      </c>
    </row>
    <row r="13" spans="1:13" ht="19">
      <c r="A13" s="93">
        <v>11</v>
      </c>
      <c r="B13" s="91"/>
      <c r="C13" s="91"/>
      <c r="D13" s="91"/>
      <c r="E13" s="94">
        <v>83</v>
      </c>
      <c r="F13" s="89">
        <v>52.7</v>
      </c>
      <c r="G13" s="89">
        <v>52</v>
      </c>
      <c r="H13" s="89">
        <v>7050</v>
      </c>
      <c r="I13" s="89">
        <v>-1.7</v>
      </c>
      <c r="J13" s="89">
        <v>45.5</v>
      </c>
      <c r="K13" s="89">
        <v>49.5</v>
      </c>
      <c r="L13" s="89" t="s">
        <v>132</v>
      </c>
      <c r="M13" s="89">
        <v>2.7</v>
      </c>
    </row>
    <row r="14" spans="1:13" ht="19">
      <c r="A14" s="93">
        <v>12</v>
      </c>
      <c r="B14" s="91"/>
      <c r="C14" s="91"/>
      <c r="D14" s="91"/>
      <c r="E14" s="94">
        <v>84</v>
      </c>
      <c r="F14" s="89">
        <v>53.1</v>
      </c>
      <c r="G14" s="89">
        <v>49.1</v>
      </c>
      <c r="H14" s="89">
        <v>5490</v>
      </c>
      <c r="I14" s="89" t="s">
        <v>19</v>
      </c>
      <c r="J14" s="89">
        <v>41.6</v>
      </c>
      <c r="K14" s="89">
        <v>46.3</v>
      </c>
      <c r="L14" s="89" t="s">
        <v>41</v>
      </c>
      <c r="M14" s="89">
        <v>2.5</v>
      </c>
    </row>
    <row r="15" spans="1:13" ht="19">
      <c r="A15" s="93">
        <v>13</v>
      </c>
      <c r="B15" s="91"/>
      <c r="C15" s="91"/>
      <c r="D15" s="91"/>
      <c r="E15" s="94">
        <v>92</v>
      </c>
      <c r="F15" s="89">
        <v>55.4</v>
      </c>
      <c r="G15" s="89">
        <v>50.6</v>
      </c>
      <c r="H15" s="89">
        <v>5640</v>
      </c>
      <c r="I15" s="89" t="s">
        <v>19</v>
      </c>
      <c r="J15" s="89">
        <v>43.6</v>
      </c>
      <c r="K15" s="89">
        <v>50.1</v>
      </c>
      <c r="L15" s="89" t="s">
        <v>139</v>
      </c>
      <c r="M15" s="89">
        <v>1.6</v>
      </c>
    </row>
    <row r="16" spans="1:13" ht="19">
      <c r="A16" s="93">
        <v>14</v>
      </c>
      <c r="B16" s="91"/>
      <c r="C16" s="91"/>
      <c r="D16" s="91"/>
      <c r="E16" s="94">
        <v>87</v>
      </c>
      <c r="F16" s="89">
        <v>52.5</v>
      </c>
      <c r="G16" s="89">
        <v>48.7</v>
      </c>
      <c r="H16" s="89">
        <v>5470</v>
      </c>
      <c r="I16" s="89" t="s">
        <v>19</v>
      </c>
      <c r="J16" s="89">
        <v>40.9</v>
      </c>
      <c r="K16" s="89">
        <v>47.2</v>
      </c>
      <c r="L16" s="89" t="s">
        <v>16</v>
      </c>
      <c r="M16" s="89">
        <v>2.1</v>
      </c>
    </row>
    <row r="17" spans="1:13" ht="19">
      <c r="A17" s="93">
        <v>15</v>
      </c>
      <c r="B17" s="91"/>
      <c r="C17" s="91"/>
      <c r="D17" s="91"/>
      <c r="E17" s="94">
        <v>79</v>
      </c>
      <c r="F17" s="89">
        <v>49.5</v>
      </c>
      <c r="G17" s="89">
        <v>49</v>
      </c>
      <c r="H17" s="89">
        <v>6110</v>
      </c>
      <c r="I17" s="89">
        <v>-1.1000000000000001</v>
      </c>
      <c r="J17" s="89">
        <v>40.799999999999997</v>
      </c>
      <c r="K17" s="89">
        <v>47.1</v>
      </c>
      <c r="L17" s="89" t="s">
        <v>152</v>
      </c>
      <c r="M17" s="89">
        <v>3.1</v>
      </c>
    </row>
    <row r="18" spans="1:13" ht="19">
      <c r="A18" s="93">
        <v>16</v>
      </c>
      <c r="B18" s="91"/>
      <c r="C18" s="91"/>
      <c r="D18" s="91"/>
      <c r="E18" s="94">
        <v>57</v>
      </c>
      <c r="F18" s="89">
        <v>45.4</v>
      </c>
      <c r="G18" s="89">
        <v>46.4</v>
      </c>
      <c r="H18" s="89">
        <v>6190</v>
      </c>
      <c r="I18" s="89">
        <v>-1.1000000000000001</v>
      </c>
      <c r="J18" s="89">
        <v>37.6</v>
      </c>
      <c r="K18" s="89">
        <v>42.2</v>
      </c>
      <c r="L18" s="89" t="s">
        <v>80</v>
      </c>
      <c r="M18" s="89">
        <v>5.7</v>
      </c>
    </row>
    <row r="19" spans="1:13" ht="19">
      <c r="A19" s="93">
        <v>17</v>
      </c>
      <c r="B19" s="91"/>
      <c r="C19" s="91"/>
      <c r="D19" s="91"/>
      <c r="E19" s="94">
        <v>0</v>
      </c>
      <c r="F19" s="89">
        <v>42.4</v>
      </c>
      <c r="G19" s="89">
        <v>40.200000000000003</v>
      </c>
      <c r="H19" s="89">
        <v>4710</v>
      </c>
      <c r="I19" s="89" t="s">
        <v>19</v>
      </c>
      <c r="J19" s="89">
        <v>28.7</v>
      </c>
      <c r="K19" s="89">
        <v>35.6</v>
      </c>
      <c r="L19" s="89" t="s">
        <v>151</v>
      </c>
      <c r="M19" s="89">
        <v>14.3</v>
      </c>
    </row>
    <row r="20" spans="1:13" ht="19">
      <c r="A20" s="93">
        <v>18</v>
      </c>
      <c r="B20" s="91"/>
      <c r="C20" s="91"/>
      <c r="D20" s="91"/>
      <c r="E20" s="94">
        <v>21</v>
      </c>
      <c r="F20" s="89">
        <v>43.4</v>
      </c>
      <c r="G20" s="89">
        <v>43.1</v>
      </c>
      <c r="H20" s="89">
        <v>4970</v>
      </c>
      <c r="I20" s="89" t="s">
        <v>19</v>
      </c>
      <c r="J20" s="89">
        <v>33.1</v>
      </c>
      <c r="K20" s="89">
        <v>39.299999999999997</v>
      </c>
      <c r="L20" s="89" t="s">
        <v>86</v>
      </c>
      <c r="M20" s="89">
        <v>10</v>
      </c>
    </row>
    <row r="21" spans="1:13" ht="19">
      <c r="A21" s="93">
        <v>19</v>
      </c>
      <c r="B21" s="91"/>
      <c r="C21" s="91"/>
      <c r="D21" s="91"/>
      <c r="E21" s="94">
        <v>17</v>
      </c>
      <c r="F21" s="89">
        <v>42.3</v>
      </c>
      <c r="G21" s="89">
        <v>43.4</v>
      </c>
      <c r="H21" s="89">
        <v>5180</v>
      </c>
      <c r="I21" s="89">
        <v>-1.1000000000000001</v>
      </c>
      <c r="J21" s="89">
        <v>32.9</v>
      </c>
      <c r="K21" s="89">
        <v>39.9</v>
      </c>
      <c r="L21" s="89" t="s">
        <v>108</v>
      </c>
      <c r="M21" s="89">
        <v>10.4</v>
      </c>
    </row>
    <row r="22" spans="1:13" ht="19">
      <c r="A22" s="93">
        <v>20</v>
      </c>
      <c r="B22" s="91"/>
      <c r="C22" s="91"/>
      <c r="D22" s="91"/>
      <c r="E22" s="94">
        <v>0</v>
      </c>
      <c r="F22" s="89">
        <v>37</v>
      </c>
      <c r="G22" s="89">
        <v>36.700000000000003</v>
      </c>
      <c r="H22" s="89">
        <v>4890</v>
      </c>
      <c r="I22" s="89">
        <v>-1.7</v>
      </c>
      <c r="J22" s="89">
        <v>24.3</v>
      </c>
      <c r="K22" s="89">
        <v>30.1</v>
      </c>
      <c r="L22" s="89" t="s">
        <v>86</v>
      </c>
      <c r="M22" s="89">
        <v>18.7</v>
      </c>
    </row>
    <row r="23" spans="1:13" ht="19">
      <c r="A23" s="89" t="s">
        <v>21</v>
      </c>
      <c r="B23" s="91"/>
      <c r="C23" s="91"/>
      <c r="D23" s="91"/>
      <c r="E23" s="94">
        <v>64.5</v>
      </c>
      <c r="F23" s="89">
        <v>50.4</v>
      </c>
      <c r="G23" s="89">
        <v>48.3</v>
      </c>
      <c r="H23" s="89">
        <v>6085</v>
      </c>
      <c r="I23" s="89">
        <v>-1</v>
      </c>
      <c r="J23" s="89">
        <v>40.200000000000003</v>
      </c>
      <c r="K23" s="89">
        <v>45.4</v>
      </c>
      <c r="L23" s="89" t="s">
        <v>132</v>
      </c>
      <c r="M23" s="89">
        <v>5.2</v>
      </c>
    </row>
    <row r="24" spans="1:13" ht="19">
      <c r="A24" s="89" t="s">
        <v>23</v>
      </c>
      <c r="B24" s="91"/>
      <c r="C24" s="91"/>
      <c r="D24" s="91"/>
      <c r="E24" s="94">
        <v>31</v>
      </c>
      <c r="F24" s="89">
        <v>5.0999999999999996</v>
      </c>
      <c r="G24" s="89">
        <v>4.3</v>
      </c>
      <c r="H24" s="89">
        <v>827</v>
      </c>
      <c r="I24" s="89">
        <v>0.4</v>
      </c>
      <c r="J24" s="89">
        <v>6.2</v>
      </c>
      <c r="K24" s="89">
        <v>5.7</v>
      </c>
      <c r="L24" s="89">
        <v>1.6</v>
      </c>
      <c r="M24" s="89">
        <v>4.5999999999999996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12CB-F3CB-C943-981B-AECD6EE9E81A}">
  <dimension ref="A1:O24"/>
  <sheetViews>
    <sheetView workbookViewId="0">
      <selection activeCell="E3" sqref="E3:M22"/>
    </sheetView>
  </sheetViews>
  <sheetFormatPr baseColWidth="10" defaultRowHeight="16"/>
  <sheetData>
    <row r="1" spans="1:15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1"/>
      <c r="O1" s="89" t="s">
        <v>0</v>
      </c>
    </row>
    <row r="2" spans="1:15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1"/>
      <c r="O2" s="91"/>
    </row>
    <row r="3" spans="1:15" ht="19">
      <c r="A3" s="93">
        <v>1</v>
      </c>
      <c r="B3" s="91"/>
      <c r="C3" s="91"/>
      <c r="D3" s="91"/>
      <c r="E3" s="94">
        <v>78</v>
      </c>
      <c r="F3" s="89">
        <v>53.5</v>
      </c>
      <c r="G3" s="89">
        <v>52.1</v>
      </c>
      <c r="H3" s="89">
        <v>7370</v>
      </c>
      <c r="I3" s="89">
        <v>-1.5</v>
      </c>
      <c r="J3" s="89">
        <v>45.5</v>
      </c>
      <c r="K3" s="89">
        <v>48.7</v>
      </c>
      <c r="L3" s="89" t="s">
        <v>75</v>
      </c>
      <c r="M3" s="89">
        <v>3.2</v>
      </c>
      <c r="N3" s="91"/>
      <c r="O3" s="93">
        <v>1</v>
      </c>
    </row>
    <row r="4" spans="1:15" ht="19">
      <c r="A4" s="93">
        <v>2</v>
      </c>
      <c r="B4" s="91"/>
      <c r="C4" s="91"/>
      <c r="D4" s="91"/>
      <c r="E4" s="94">
        <v>90</v>
      </c>
      <c r="F4" s="89">
        <v>51.3</v>
      </c>
      <c r="G4" s="89">
        <v>49.5</v>
      </c>
      <c r="H4" s="89">
        <v>7020</v>
      </c>
      <c r="I4" s="89">
        <v>-0.9</v>
      </c>
      <c r="J4" s="89">
        <v>41.9</v>
      </c>
      <c r="K4" s="89">
        <v>45.4</v>
      </c>
      <c r="L4" s="89" t="s">
        <v>133</v>
      </c>
      <c r="M4" s="89">
        <v>1.8</v>
      </c>
      <c r="N4" s="91"/>
      <c r="O4" s="93">
        <v>2</v>
      </c>
    </row>
    <row r="5" spans="1:15" ht="19">
      <c r="A5" s="93">
        <v>3</v>
      </c>
      <c r="B5" s="91"/>
      <c r="C5" s="91"/>
      <c r="D5" s="91"/>
      <c r="E5" s="94">
        <v>47</v>
      </c>
      <c r="F5" s="89">
        <v>52.2</v>
      </c>
      <c r="G5" s="89">
        <v>45.5</v>
      </c>
      <c r="H5" s="89">
        <v>5180</v>
      </c>
      <c r="I5" s="89" t="s">
        <v>19</v>
      </c>
      <c r="J5" s="89">
        <v>36.4</v>
      </c>
      <c r="K5" s="89">
        <v>40.799999999999997</v>
      </c>
      <c r="L5" s="89" t="s">
        <v>42</v>
      </c>
      <c r="M5" s="89">
        <v>6.8</v>
      </c>
      <c r="N5" s="91"/>
      <c r="O5" s="93">
        <v>3</v>
      </c>
    </row>
    <row r="6" spans="1:15" ht="19">
      <c r="A6" s="93">
        <v>4</v>
      </c>
      <c r="B6" s="91"/>
      <c r="C6" s="91"/>
      <c r="D6" s="91"/>
      <c r="E6" s="94">
        <v>67</v>
      </c>
      <c r="F6" s="89">
        <v>52.5</v>
      </c>
      <c r="G6" s="89">
        <v>47.1</v>
      </c>
      <c r="H6" s="89">
        <v>7210</v>
      </c>
      <c r="I6" s="89">
        <v>-1.1000000000000001</v>
      </c>
      <c r="J6" s="89">
        <v>38.5</v>
      </c>
      <c r="K6" s="89">
        <v>41.7</v>
      </c>
      <c r="L6" s="89" t="s">
        <v>79</v>
      </c>
      <c r="M6" s="89">
        <v>4.5999999999999996</v>
      </c>
      <c r="N6" s="91"/>
      <c r="O6" s="93">
        <v>4</v>
      </c>
    </row>
    <row r="7" spans="1:15" ht="19">
      <c r="A7" s="93">
        <v>5</v>
      </c>
      <c r="B7" s="91"/>
      <c r="C7" s="91"/>
      <c r="D7" s="91"/>
      <c r="E7" s="94">
        <v>40</v>
      </c>
      <c r="F7" s="89" t="s">
        <v>19</v>
      </c>
      <c r="G7" s="89">
        <v>44.7</v>
      </c>
      <c r="H7" s="89">
        <v>5110</v>
      </c>
      <c r="I7" s="89" t="s">
        <v>19</v>
      </c>
      <c r="J7" s="89">
        <v>35.5</v>
      </c>
      <c r="K7" s="89">
        <v>41</v>
      </c>
      <c r="L7" s="89" t="s">
        <v>38</v>
      </c>
      <c r="M7" s="89">
        <v>7.8</v>
      </c>
      <c r="N7" s="91"/>
      <c r="O7" s="93">
        <v>5</v>
      </c>
    </row>
    <row r="8" spans="1:15" ht="19">
      <c r="A8" s="93">
        <v>6</v>
      </c>
      <c r="B8" s="91"/>
      <c r="C8" s="91"/>
      <c r="D8" s="91"/>
      <c r="E8" s="94">
        <v>71</v>
      </c>
      <c r="F8" s="89">
        <v>51.7</v>
      </c>
      <c r="G8" s="89">
        <v>47.5</v>
      </c>
      <c r="H8" s="89">
        <v>6970</v>
      </c>
      <c r="I8" s="89">
        <v>-0.5</v>
      </c>
      <c r="J8" s="89">
        <v>39</v>
      </c>
      <c r="K8" s="89">
        <v>42.6</v>
      </c>
      <c r="L8" s="89" t="s">
        <v>14</v>
      </c>
      <c r="M8" s="89">
        <v>4.0999999999999996</v>
      </c>
      <c r="N8" s="91"/>
      <c r="O8" s="93">
        <v>6</v>
      </c>
    </row>
    <row r="9" spans="1:15" ht="19">
      <c r="A9" s="93">
        <v>7</v>
      </c>
      <c r="B9" s="91"/>
      <c r="C9" s="91"/>
      <c r="D9" s="91"/>
      <c r="E9" s="94">
        <v>92</v>
      </c>
      <c r="F9" s="89">
        <v>53.1</v>
      </c>
      <c r="G9" s="89">
        <v>50.7</v>
      </c>
      <c r="H9" s="89">
        <v>7110</v>
      </c>
      <c r="I9" s="89">
        <v>-1.5</v>
      </c>
      <c r="J9" s="89">
        <v>43.5</v>
      </c>
      <c r="K9" s="89">
        <v>47.4</v>
      </c>
      <c r="L9" s="89" t="s">
        <v>139</v>
      </c>
      <c r="M9" s="89">
        <v>1.6</v>
      </c>
      <c r="N9" s="91"/>
      <c r="O9" s="93">
        <v>7</v>
      </c>
    </row>
    <row r="10" spans="1:15" ht="19">
      <c r="A10" s="93">
        <v>8</v>
      </c>
      <c r="B10" s="91"/>
      <c r="C10" s="91"/>
      <c r="D10" s="91"/>
      <c r="E10" s="94">
        <v>84</v>
      </c>
      <c r="F10" s="89">
        <v>52.2</v>
      </c>
      <c r="G10" s="89">
        <v>48.6</v>
      </c>
      <c r="H10" s="89">
        <v>7140</v>
      </c>
      <c r="I10" s="89">
        <v>-1.1000000000000001</v>
      </c>
      <c r="J10" s="89">
        <v>40.6</v>
      </c>
      <c r="K10" s="89">
        <v>43.9</v>
      </c>
      <c r="L10" s="89" t="s">
        <v>34</v>
      </c>
      <c r="M10" s="89">
        <v>2.4</v>
      </c>
      <c r="N10" s="91"/>
      <c r="O10" s="93">
        <v>8</v>
      </c>
    </row>
    <row r="11" spans="1:15" ht="19">
      <c r="A11" s="93">
        <v>9</v>
      </c>
      <c r="B11" s="91"/>
      <c r="C11" s="91"/>
      <c r="D11" s="91"/>
      <c r="E11" s="94">
        <v>86</v>
      </c>
      <c r="F11" s="89">
        <v>51</v>
      </c>
      <c r="G11" s="89">
        <v>48.9</v>
      </c>
      <c r="H11" s="89">
        <v>6810</v>
      </c>
      <c r="I11" s="89">
        <v>-1.5</v>
      </c>
      <c r="J11" s="89">
        <v>40.9</v>
      </c>
      <c r="K11" s="89">
        <v>43.9</v>
      </c>
      <c r="L11" s="89" t="s">
        <v>22</v>
      </c>
      <c r="M11" s="89">
        <v>2.2000000000000002</v>
      </c>
      <c r="N11" s="91"/>
      <c r="O11" s="93">
        <v>9</v>
      </c>
    </row>
    <row r="12" spans="1:15" ht="19">
      <c r="A12" s="93">
        <v>10</v>
      </c>
      <c r="B12" s="91"/>
      <c r="C12" s="91"/>
      <c r="D12" s="91"/>
      <c r="E12" s="94">
        <v>93</v>
      </c>
      <c r="F12" s="89">
        <v>54.8</v>
      </c>
      <c r="G12" s="89">
        <v>49.7</v>
      </c>
      <c r="H12" s="89">
        <v>5540</v>
      </c>
      <c r="I12" s="89" t="s">
        <v>19</v>
      </c>
      <c r="J12" s="89">
        <v>42.2</v>
      </c>
      <c r="K12" s="89">
        <v>46.3</v>
      </c>
      <c r="L12" s="89" t="s">
        <v>77</v>
      </c>
      <c r="M12" s="89">
        <v>1.4</v>
      </c>
      <c r="N12" s="91"/>
      <c r="O12" s="93">
        <v>10</v>
      </c>
    </row>
    <row r="13" spans="1:15" ht="19">
      <c r="A13" s="93">
        <v>11</v>
      </c>
      <c r="B13" s="91"/>
      <c r="C13" s="91"/>
      <c r="D13" s="91"/>
      <c r="E13" s="94">
        <v>89</v>
      </c>
      <c r="F13" s="89">
        <v>52.9</v>
      </c>
      <c r="G13" s="89">
        <v>50.8</v>
      </c>
      <c r="H13" s="89">
        <v>6910</v>
      </c>
      <c r="I13" s="89">
        <v>-1.5</v>
      </c>
      <c r="J13" s="89">
        <v>43.7</v>
      </c>
      <c r="K13" s="89">
        <v>48.2</v>
      </c>
      <c r="L13" s="89" t="s">
        <v>80</v>
      </c>
      <c r="M13" s="89">
        <v>1.9</v>
      </c>
      <c r="N13" s="91"/>
      <c r="O13" s="93">
        <v>11</v>
      </c>
    </row>
    <row r="14" spans="1:15" ht="19">
      <c r="A14" s="93">
        <v>12</v>
      </c>
      <c r="B14" s="91"/>
      <c r="C14" s="91"/>
      <c r="D14" s="91"/>
      <c r="E14" s="94">
        <v>82</v>
      </c>
      <c r="F14" s="89">
        <v>52.9</v>
      </c>
      <c r="G14" s="89">
        <v>48.6</v>
      </c>
      <c r="H14" s="89">
        <v>5450</v>
      </c>
      <c r="I14" s="89" t="s">
        <v>19</v>
      </c>
      <c r="J14" s="89">
        <v>40.799999999999997</v>
      </c>
      <c r="K14" s="89">
        <v>45.3</v>
      </c>
      <c r="L14" s="89" t="s">
        <v>153</v>
      </c>
      <c r="M14" s="89">
        <v>2.7</v>
      </c>
      <c r="N14" s="91"/>
      <c r="O14" s="93">
        <v>12</v>
      </c>
    </row>
    <row r="15" spans="1:15" ht="19">
      <c r="A15" s="93">
        <v>13</v>
      </c>
      <c r="B15" s="91"/>
      <c r="C15" s="91"/>
      <c r="D15" s="91"/>
      <c r="E15" s="94">
        <v>88</v>
      </c>
      <c r="F15" s="89">
        <v>53.5</v>
      </c>
      <c r="G15" s="89">
        <v>51.1</v>
      </c>
      <c r="H15" s="89">
        <v>7230</v>
      </c>
      <c r="I15" s="89">
        <v>-2.1</v>
      </c>
      <c r="J15" s="89">
        <v>44.1</v>
      </c>
      <c r="K15" s="89">
        <v>48</v>
      </c>
      <c r="L15" s="89" t="s">
        <v>138</v>
      </c>
      <c r="M15" s="89">
        <v>2.1</v>
      </c>
      <c r="N15" s="91"/>
      <c r="O15" s="93">
        <v>13</v>
      </c>
    </row>
    <row r="16" spans="1:15" ht="19">
      <c r="A16" s="93">
        <v>14</v>
      </c>
      <c r="B16" s="91"/>
      <c r="C16" s="91"/>
      <c r="D16" s="91"/>
      <c r="E16" s="94">
        <v>19</v>
      </c>
      <c r="F16" s="89">
        <v>51.3</v>
      </c>
      <c r="G16" s="89">
        <v>43</v>
      </c>
      <c r="H16" s="89">
        <v>6990</v>
      </c>
      <c r="I16" s="89">
        <v>-0.5</v>
      </c>
      <c r="J16" s="89">
        <v>32.799999999999997</v>
      </c>
      <c r="K16" s="89">
        <v>35.299999999999997</v>
      </c>
      <c r="L16" s="89" t="s">
        <v>34</v>
      </c>
      <c r="M16" s="89">
        <v>10.199999999999999</v>
      </c>
      <c r="N16" s="91"/>
      <c r="O16" s="93">
        <v>14</v>
      </c>
    </row>
    <row r="17" spans="1:15" ht="19">
      <c r="A17" s="93">
        <v>15</v>
      </c>
      <c r="B17" s="91"/>
      <c r="C17" s="91"/>
      <c r="D17" s="91"/>
      <c r="E17" s="94">
        <v>86</v>
      </c>
      <c r="F17" s="89">
        <v>53.2</v>
      </c>
      <c r="G17" s="89">
        <v>51.5</v>
      </c>
      <c r="H17" s="89">
        <v>6950</v>
      </c>
      <c r="I17" s="89">
        <v>-1.9</v>
      </c>
      <c r="J17" s="89">
        <v>44.6</v>
      </c>
      <c r="K17" s="89">
        <v>49.2</v>
      </c>
      <c r="L17" s="89" t="s">
        <v>136</v>
      </c>
      <c r="M17" s="89">
        <v>2.2000000000000002</v>
      </c>
      <c r="N17" s="91"/>
      <c r="O17" s="93">
        <v>15</v>
      </c>
    </row>
    <row r="18" spans="1:15" ht="19">
      <c r="A18" s="93">
        <v>16</v>
      </c>
      <c r="B18" s="91"/>
      <c r="C18" s="91"/>
      <c r="D18" s="91"/>
      <c r="E18" s="94">
        <v>85</v>
      </c>
      <c r="F18" s="89">
        <v>51.4</v>
      </c>
      <c r="G18" s="89">
        <v>48.4</v>
      </c>
      <c r="H18" s="89">
        <v>5440</v>
      </c>
      <c r="I18" s="89" t="s">
        <v>19</v>
      </c>
      <c r="J18" s="89">
        <v>40.700000000000003</v>
      </c>
      <c r="K18" s="89">
        <v>45.8</v>
      </c>
      <c r="L18" s="89" t="s">
        <v>33</v>
      </c>
      <c r="M18" s="89">
        <v>2.2999999999999998</v>
      </c>
      <c r="N18" s="91"/>
      <c r="O18" s="93">
        <v>16</v>
      </c>
    </row>
    <row r="19" spans="1:15" ht="19">
      <c r="A19" s="93">
        <v>17</v>
      </c>
      <c r="B19" s="91"/>
      <c r="C19" s="91"/>
      <c r="D19" s="91"/>
      <c r="E19" s="94">
        <v>70</v>
      </c>
      <c r="F19" s="89">
        <v>52.8</v>
      </c>
      <c r="G19" s="89">
        <v>52.8</v>
      </c>
      <c r="H19" s="89">
        <v>7200</v>
      </c>
      <c r="I19" s="89">
        <v>-1.5</v>
      </c>
      <c r="J19" s="89">
        <v>46.6</v>
      </c>
      <c r="K19" s="89">
        <v>50.2</v>
      </c>
      <c r="L19" s="89" t="s">
        <v>152</v>
      </c>
      <c r="M19" s="89">
        <v>4.2</v>
      </c>
      <c r="N19" s="91"/>
      <c r="O19" s="93">
        <v>17</v>
      </c>
    </row>
    <row r="20" spans="1:15" ht="19">
      <c r="A20" s="93">
        <v>18</v>
      </c>
      <c r="B20" s="91"/>
      <c r="C20" s="91"/>
      <c r="D20" s="91"/>
      <c r="E20" s="94">
        <v>91</v>
      </c>
      <c r="F20" s="89">
        <v>51.9</v>
      </c>
      <c r="G20" s="89">
        <v>49.5</v>
      </c>
      <c r="H20" s="89">
        <v>7000</v>
      </c>
      <c r="I20" s="89">
        <v>-0.7</v>
      </c>
      <c r="J20" s="89">
        <v>41.9</v>
      </c>
      <c r="K20" s="89">
        <v>45.6</v>
      </c>
      <c r="L20" s="89" t="s">
        <v>77</v>
      </c>
      <c r="M20" s="89">
        <v>1.7</v>
      </c>
      <c r="N20" s="91"/>
      <c r="O20" s="93">
        <v>18</v>
      </c>
    </row>
    <row r="21" spans="1:15" ht="19">
      <c r="A21" s="93">
        <v>19</v>
      </c>
      <c r="B21" s="91"/>
      <c r="C21" s="91"/>
      <c r="D21" s="91"/>
      <c r="E21" s="94">
        <v>65</v>
      </c>
      <c r="F21" s="89">
        <v>52.9</v>
      </c>
      <c r="G21" s="89">
        <v>46.9</v>
      </c>
      <c r="H21" s="89">
        <v>5310</v>
      </c>
      <c r="I21" s="89" t="s">
        <v>19</v>
      </c>
      <c r="J21" s="89">
        <v>38.299999999999997</v>
      </c>
      <c r="K21" s="89">
        <v>44.6</v>
      </c>
      <c r="L21" s="89" t="s">
        <v>20</v>
      </c>
      <c r="M21" s="89">
        <v>4.7</v>
      </c>
      <c r="N21" s="91"/>
      <c r="O21" s="93">
        <v>19</v>
      </c>
    </row>
    <row r="22" spans="1:15" ht="19">
      <c r="A22" s="93">
        <v>20</v>
      </c>
      <c r="B22" s="91"/>
      <c r="C22" s="91"/>
      <c r="D22" s="91"/>
      <c r="E22" s="94">
        <v>92</v>
      </c>
      <c r="F22" s="89">
        <v>52.7</v>
      </c>
      <c r="G22" s="89">
        <v>49.2</v>
      </c>
      <c r="H22" s="89">
        <v>7270</v>
      </c>
      <c r="I22" s="89">
        <v>-1.7</v>
      </c>
      <c r="J22" s="89">
        <v>41.4</v>
      </c>
      <c r="K22" s="89">
        <v>44.7</v>
      </c>
      <c r="L22" s="89" t="s">
        <v>30</v>
      </c>
      <c r="M22" s="89">
        <v>1.6</v>
      </c>
      <c r="N22" s="91"/>
      <c r="O22" s="93">
        <v>20</v>
      </c>
    </row>
    <row r="23" spans="1:15" ht="19">
      <c r="A23" s="89" t="s">
        <v>21</v>
      </c>
      <c r="B23" s="91"/>
      <c r="C23" s="91"/>
      <c r="D23" s="91"/>
      <c r="E23" s="94">
        <v>75.8</v>
      </c>
      <c r="F23" s="89">
        <v>52.5</v>
      </c>
      <c r="G23" s="89">
        <v>48.8</v>
      </c>
      <c r="H23" s="89">
        <v>6561</v>
      </c>
      <c r="I23" s="89">
        <v>-1.3</v>
      </c>
      <c r="J23" s="89">
        <v>40.9</v>
      </c>
      <c r="K23" s="89">
        <v>44.9</v>
      </c>
      <c r="L23" s="89" t="s">
        <v>85</v>
      </c>
      <c r="M23" s="89">
        <v>3.5</v>
      </c>
      <c r="N23" s="91"/>
      <c r="O23" s="89" t="s">
        <v>21</v>
      </c>
    </row>
    <row r="24" spans="1:15" ht="19">
      <c r="A24" s="89" t="s">
        <v>23</v>
      </c>
      <c r="B24" s="91"/>
      <c r="C24" s="91"/>
      <c r="D24" s="91"/>
      <c r="E24" s="94">
        <v>19.5</v>
      </c>
      <c r="F24" s="89">
        <v>0.9</v>
      </c>
      <c r="G24" s="89">
        <v>2.4</v>
      </c>
      <c r="H24" s="89">
        <v>815</v>
      </c>
      <c r="I24" s="89">
        <v>0.5</v>
      </c>
      <c r="J24" s="89">
        <v>3.4</v>
      </c>
      <c r="K24" s="89">
        <v>3.4</v>
      </c>
      <c r="L24" s="89">
        <v>1.3</v>
      </c>
      <c r="M24" s="89">
        <v>2.2999999999999998</v>
      </c>
      <c r="N24" s="91"/>
      <c r="O24" s="89" t="s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287A-199E-2849-95FA-4F91285C3DD6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</row>
    <row r="2" spans="1:14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1"/>
    </row>
    <row r="3" spans="1:14" ht="19">
      <c r="A3" s="93">
        <v>1</v>
      </c>
      <c r="B3" s="91"/>
      <c r="C3" s="91"/>
      <c r="D3" s="91"/>
      <c r="E3" s="94">
        <v>71</v>
      </c>
      <c r="F3" s="89">
        <v>53.8</v>
      </c>
      <c r="G3" s="89">
        <v>52.9</v>
      </c>
      <c r="H3" s="89">
        <v>7290</v>
      </c>
      <c r="I3" s="89">
        <v>-1.5</v>
      </c>
      <c r="J3" s="89">
        <v>46.7</v>
      </c>
      <c r="K3" s="89">
        <v>50.3</v>
      </c>
      <c r="L3" s="89" t="s">
        <v>138</v>
      </c>
      <c r="M3" s="89">
        <v>4.0999999999999996</v>
      </c>
      <c r="N3" s="91"/>
    </row>
    <row r="4" spans="1:14" ht="19">
      <c r="A4" s="93">
        <v>2</v>
      </c>
      <c r="B4" s="91"/>
      <c r="C4" s="91"/>
      <c r="D4" s="91"/>
      <c r="E4" s="94">
        <v>60</v>
      </c>
      <c r="F4" s="89">
        <v>50.4</v>
      </c>
      <c r="G4" s="89">
        <v>46.4</v>
      </c>
      <c r="H4" s="89">
        <v>5260</v>
      </c>
      <c r="I4" s="89" t="s">
        <v>19</v>
      </c>
      <c r="J4" s="89">
        <v>37.700000000000003</v>
      </c>
      <c r="K4" s="89">
        <v>43.5</v>
      </c>
      <c r="L4" s="89" t="s">
        <v>26</v>
      </c>
      <c r="M4" s="89">
        <v>5.3</v>
      </c>
      <c r="N4" s="91"/>
    </row>
    <row r="5" spans="1:14" ht="19">
      <c r="A5" s="93">
        <v>3</v>
      </c>
      <c r="B5" s="91"/>
      <c r="C5" s="91"/>
      <c r="D5" s="91"/>
      <c r="E5" s="94">
        <v>82</v>
      </c>
      <c r="F5" s="89">
        <v>54.1</v>
      </c>
      <c r="G5" s="89">
        <v>51.9</v>
      </c>
      <c r="H5" s="89">
        <v>5740</v>
      </c>
      <c r="I5" s="89" t="s">
        <v>19</v>
      </c>
      <c r="J5" s="89">
        <v>45.7</v>
      </c>
      <c r="K5" s="89">
        <v>51.3</v>
      </c>
      <c r="L5" s="89" t="s">
        <v>30</v>
      </c>
      <c r="M5" s="89">
        <v>2.7</v>
      </c>
      <c r="N5" s="91"/>
    </row>
    <row r="6" spans="1:14" ht="19">
      <c r="A6" s="93">
        <v>4</v>
      </c>
      <c r="B6" s="91"/>
      <c r="C6" s="91"/>
      <c r="D6" s="91"/>
      <c r="E6" s="94">
        <v>80</v>
      </c>
      <c r="F6" s="89">
        <v>52.3</v>
      </c>
      <c r="G6" s="89">
        <v>48.2</v>
      </c>
      <c r="H6" s="89">
        <v>7140</v>
      </c>
      <c r="I6" s="89">
        <v>-1.1000000000000001</v>
      </c>
      <c r="J6" s="89">
        <v>40.1</v>
      </c>
      <c r="K6" s="89">
        <v>43.5</v>
      </c>
      <c r="L6" s="89" t="s">
        <v>76</v>
      </c>
      <c r="M6" s="89">
        <v>3</v>
      </c>
      <c r="N6" s="91"/>
    </row>
    <row r="7" spans="1:14" ht="19">
      <c r="A7" s="93">
        <v>5</v>
      </c>
      <c r="B7" s="91"/>
      <c r="C7" s="91"/>
      <c r="D7" s="91"/>
      <c r="E7" s="94">
        <v>94</v>
      </c>
      <c r="F7" s="89">
        <v>53.1</v>
      </c>
      <c r="G7" s="89">
        <v>50.4</v>
      </c>
      <c r="H7" s="89">
        <v>7000</v>
      </c>
      <c r="I7" s="89">
        <v>-0.9</v>
      </c>
      <c r="J7" s="89">
        <v>43.1</v>
      </c>
      <c r="K7" s="89">
        <v>47.1</v>
      </c>
      <c r="L7" s="89" t="s">
        <v>129</v>
      </c>
      <c r="M7" s="89">
        <v>1.3</v>
      </c>
      <c r="N7" s="91"/>
    </row>
    <row r="8" spans="1:14" ht="19">
      <c r="A8" s="93">
        <v>6</v>
      </c>
      <c r="B8" s="91"/>
      <c r="C8" s="91"/>
      <c r="D8" s="91"/>
      <c r="E8" s="94">
        <v>95</v>
      </c>
      <c r="F8" s="89">
        <v>52.2</v>
      </c>
      <c r="G8" s="89">
        <v>49.5</v>
      </c>
      <c r="H8" s="89">
        <v>7210</v>
      </c>
      <c r="I8" s="89">
        <v>-0.7</v>
      </c>
      <c r="J8" s="89">
        <v>41.8</v>
      </c>
      <c r="K8" s="89">
        <v>44.8</v>
      </c>
      <c r="L8" s="89" t="s">
        <v>34</v>
      </c>
      <c r="M8" s="89">
        <v>1.2</v>
      </c>
      <c r="N8" s="91"/>
    </row>
    <row r="9" spans="1:14" ht="19">
      <c r="A9" s="93">
        <v>7</v>
      </c>
      <c r="B9" s="91"/>
      <c r="C9" s="91"/>
      <c r="D9" s="91"/>
      <c r="E9" s="94">
        <v>92</v>
      </c>
      <c r="F9" s="89">
        <v>54.8</v>
      </c>
      <c r="G9" s="89">
        <v>51.2</v>
      </c>
      <c r="H9" s="89">
        <v>5680</v>
      </c>
      <c r="I9" s="89" t="s">
        <v>19</v>
      </c>
      <c r="J9" s="89">
        <v>44.5</v>
      </c>
      <c r="K9" s="89">
        <v>50.8</v>
      </c>
      <c r="L9" s="89" t="s">
        <v>86</v>
      </c>
      <c r="M9" s="89">
        <v>1.5</v>
      </c>
      <c r="N9" s="91"/>
    </row>
    <row r="10" spans="1:14" ht="19">
      <c r="A10" s="93">
        <v>8</v>
      </c>
      <c r="B10" s="91"/>
      <c r="C10" s="91"/>
      <c r="D10" s="91"/>
      <c r="E10" s="94">
        <v>86</v>
      </c>
      <c r="F10" s="89">
        <v>52</v>
      </c>
      <c r="G10" s="89">
        <v>51.5</v>
      </c>
      <c r="H10" s="89">
        <v>7090</v>
      </c>
      <c r="I10" s="89">
        <v>-1.7</v>
      </c>
      <c r="J10" s="89">
        <v>44.7</v>
      </c>
      <c r="K10" s="89">
        <v>48.4</v>
      </c>
      <c r="L10" s="89" t="s">
        <v>139</v>
      </c>
      <c r="M10" s="89">
        <v>2.2000000000000002</v>
      </c>
      <c r="N10" s="91"/>
    </row>
    <row r="11" spans="1:14" ht="19">
      <c r="A11" s="93">
        <v>9</v>
      </c>
      <c r="B11" s="91"/>
      <c r="C11" s="91"/>
      <c r="D11" s="91"/>
      <c r="E11" s="94">
        <v>89</v>
      </c>
      <c r="F11" s="89">
        <v>52.4</v>
      </c>
      <c r="G11" s="89">
        <v>51.3</v>
      </c>
      <c r="H11" s="89">
        <v>7000</v>
      </c>
      <c r="I11" s="89">
        <v>-1.5</v>
      </c>
      <c r="J11" s="89">
        <v>44.5</v>
      </c>
      <c r="K11" s="89">
        <v>48.6</v>
      </c>
      <c r="L11" s="89" t="s">
        <v>129</v>
      </c>
      <c r="M11" s="89">
        <v>1.9</v>
      </c>
      <c r="N11" s="91"/>
    </row>
    <row r="12" spans="1:14" ht="19">
      <c r="A12" s="93">
        <v>10</v>
      </c>
      <c r="B12" s="91"/>
      <c r="C12" s="91"/>
      <c r="D12" s="91"/>
      <c r="E12" s="94">
        <v>57</v>
      </c>
      <c r="F12" s="89">
        <v>51.8</v>
      </c>
      <c r="G12" s="89">
        <v>46.5</v>
      </c>
      <c r="H12" s="89">
        <v>7190</v>
      </c>
      <c r="I12" s="89">
        <v>-0.7</v>
      </c>
      <c r="J12" s="89">
        <v>37.6</v>
      </c>
      <c r="K12" s="89">
        <v>40.200000000000003</v>
      </c>
      <c r="L12" s="89" t="s">
        <v>153</v>
      </c>
      <c r="M12" s="89">
        <v>5.7</v>
      </c>
      <c r="N12" s="91"/>
    </row>
    <row r="13" spans="1:14" ht="19">
      <c r="A13" s="93">
        <v>11</v>
      </c>
      <c r="B13" s="91"/>
      <c r="C13" s="91"/>
      <c r="D13" s="91"/>
      <c r="E13" s="94">
        <v>84</v>
      </c>
      <c r="F13" s="89">
        <v>51.6</v>
      </c>
      <c r="G13" s="89">
        <v>51.7</v>
      </c>
      <c r="H13" s="89">
        <v>6670</v>
      </c>
      <c r="I13" s="89">
        <v>-1.1000000000000001</v>
      </c>
      <c r="J13" s="89">
        <v>45</v>
      </c>
      <c r="K13" s="89">
        <v>49.9</v>
      </c>
      <c r="L13" s="89" t="s">
        <v>138</v>
      </c>
      <c r="M13" s="89">
        <v>2.5</v>
      </c>
      <c r="N13" s="91"/>
    </row>
    <row r="14" spans="1:14" ht="19">
      <c r="A14" s="93">
        <v>12</v>
      </c>
      <c r="B14" s="91"/>
      <c r="C14" s="91"/>
      <c r="D14" s="91"/>
      <c r="E14" s="94">
        <v>26</v>
      </c>
      <c r="F14" s="89">
        <v>50.4</v>
      </c>
      <c r="G14" s="89">
        <v>43.4</v>
      </c>
      <c r="H14" s="89">
        <v>4990</v>
      </c>
      <c r="I14" s="89" t="s">
        <v>19</v>
      </c>
      <c r="J14" s="89">
        <v>33.6</v>
      </c>
      <c r="K14" s="89">
        <v>38</v>
      </c>
      <c r="L14" s="89" t="s">
        <v>33</v>
      </c>
      <c r="M14" s="89">
        <v>9.4</v>
      </c>
      <c r="N14" s="91"/>
    </row>
    <row r="15" spans="1:14" ht="19">
      <c r="A15" s="93">
        <v>13</v>
      </c>
      <c r="B15" s="91"/>
      <c r="C15" s="91"/>
      <c r="D15" s="91"/>
      <c r="E15" s="94">
        <v>94</v>
      </c>
      <c r="F15" s="89">
        <v>50.3</v>
      </c>
      <c r="G15" s="89">
        <v>49.8</v>
      </c>
      <c r="H15" s="89">
        <v>6650</v>
      </c>
      <c r="I15" s="89">
        <v>-0.5</v>
      </c>
      <c r="J15" s="89">
        <v>42.4</v>
      </c>
      <c r="K15" s="89">
        <v>46.8</v>
      </c>
      <c r="L15" s="89" t="s">
        <v>77</v>
      </c>
      <c r="M15" s="89">
        <v>1.3</v>
      </c>
      <c r="N15" s="91"/>
    </row>
    <row r="16" spans="1:14" ht="19">
      <c r="A16" s="93">
        <v>14</v>
      </c>
      <c r="B16" s="91"/>
      <c r="C16" s="91"/>
      <c r="D16" s="91"/>
      <c r="E16" s="94">
        <v>77</v>
      </c>
      <c r="F16" s="89">
        <v>53.1</v>
      </c>
      <c r="G16" s="89">
        <v>52.4</v>
      </c>
      <c r="H16" s="89">
        <v>7140</v>
      </c>
      <c r="I16" s="89">
        <v>-1.5</v>
      </c>
      <c r="J16" s="89">
        <v>46</v>
      </c>
      <c r="K16" s="89">
        <v>49.9</v>
      </c>
      <c r="L16" s="89" t="s">
        <v>133</v>
      </c>
      <c r="M16" s="89">
        <v>3.3</v>
      </c>
      <c r="N16" s="91"/>
    </row>
    <row r="17" spans="1:14" ht="19">
      <c r="A17" s="93">
        <v>15</v>
      </c>
      <c r="B17" s="91"/>
      <c r="C17" s="91"/>
      <c r="D17" s="91"/>
      <c r="E17" s="94">
        <v>83</v>
      </c>
      <c r="F17" s="89">
        <v>52.7</v>
      </c>
      <c r="G17" s="89">
        <v>51.7</v>
      </c>
      <c r="H17" s="89">
        <v>5710</v>
      </c>
      <c r="I17" s="89" t="s">
        <v>19</v>
      </c>
      <c r="J17" s="89">
        <v>45.4</v>
      </c>
      <c r="K17" s="89">
        <v>50.1</v>
      </c>
      <c r="L17" s="89" t="s">
        <v>151</v>
      </c>
      <c r="M17" s="89">
        <v>2.6</v>
      </c>
      <c r="N17" s="91"/>
    </row>
    <row r="18" spans="1:14" ht="19">
      <c r="A18" s="93">
        <v>16</v>
      </c>
      <c r="B18" s="91"/>
      <c r="C18" s="91"/>
      <c r="D18" s="91"/>
      <c r="E18" s="94">
        <v>100</v>
      </c>
      <c r="F18" s="89">
        <v>53.6</v>
      </c>
      <c r="G18" s="89">
        <v>50.9</v>
      </c>
      <c r="H18" s="89">
        <v>7450</v>
      </c>
      <c r="I18" s="89">
        <v>-0.5</v>
      </c>
      <c r="J18" s="89">
        <v>43.7</v>
      </c>
      <c r="K18" s="89">
        <v>46</v>
      </c>
      <c r="L18" s="89" t="s">
        <v>148</v>
      </c>
      <c r="M18" s="89">
        <v>0.7</v>
      </c>
      <c r="N18" s="91"/>
    </row>
    <row r="19" spans="1:14" ht="19">
      <c r="A19" s="93">
        <v>17</v>
      </c>
      <c r="B19" s="91"/>
      <c r="C19" s="91"/>
      <c r="D19" s="91"/>
      <c r="E19" s="94">
        <v>76</v>
      </c>
      <c r="F19" s="89">
        <v>52.9</v>
      </c>
      <c r="G19" s="89">
        <v>47.7</v>
      </c>
      <c r="H19" s="89">
        <v>5380</v>
      </c>
      <c r="I19" s="89" t="s">
        <v>19</v>
      </c>
      <c r="J19" s="89">
        <v>39.6</v>
      </c>
      <c r="K19" s="89">
        <v>43.9</v>
      </c>
      <c r="L19" s="89" t="s">
        <v>20</v>
      </c>
      <c r="M19" s="89">
        <v>3.5</v>
      </c>
      <c r="N19" s="91"/>
    </row>
    <row r="20" spans="1:14" ht="19">
      <c r="A20" s="93">
        <v>18</v>
      </c>
      <c r="B20" s="91"/>
      <c r="C20" s="91"/>
      <c r="D20" s="91"/>
      <c r="E20" s="94">
        <v>83</v>
      </c>
      <c r="F20" s="89">
        <v>52.2</v>
      </c>
      <c r="G20" s="89">
        <v>48.5</v>
      </c>
      <c r="H20" s="89">
        <v>7280</v>
      </c>
      <c r="I20" s="89">
        <v>-0.5</v>
      </c>
      <c r="J20" s="89">
        <v>40.4</v>
      </c>
      <c r="K20" s="89">
        <v>43</v>
      </c>
      <c r="L20" s="89" t="s">
        <v>76</v>
      </c>
      <c r="M20" s="89">
        <v>2.7</v>
      </c>
      <c r="N20" s="91"/>
    </row>
    <row r="21" spans="1:14" ht="19">
      <c r="A21" s="93">
        <v>19</v>
      </c>
      <c r="B21" s="91"/>
      <c r="C21" s="91"/>
      <c r="D21" s="91"/>
      <c r="E21" s="94">
        <v>68</v>
      </c>
      <c r="F21" s="89">
        <v>52.1</v>
      </c>
      <c r="G21" s="89">
        <v>47.3</v>
      </c>
      <c r="H21" s="89">
        <v>5350</v>
      </c>
      <c r="I21" s="89" t="s">
        <v>19</v>
      </c>
      <c r="J21" s="89">
        <v>38.6</v>
      </c>
      <c r="K21" s="89">
        <v>45.5</v>
      </c>
      <c r="L21" s="89" t="s">
        <v>20</v>
      </c>
      <c r="M21" s="89">
        <v>4.4000000000000004</v>
      </c>
      <c r="N21" s="91"/>
    </row>
    <row r="22" spans="1:14" ht="19">
      <c r="A22" s="93">
        <v>20</v>
      </c>
      <c r="B22" s="91"/>
      <c r="C22" s="91"/>
      <c r="D22" s="91"/>
      <c r="E22" s="94">
        <v>78</v>
      </c>
      <c r="F22" s="89">
        <v>54.1</v>
      </c>
      <c r="G22" s="89">
        <v>48.2</v>
      </c>
      <c r="H22" s="89">
        <v>7360</v>
      </c>
      <c r="I22" s="89">
        <v>-0.7</v>
      </c>
      <c r="J22" s="89">
        <v>40</v>
      </c>
      <c r="K22" s="89">
        <v>43.1</v>
      </c>
      <c r="L22" s="89" t="s">
        <v>131</v>
      </c>
      <c r="M22" s="89">
        <v>3.3</v>
      </c>
      <c r="N22" s="91"/>
    </row>
    <row r="23" spans="1:14" ht="19">
      <c r="A23" s="89" t="s">
        <v>21</v>
      </c>
      <c r="B23" s="91"/>
      <c r="C23" s="91"/>
      <c r="D23" s="91"/>
      <c r="E23" s="94">
        <v>78.8</v>
      </c>
      <c r="F23" s="89">
        <v>52.5</v>
      </c>
      <c r="G23" s="89">
        <v>49.6</v>
      </c>
      <c r="H23" s="89">
        <v>6529</v>
      </c>
      <c r="I23" s="89">
        <v>-1</v>
      </c>
      <c r="J23" s="89">
        <v>42.1</v>
      </c>
      <c r="K23" s="89">
        <v>46.2</v>
      </c>
      <c r="L23" s="89" t="s">
        <v>86</v>
      </c>
      <c r="M23" s="89">
        <v>3.1</v>
      </c>
      <c r="N23" s="91"/>
    </row>
    <row r="24" spans="1:14" ht="19">
      <c r="A24" s="89" t="s">
        <v>23</v>
      </c>
      <c r="B24" s="91"/>
      <c r="C24" s="91"/>
      <c r="D24" s="91"/>
      <c r="E24" s="94">
        <v>16.399999999999999</v>
      </c>
      <c r="F24" s="89">
        <v>1.2</v>
      </c>
      <c r="G24" s="89">
        <v>2.4</v>
      </c>
      <c r="H24" s="89">
        <v>831</v>
      </c>
      <c r="I24" s="89">
        <v>0.4</v>
      </c>
      <c r="J24" s="89">
        <v>3.4</v>
      </c>
      <c r="K24" s="89">
        <v>3.6</v>
      </c>
      <c r="L24" s="89">
        <v>1.1000000000000001</v>
      </c>
      <c r="M24" s="89">
        <v>2</v>
      </c>
      <c r="N24" s="9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541A-2C9F-DD41-AB6D-A325EE3839F5}">
  <dimension ref="A1:N24"/>
  <sheetViews>
    <sheetView workbookViewId="0">
      <selection activeCell="E3" sqref="E3:M23"/>
    </sheetView>
  </sheetViews>
  <sheetFormatPr baseColWidth="10" defaultRowHeight="16"/>
  <sheetData>
    <row r="1" spans="1:14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0" t="s">
        <v>8</v>
      </c>
    </row>
    <row r="2" spans="1:14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2" t="s">
        <v>13</v>
      </c>
    </row>
    <row r="3" spans="1:14" ht="19">
      <c r="A3" s="93">
        <v>1</v>
      </c>
      <c r="B3" s="91"/>
      <c r="C3" s="91"/>
      <c r="D3" s="91"/>
      <c r="E3" s="94">
        <v>70</v>
      </c>
      <c r="F3" s="89">
        <v>50.2</v>
      </c>
      <c r="G3" s="89">
        <v>47.4</v>
      </c>
      <c r="H3" s="89">
        <v>6680</v>
      </c>
      <c r="I3" s="89">
        <v>-1.5</v>
      </c>
      <c r="J3" s="89">
        <v>38.799999999999997</v>
      </c>
      <c r="K3" s="89">
        <v>43.3</v>
      </c>
      <c r="L3" s="89" t="s">
        <v>18</v>
      </c>
      <c r="M3" s="89">
        <v>4.2</v>
      </c>
      <c r="N3" s="89" t="s">
        <v>18</v>
      </c>
    </row>
    <row r="4" spans="1:14" ht="19">
      <c r="A4" s="93">
        <v>2</v>
      </c>
      <c r="B4" s="91"/>
      <c r="C4" s="91"/>
      <c r="D4" s="91"/>
      <c r="E4" s="94">
        <v>71</v>
      </c>
      <c r="F4" s="89">
        <v>51.3</v>
      </c>
      <c r="G4" s="89">
        <v>47.2</v>
      </c>
      <c r="H4" s="89">
        <v>5330</v>
      </c>
      <c r="I4" s="89" t="s">
        <v>19</v>
      </c>
      <c r="J4" s="89">
        <v>38.9</v>
      </c>
      <c r="K4" s="89">
        <v>44</v>
      </c>
      <c r="L4" s="89" t="s">
        <v>14</v>
      </c>
      <c r="M4" s="89">
        <v>4.0999999999999996</v>
      </c>
      <c r="N4" s="89" t="s">
        <v>20</v>
      </c>
    </row>
    <row r="5" spans="1:14" ht="19">
      <c r="A5" s="93">
        <v>3</v>
      </c>
      <c r="B5" s="91"/>
      <c r="C5" s="91"/>
      <c r="D5" s="91"/>
      <c r="E5" s="94">
        <v>94</v>
      </c>
      <c r="F5" s="89">
        <v>52.6</v>
      </c>
      <c r="G5" s="89">
        <v>51</v>
      </c>
      <c r="H5" s="89">
        <v>7130</v>
      </c>
      <c r="I5" s="89">
        <v>-1.5</v>
      </c>
      <c r="J5" s="89">
        <v>44</v>
      </c>
      <c r="K5" s="89">
        <v>47.7</v>
      </c>
      <c r="L5" s="89" t="s">
        <v>79</v>
      </c>
      <c r="M5" s="89">
        <v>1.3</v>
      </c>
      <c r="N5" s="89" t="s">
        <v>22</v>
      </c>
    </row>
    <row r="6" spans="1:14" ht="19">
      <c r="A6" s="93">
        <v>4</v>
      </c>
      <c r="B6" s="91"/>
      <c r="C6" s="91"/>
      <c r="D6" s="91"/>
      <c r="E6" s="94">
        <v>93</v>
      </c>
      <c r="F6" s="89">
        <v>52.9</v>
      </c>
      <c r="G6" s="89">
        <v>49.3</v>
      </c>
      <c r="H6" s="89">
        <v>7240</v>
      </c>
      <c r="I6" s="89">
        <v>-1.5</v>
      </c>
      <c r="J6" s="89">
        <v>41.6</v>
      </c>
      <c r="K6" s="89">
        <v>45</v>
      </c>
      <c r="L6" s="89" t="s">
        <v>128</v>
      </c>
      <c r="M6" s="89">
        <v>1.4</v>
      </c>
      <c r="N6" s="89" t="s">
        <v>128</v>
      </c>
    </row>
    <row r="7" spans="1:14" ht="19">
      <c r="A7" s="93">
        <v>5</v>
      </c>
      <c r="B7" s="91"/>
      <c r="C7" s="91"/>
      <c r="D7" s="91"/>
      <c r="E7" s="94">
        <v>94</v>
      </c>
      <c r="F7" s="89">
        <v>53.2</v>
      </c>
      <c r="G7" s="89">
        <v>50.9</v>
      </c>
      <c r="H7" s="89">
        <v>5660</v>
      </c>
      <c r="I7" s="89" t="s">
        <v>19</v>
      </c>
      <c r="J7" s="89">
        <v>44</v>
      </c>
      <c r="K7" s="89">
        <v>50.3</v>
      </c>
      <c r="L7" s="89" t="s">
        <v>79</v>
      </c>
      <c r="M7" s="89">
        <v>1.3</v>
      </c>
      <c r="N7" s="89" t="s">
        <v>22</v>
      </c>
    </row>
    <row r="8" spans="1:14" ht="19">
      <c r="A8" s="93">
        <v>6</v>
      </c>
      <c r="B8" s="91"/>
      <c r="C8" s="91"/>
      <c r="D8" s="91"/>
      <c r="E8" s="94">
        <v>91</v>
      </c>
      <c r="F8" s="89">
        <v>51.8</v>
      </c>
      <c r="G8" s="89">
        <v>49.2</v>
      </c>
      <c r="H8" s="89">
        <v>6980</v>
      </c>
      <c r="I8" s="89">
        <v>-1.1000000000000001</v>
      </c>
      <c r="J8" s="89">
        <v>41.5</v>
      </c>
      <c r="K8" s="89">
        <v>45.3</v>
      </c>
      <c r="L8" s="89" t="s">
        <v>76</v>
      </c>
      <c r="M8" s="89">
        <v>1.7</v>
      </c>
      <c r="N8" s="89" t="s">
        <v>35</v>
      </c>
    </row>
    <row r="9" spans="1:14" ht="19">
      <c r="A9" s="93">
        <v>7</v>
      </c>
      <c r="B9" s="91"/>
      <c r="C9" s="91"/>
      <c r="D9" s="91"/>
      <c r="E9" s="94">
        <v>43</v>
      </c>
      <c r="F9" s="89">
        <v>52.2</v>
      </c>
      <c r="G9" s="89">
        <v>45</v>
      </c>
      <c r="H9" s="89">
        <v>5140</v>
      </c>
      <c r="I9" s="89" t="s">
        <v>19</v>
      </c>
      <c r="J9" s="89">
        <v>35.700000000000003</v>
      </c>
      <c r="K9" s="89">
        <v>39.9</v>
      </c>
      <c r="L9" s="89" t="s">
        <v>35</v>
      </c>
      <c r="M9" s="89">
        <v>7.4</v>
      </c>
      <c r="N9" s="89" t="s">
        <v>35</v>
      </c>
    </row>
    <row r="10" spans="1:14" ht="19">
      <c r="A10" s="93">
        <v>8</v>
      </c>
      <c r="B10" s="91"/>
      <c r="C10" s="91"/>
      <c r="D10" s="91"/>
      <c r="E10" s="94">
        <v>92</v>
      </c>
      <c r="F10" s="89">
        <v>51.7</v>
      </c>
      <c r="G10" s="89">
        <v>50.1</v>
      </c>
      <c r="H10" s="89">
        <v>6690</v>
      </c>
      <c r="I10" s="89">
        <v>-1.1000000000000001</v>
      </c>
      <c r="J10" s="89">
        <v>42.6</v>
      </c>
      <c r="K10" s="89">
        <v>47.4</v>
      </c>
      <c r="L10" s="89" t="s">
        <v>139</v>
      </c>
      <c r="M10" s="89">
        <v>1.6</v>
      </c>
      <c r="N10" s="89" t="s">
        <v>133</v>
      </c>
    </row>
    <row r="11" spans="1:14" ht="19">
      <c r="A11" s="93">
        <v>9</v>
      </c>
      <c r="B11" s="91"/>
      <c r="C11" s="91"/>
      <c r="D11" s="91"/>
      <c r="E11" s="94">
        <v>59</v>
      </c>
      <c r="F11" s="89">
        <v>51.5</v>
      </c>
      <c r="G11" s="89">
        <v>46.3</v>
      </c>
      <c r="H11" s="89">
        <v>5250</v>
      </c>
      <c r="I11" s="89" t="s">
        <v>19</v>
      </c>
      <c r="J11" s="89">
        <v>37.700000000000003</v>
      </c>
      <c r="K11" s="89">
        <v>42.7</v>
      </c>
      <c r="L11" s="89" t="s">
        <v>93</v>
      </c>
      <c r="M11" s="89">
        <v>5.5</v>
      </c>
      <c r="N11" s="89" t="s">
        <v>131</v>
      </c>
    </row>
    <row r="12" spans="1:14" ht="19">
      <c r="A12" s="93">
        <v>10</v>
      </c>
      <c r="B12" s="91"/>
      <c r="C12" s="91"/>
      <c r="D12" s="91"/>
      <c r="E12" s="94">
        <v>39</v>
      </c>
      <c r="F12" s="89">
        <v>49.7</v>
      </c>
      <c r="G12" s="89">
        <v>44.8</v>
      </c>
      <c r="H12" s="89">
        <v>6970</v>
      </c>
      <c r="I12" s="89">
        <v>-1.7</v>
      </c>
      <c r="J12" s="89">
        <v>35.299999999999997</v>
      </c>
      <c r="K12" s="89">
        <v>38.5</v>
      </c>
      <c r="L12" s="89" t="s">
        <v>150</v>
      </c>
      <c r="M12" s="89">
        <v>7.9</v>
      </c>
      <c r="N12" s="89" t="s">
        <v>127</v>
      </c>
    </row>
    <row r="13" spans="1:14" ht="19">
      <c r="A13" s="93">
        <v>11</v>
      </c>
      <c r="B13" s="91"/>
      <c r="C13" s="91"/>
      <c r="D13" s="91"/>
      <c r="E13" s="94">
        <v>38</v>
      </c>
      <c r="F13" s="89">
        <v>51</v>
      </c>
      <c r="G13" s="89">
        <v>44.7</v>
      </c>
      <c r="H13" s="89">
        <v>5120</v>
      </c>
      <c r="I13" s="89" t="s">
        <v>19</v>
      </c>
      <c r="J13" s="89">
        <v>35.1</v>
      </c>
      <c r="K13" s="89">
        <v>41.7</v>
      </c>
      <c r="L13" s="89" t="s">
        <v>33</v>
      </c>
      <c r="M13" s="89">
        <v>7.9</v>
      </c>
      <c r="N13" s="89" t="s">
        <v>34</v>
      </c>
    </row>
    <row r="14" spans="1:14" ht="19">
      <c r="A14" s="93">
        <v>12</v>
      </c>
      <c r="B14" s="91"/>
      <c r="C14" s="91"/>
      <c r="D14" s="91"/>
      <c r="E14" s="94">
        <v>86</v>
      </c>
      <c r="F14" s="89">
        <v>49.5</v>
      </c>
      <c r="G14" s="89">
        <v>48.7</v>
      </c>
      <c r="H14" s="89">
        <v>6650</v>
      </c>
      <c r="I14" s="89">
        <v>-1.1000000000000001</v>
      </c>
      <c r="J14" s="89">
        <v>40.799999999999997</v>
      </c>
      <c r="K14" s="89">
        <v>45.1</v>
      </c>
      <c r="L14" s="89" t="s">
        <v>22</v>
      </c>
      <c r="M14" s="89">
        <v>2.2999999999999998</v>
      </c>
      <c r="N14" s="89" t="s">
        <v>85</v>
      </c>
    </row>
    <row r="15" spans="1:14" ht="19">
      <c r="A15" s="93">
        <v>13</v>
      </c>
      <c r="B15" s="91"/>
      <c r="C15" s="91"/>
      <c r="D15" s="91"/>
      <c r="E15" s="94">
        <v>66</v>
      </c>
      <c r="F15" s="89">
        <v>49.5</v>
      </c>
      <c r="G15" s="89">
        <v>47.1</v>
      </c>
      <c r="H15" s="89">
        <v>6600</v>
      </c>
      <c r="I15" s="89">
        <v>-1.5</v>
      </c>
      <c r="J15" s="89">
        <v>38.299999999999997</v>
      </c>
      <c r="K15" s="89">
        <v>42.8</v>
      </c>
      <c r="L15" s="89" t="s">
        <v>14</v>
      </c>
      <c r="M15" s="89">
        <v>4.7</v>
      </c>
      <c r="N15" s="89" t="s">
        <v>20</v>
      </c>
    </row>
    <row r="16" spans="1:14" ht="19">
      <c r="A16" s="93">
        <v>14</v>
      </c>
      <c r="B16" s="91"/>
      <c r="C16" s="91"/>
      <c r="D16" s="91"/>
      <c r="E16" s="94">
        <v>53</v>
      </c>
      <c r="F16" s="89">
        <v>52.1</v>
      </c>
      <c r="G16" s="89">
        <v>46.6</v>
      </c>
      <c r="H16" s="89">
        <v>6320</v>
      </c>
      <c r="I16" s="89">
        <v>-0.9</v>
      </c>
      <c r="J16" s="89">
        <v>37</v>
      </c>
      <c r="K16" s="89">
        <v>43</v>
      </c>
      <c r="L16" s="89" t="s">
        <v>132</v>
      </c>
      <c r="M16" s="89">
        <v>6.1</v>
      </c>
      <c r="N16" s="89" t="s">
        <v>17</v>
      </c>
    </row>
    <row r="17" spans="1:14" ht="19">
      <c r="A17" s="93">
        <v>15</v>
      </c>
      <c r="B17" s="91"/>
      <c r="C17" s="91"/>
      <c r="D17" s="91"/>
      <c r="E17" s="94">
        <v>84</v>
      </c>
      <c r="F17" s="89">
        <v>50.9</v>
      </c>
      <c r="G17" s="89">
        <v>48.6</v>
      </c>
      <c r="H17" s="89">
        <v>6620</v>
      </c>
      <c r="I17" s="89">
        <v>-0.5</v>
      </c>
      <c r="J17" s="89">
        <v>40.5</v>
      </c>
      <c r="K17" s="89">
        <v>45.1</v>
      </c>
      <c r="L17" s="89" t="s">
        <v>34</v>
      </c>
      <c r="M17" s="89">
        <v>2.5</v>
      </c>
      <c r="N17" s="89" t="s">
        <v>34</v>
      </c>
    </row>
    <row r="18" spans="1:14" ht="19">
      <c r="A18" s="93">
        <v>16</v>
      </c>
      <c r="B18" s="91"/>
      <c r="C18" s="91"/>
      <c r="D18" s="91"/>
      <c r="E18" s="94">
        <v>80</v>
      </c>
      <c r="F18" s="89">
        <v>51.1</v>
      </c>
      <c r="G18" s="89">
        <v>52.2</v>
      </c>
      <c r="H18" s="89">
        <v>7170</v>
      </c>
      <c r="I18" s="89">
        <v>-2.1</v>
      </c>
      <c r="J18" s="89">
        <v>45.8</v>
      </c>
      <c r="K18" s="89">
        <v>49.2</v>
      </c>
      <c r="L18" s="89" t="s">
        <v>132</v>
      </c>
      <c r="M18" s="89">
        <v>3</v>
      </c>
      <c r="N18" s="89" t="s">
        <v>17</v>
      </c>
    </row>
    <row r="19" spans="1:14" ht="19">
      <c r="A19" s="93">
        <v>17</v>
      </c>
      <c r="B19" s="91"/>
      <c r="C19" s="91"/>
      <c r="D19" s="91"/>
      <c r="E19" s="94">
        <v>81</v>
      </c>
      <c r="F19" s="89">
        <v>49.8</v>
      </c>
      <c r="G19" s="89">
        <v>48.3</v>
      </c>
      <c r="H19" s="89">
        <v>6630</v>
      </c>
      <c r="I19" s="89">
        <v>-0.7</v>
      </c>
      <c r="J19" s="89">
        <v>40.1</v>
      </c>
      <c r="K19" s="89">
        <v>44.5</v>
      </c>
      <c r="L19" s="89" t="s">
        <v>148</v>
      </c>
      <c r="M19" s="89">
        <v>2.9</v>
      </c>
      <c r="N19" s="89" t="s">
        <v>135</v>
      </c>
    </row>
    <row r="20" spans="1:14" ht="19">
      <c r="A20" s="93">
        <v>18</v>
      </c>
      <c r="B20" s="91"/>
      <c r="C20" s="91"/>
      <c r="D20" s="91"/>
      <c r="E20" s="94">
        <v>34</v>
      </c>
      <c r="F20" s="89">
        <v>49.7</v>
      </c>
      <c r="G20" s="89">
        <v>44.3</v>
      </c>
      <c r="H20" s="89">
        <v>6720</v>
      </c>
      <c r="I20" s="89">
        <v>-0.9</v>
      </c>
      <c r="J20" s="89">
        <v>34.6</v>
      </c>
      <c r="K20" s="89">
        <v>37.6</v>
      </c>
      <c r="L20" s="89" t="s">
        <v>96</v>
      </c>
      <c r="M20" s="89">
        <v>8.4</v>
      </c>
      <c r="N20" s="89" t="s">
        <v>28</v>
      </c>
    </row>
    <row r="21" spans="1:14" ht="19">
      <c r="A21" s="93">
        <v>19</v>
      </c>
      <c r="B21" s="91"/>
      <c r="C21" s="91"/>
      <c r="D21" s="91"/>
      <c r="E21" s="94">
        <v>63</v>
      </c>
      <c r="F21" s="89">
        <v>50.1</v>
      </c>
      <c r="G21" s="89">
        <v>47.1</v>
      </c>
      <c r="H21" s="89">
        <v>6180</v>
      </c>
      <c r="I21" s="89">
        <v>-0.5</v>
      </c>
      <c r="J21" s="89">
        <v>38</v>
      </c>
      <c r="K21" s="89">
        <v>43.8</v>
      </c>
      <c r="L21" s="89" t="s">
        <v>32</v>
      </c>
      <c r="M21" s="89">
        <v>5</v>
      </c>
      <c r="N21" s="89" t="s">
        <v>32</v>
      </c>
    </row>
    <row r="22" spans="1:14" ht="19">
      <c r="A22" s="93">
        <v>20</v>
      </c>
      <c r="B22" s="91"/>
      <c r="C22" s="91"/>
      <c r="D22" s="91"/>
      <c r="E22" s="94">
        <v>17</v>
      </c>
      <c r="F22" s="89">
        <v>48.1</v>
      </c>
      <c r="G22" s="89">
        <v>42.7</v>
      </c>
      <c r="H22" s="89">
        <v>4930</v>
      </c>
      <c r="I22" s="89" t="s">
        <v>19</v>
      </c>
      <c r="J22" s="89">
        <v>32.700000000000003</v>
      </c>
      <c r="K22" s="89">
        <v>38.200000000000003</v>
      </c>
      <c r="L22" s="89" t="s">
        <v>150</v>
      </c>
      <c r="M22" s="89">
        <v>10.4</v>
      </c>
      <c r="N22" s="89" t="s">
        <v>131</v>
      </c>
    </row>
    <row r="23" spans="1:14" ht="19">
      <c r="A23" s="89" t="s">
        <v>21</v>
      </c>
      <c r="B23" s="91"/>
      <c r="C23" s="91"/>
      <c r="D23" s="91"/>
      <c r="E23" s="94">
        <v>67.400000000000006</v>
      </c>
      <c r="F23" s="89">
        <v>50.9</v>
      </c>
      <c r="G23" s="89">
        <v>47.6</v>
      </c>
      <c r="H23" s="89">
        <v>6301</v>
      </c>
      <c r="I23" s="89">
        <v>-1.2</v>
      </c>
      <c r="J23" s="89">
        <v>39.200000000000003</v>
      </c>
      <c r="K23" s="89">
        <v>43.7</v>
      </c>
      <c r="L23" s="89" t="s">
        <v>148</v>
      </c>
      <c r="M23" s="89">
        <v>4.5</v>
      </c>
      <c r="N23" s="89" t="s">
        <v>135</v>
      </c>
    </row>
    <row r="24" spans="1:14" ht="19">
      <c r="A24" s="89" t="s">
        <v>23</v>
      </c>
      <c r="B24" s="91"/>
      <c r="C24" s="91"/>
      <c r="D24" s="91"/>
      <c r="E24" s="94">
        <v>22.8</v>
      </c>
      <c r="F24" s="89">
        <v>1.3</v>
      </c>
      <c r="G24" s="89">
        <v>2.4</v>
      </c>
      <c r="H24" s="89">
        <v>749</v>
      </c>
      <c r="I24" s="89">
        <v>0.5</v>
      </c>
      <c r="J24" s="89">
        <v>3.4</v>
      </c>
      <c r="K24" s="89">
        <v>3.4</v>
      </c>
      <c r="L24" s="89">
        <v>1</v>
      </c>
      <c r="M24" s="89">
        <v>2.7</v>
      </c>
      <c r="N24" s="89">
        <v>0.9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87D7-2DF6-3647-8CB9-E3D05EC87683}">
  <dimension ref="A1:O24"/>
  <sheetViews>
    <sheetView workbookViewId="0">
      <selection activeCell="E1" sqref="E1:O1"/>
    </sheetView>
  </sheetViews>
  <sheetFormatPr baseColWidth="10" defaultRowHeight="16"/>
  <sheetData>
    <row r="1" spans="1:15" ht="19">
      <c r="A1" s="89" t="s">
        <v>0</v>
      </c>
      <c r="E1" s="90" t="s">
        <v>1</v>
      </c>
      <c r="F1" s="90" t="s">
        <v>2</v>
      </c>
      <c r="G1" s="90" t="s">
        <v>154</v>
      </c>
      <c r="H1" s="90" t="s">
        <v>5</v>
      </c>
      <c r="I1" s="90" t="s">
        <v>6</v>
      </c>
      <c r="J1" s="90" t="s">
        <v>7</v>
      </c>
      <c r="K1" s="90" t="s">
        <v>126</v>
      </c>
      <c r="L1" s="90" t="s">
        <v>155</v>
      </c>
      <c r="M1" s="90" t="s">
        <v>156</v>
      </c>
      <c r="N1" s="90" t="s">
        <v>8</v>
      </c>
      <c r="O1" s="89" t="s">
        <v>0</v>
      </c>
    </row>
    <row r="2" spans="1:15" ht="19">
      <c r="A2" s="91"/>
      <c r="B2" s="91"/>
      <c r="C2" s="91"/>
      <c r="D2" s="91"/>
      <c r="E2" s="91"/>
      <c r="F2" s="92" t="s">
        <v>10</v>
      </c>
      <c r="G2" s="92" t="s">
        <v>12</v>
      </c>
      <c r="H2" s="92" t="s">
        <v>12</v>
      </c>
      <c r="I2" s="92" t="s">
        <v>13</v>
      </c>
      <c r="J2" s="92" t="s">
        <v>13</v>
      </c>
      <c r="K2" s="92" t="s">
        <v>13</v>
      </c>
      <c r="L2" s="92" t="s">
        <v>12</v>
      </c>
      <c r="M2" s="92" t="s">
        <v>157</v>
      </c>
      <c r="N2" s="92" t="s">
        <v>13</v>
      </c>
      <c r="O2" s="91"/>
    </row>
    <row r="3" spans="1:15" ht="19">
      <c r="A3" s="93">
        <v>1</v>
      </c>
      <c r="B3" s="91"/>
      <c r="C3" s="91"/>
      <c r="D3" s="91"/>
      <c r="E3" s="94">
        <v>76</v>
      </c>
      <c r="F3" s="89">
        <v>61.2</v>
      </c>
      <c r="G3" s="89">
        <v>31.9</v>
      </c>
      <c r="H3" s="89">
        <v>-2.7</v>
      </c>
      <c r="I3" s="89">
        <v>60.5</v>
      </c>
      <c r="J3" s="89">
        <v>63.3</v>
      </c>
      <c r="K3" s="89" t="s">
        <v>135</v>
      </c>
      <c r="L3" s="89">
        <v>45.2</v>
      </c>
      <c r="M3" s="89" t="s">
        <v>158</v>
      </c>
      <c r="N3" s="89" t="s">
        <v>32</v>
      </c>
      <c r="O3" s="93">
        <v>1</v>
      </c>
    </row>
    <row r="4" spans="1:15" ht="19">
      <c r="A4" s="93">
        <v>2</v>
      </c>
      <c r="B4" s="91"/>
      <c r="C4" s="91"/>
      <c r="D4" s="91"/>
      <c r="E4" s="94">
        <v>74</v>
      </c>
      <c r="F4" s="89">
        <v>63.8</v>
      </c>
      <c r="G4" s="89">
        <v>34.799999999999997</v>
      </c>
      <c r="H4" s="89">
        <v>-2.2999999999999998</v>
      </c>
      <c r="I4" s="89">
        <v>68.8</v>
      </c>
      <c r="J4" s="89">
        <v>69.400000000000006</v>
      </c>
      <c r="K4" s="89" t="s">
        <v>15</v>
      </c>
      <c r="L4" s="89">
        <v>47.8</v>
      </c>
      <c r="M4" s="89" t="s">
        <v>159</v>
      </c>
      <c r="N4" s="89" t="s">
        <v>15</v>
      </c>
      <c r="O4" s="93">
        <v>2</v>
      </c>
    </row>
    <row r="5" spans="1:15" ht="19">
      <c r="A5" s="93">
        <v>3</v>
      </c>
      <c r="B5" s="91"/>
      <c r="C5" s="91"/>
      <c r="D5" s="91"/>
      <c r="E5" s="94">
        <v>64</v>
      </c>
      <c r="F5" s="89">
        <v>61.4</v>
      </c>
      <c r="G5" s="89">
        <v>30.5</v>
      </c>
      <c r="H5" s="89">
        <v>-1.9</v>
      </c>
      <c r="I5" s="89">
        <v>58.7</v>
      </c>
      <c r="J5" s="89">
        <v>62.7</v>
      </c>
      <c r="K5" s="89" t="s">
        <v>151</v>
      </c>
      <c r="L5" s="89">
        <v>43.3</v>
      </c>
      <c r="M5" s="89" t="s">
        <v>160</v>
      </c>
      <c r="N5" s="89" t="s">
        <v>17</v>
      </c>
      <c r="O5" s="93">
        <v>3</v>
      </c>
    </row>
    <row r="6" spans="1:15" ht="19">
      <c r="A6" s="93">
        <v>4</v>
      </c>
      <c r="B6" s="91"/>
      <c r="C6" s="91"/>
      <c r="D6" s="91"/>
      <c r="E6" s="94">
        <v>80</v>
      </c>
      <c r="F6" s="89">
        <v>62.9</v>
      </c>
      <c r="G6" s="89">
        <v>32</v>
      </c>
      <c r="H6" s="89">
        <v>-3.7</v>
      </c>
      <c r="I6" s="89">
        <v>68.2</v>
      </c>
      <c r="J6" s="89">
        <v>70.2</v>
      </c>
      <c r="K6" s="89" t="s">
        <v>82</v>
      </c>
      <c r="L6" s="89">
        <v>44.7</v>
      </c>
      <c r="M6" s="89" t="s">
        <v>161</v>
      </c>
      <c r="N6" s="89" t="s">
        <v>75</v>
      </c>
      <c r="O6" s="93">
        <v>4</v>
      </c>
    </row>
    <row r="7" spans="1:15" ht="19">
      <c r="A7" s="93">
        <v>5</v>
      </c>
      <c r="B7" s="91"/>
      <c r="C7" s="91"/>
      <c r="D7" s="91"/>
      <c r="E7" s="94">
        <v>70</v>
      </c>
      <c r="F7" s="89">
        <v>63.6</v>
      </c>
      <c r="G7" s="89">
        <v>36.4</v>
      </c>
      <c r="H7" s="89" t="s">
        <v>19</v>
      </c>
      <c r="I7" s="89">
        <v>59.6</v>
      </c>
      <c r="J7" s="89">
        <v>63.1</v>
      </c>
      <c r="K7" s="89" t="s">
        <v>28</v>
      </c>
      <c r="L7" s="89" t="s">
        <v>19</v>
      </c>
      <c r="M7" s="89" t="s">
        <v>19</v>
      </c>
      <c r="N7" s="89" t="s">
        <v>76</v>
      </c>
      <c r="O7" s="93">
        <v>5</v>
      </c>
    </row>
    <row r="8" spans="1:15" ht="19">
      <c r="A8" s="93">
        <v>6</v>
      </c>
      <c r="B8" s="91"/>
      <c r="C8" s="91"/>
      <c r="D8" s="91"/>
      <c r="E8" s="94">
        <v>92</v>
      </c>
      <c r="F8" s="89">
        <v>63.4</v>
      </c>
      <c r="G8" s="89">
        <v>30.7</v>
      </c>
      <c r="H8" s="89">
        <v>-3.5</v>
      </c>
      <c r="I8" s="89">
        <v>65.2</v>
      </c>
      <c r="J8" s="89">
        <v>68.099999999999994</v>
      </c>
      <c r="K8" s="89" t="s">
        <v>83</v>
      </c>
      <c r="L8" s="89">
        <v>43.5</v>
      </c>
      <c r="M8" s="89" t="s">
        <v>161</v>
      </c>
      <c r="N8" s="89" t="s">
        <v>80</v>
      </c>
      <c r="O8" s="93">
        <v>6</v>
      </c>
    </row>
    <row r="9" spans="1:15" ht="19">
      <c r="A9" s="93">
        <v>7</v>
      </c>
      <c r="B9" s="91"/>
      <c r="C9" s="91"/>
      <c r="D9" s="91"/>
      <c r="E9" s="94">
        <v>88</v>
      </c>
      <c r="F9" s="89">
        <v>60.2</v>
      </c>
      <c r="G9" s="89">
        <v>34.700000000000003</v>
      </c>
      <c r="H9" s="89" t="s">
        <v>19</v>
      </c>
      <c r="I9" s="89">
        <v>62.5</v>
      </c>
      <c r="J9" s="89">
        <v>66.3</v>
      </c>
      <c r="K9" s="89" t="s">
        <v>26</v>
      </c>
      <c r="L9" s="89" t="s">
        <v>19</v>
      </c>
      <c r="M9" s="89" t="s">
        <v>19</v>
      </c>
      <c r="N9" s="89" t="s">
        <v>26</v>
      </c>
      <c r="O9" s="93">
        <v>7</v>
      </c>
    </row>
    <row r="10" spans="1:15" ht="19">
      <c r="A10" s="93">
        <v>8</v>
      </c>
      <c r="B10" s="91"/>
      <c r="C10" s="91"/>
      <c r="D10" s="91"/>
      <c r="E10" s="94">
        <v>97</v>
      </c>
      <c r="F10" s="89">
        <v>61.2</v>
      </c>
      <c r="G10" s="89">
        <v>35.700000000000003</v>
      </c>
      <c r="H10" s="89" t="s">
        <v>19</v>
      </c>
      <c r="I10" s="89">
        <v>64.3</v>
      </c>
      <c r="J10" s="89">
        <v>67.5</v>
      </c>
      <c r="K10" s="89" t="s">
        <v>26</v>
      </c>
      <c r="L10" s="89" t="s">
        <v>19</v>
      </c>
      <c r="M10" s="89" t="s">
        <v>19</v>
      </c>
      <c r="N10" s="89" t="s">
        <v>26</v>
      </c>
      <c r="O10" s="93">
        <v>8</v>
      </c>
    </row>
    <row r="11" spans="1:15" ht="19">
      <c r="A11" s="93">
        <v>9</v>
      </c>
      <c r="B11" s="91"/>
      <c r="C11" s="91"/>
      <c r="D11" s="91"/>
      <c r="E11" s="94">
        <v>74</v>
      </c>
      <c r="F11" s="89">
        <v>63.5</v>
      </c>
      <c r="G11" s="89">
        <v>33.200000000000003</v>
      </c>
      <c r="H11" s="89">
        <v>-2.1</v>
      </c>
      <c r="I11" s="89">
        <v>68.7</v>
      </c>
      <c r="J11" s="89">
        <v>70.2</v>
      </c>
      <c r="K11" s="89" t="s">
        <v>162</v>
      </c>
      <c r="L11" s="89">
        <v>45.9</v>
      </c>
      <c r="M11" s="89" t="s">
        <v>163</v>
      </c>
      <c r="N11" s="89" t="s">
        <v>164</v>
      </c>
      <c r="O11" s="93">
        <v>9</v>
      </c>
    </row>
    <row r="12" spans="1:15" ht="19">
      <c r="A12" s="93">
        <v>10</v>
      </c>
      <c r="B12" s="91"/>
      <c r="C12" s="91"/>
      <c r="D12" s="91"/>
      <c r="E12" s="94">
        <v>85</v>
      </c>
      <c r="F12" s="89">
        <v>63</v>
      </c>
      <c r="G12" s="89">
        <v>31.6</v>
      </c>
      <c r="H12" s="89">
        <v>-2.1</v>
      </c>
      <c r="I12" s="89">
        <v>61.9</v>
      </c>
      <c r="J12" s="89">
        <v>64.8</v>
      </c>
      <c r="K12" s="89" t="s">
        <v>135</v>
      </c>
      <c r="L12" s="89">
        <v>44.8</v>
      </c>
      <c r="M12" s="89" t="s">
        <v>163</v>
      </c>
      <c r="N12" s="89" t="s">
        <v>32</v>
      </c>
      <c r="O12" s="93">
        <v>10</v>
      </c>
    </row>
    <row r="13" spans="1:15" ht="19">
      <c r="A13" s="93">
        <v>11</v>
      </c>
      <c r="B13" s="91"/>
      <c r="C13" s="91"/>
      <c r="D13" s="91"/>
      <c r="E13" s="94">
        <v>75</v>
      </c>
      <c r="F13" s="89">
        <v>61.5</v>
      </c>
      <c r="G13" s="89">
        <v>31.1</v>
      </c>
      <c r="H13" s="89" t="s">
        <v>19</v>
      </c>
      <c r="I13" s="89">
        <v>69.7</v>
      </c>
      <c r="J13" s="89">
        <v>74.099999999999994</v>
      </c>
      <c r="K13" s="89" t="s">
        <v>34</v>
      </c>
      <c r="L13" s="89" t="s">
        <v>19</v>
      </c>
      <c r="M13" s="89" t="s">
        <v>19</v>
      </c>
      <c r="N13" s="89" t="s">
        <v>34</v>
      </c>
      <c r="O13" s="93">
        <v>11</v>
      </c>
    </row>
    <row r="14" spans="1:15" ht="19">
      <c r="A14" s="93">
        <v>12</v>
      </c>
      <c r="B14" s="91"/>
      <c r="C14" s="91"/>
      <c r="D14" s="91"/>
      <c r="E14" s="94">
        <v>62</v>
      </c>
      <c r="F14" s="89">
        <v>61.4</v>
      </c>
      <c r="G14" s="89">
        <v>32.4</v>
      </c>
      <c r="H14" s="89">
        <v>-1.9</v>
      </c>
      <c r="I14" s="89">
        <v>58.9</v>
      </c>
      <c r="J14" s="89">
        <v>61.7</v>
      </c>
      <c r="K14" s="89" t="s">
        <v>165</v>
      </c>
      <c r="L14" s="89">
        <v>45.8</v>
      </c>
      <c r="M14" s="89" t="s">
        <v>166</v>
      </c>
      <c r="N14" s="89" t="s">
        <v>167</v>
      </c>
      <c r="O14" s="93">
        <v>12</v>
      </c>
    </row>
    <row r="15" spans="1:15" ht="19">
      <c r="A15" s="93">
        <v>13</v>
      </c>
      <c r="B15" s="91"/>
      <c r="C15" s="91"/>
      <c r="D15" s="91"/>
      <c r="E15" s="94">
        <v>86</v>
      </c>
      <c r="F15" s="89">
        <v>63</v>
      </c>
      <c r="G15" s="89">
        <v>33.200000000000003</v>
      </c>
      <c r="H15" s="89">
        <v>-2.7</v>
      </c>
      <c r="I15" s="89">
        <v>67.3</v>
      </c>
      <c r="J15" s="89">
        <v>68.900000000000006</v>
      </c>
      <c r="K15" s="89" t="s">
        <v>112</v>
      </c>
      <c r="L15" s="89">
        <v>46.1</v>
      </c>
      <c r="M15" s="89" t="s">
        <v>168</v>
      </c>
      <c r="N15" s="89" t="s">
        <v>80</v>
      </c>
      <c r="O15" s="93">
        <v>13</v>
      </c>
    </row>
    <row r="16" spans="1:15" ht="19">
      <c r="A16" s="93">
        <v>14</v>
      </c>
      <c r="B16" s="91"/>
      <c r="C16" s="91"/>
      <c r="D16" s="91"/>
      <c r="E16" s="94">
        <v>98</v>
      </c>
      <c r="F16" s="89">
        <v>63.8</v>
      </c>
      <c r="G16" s="89">
        <v>31.5</v>
      </c>
      <c r="H16" s="89">
        <v>-1.9</v>
      </c>
      <c r="I16" s="89">
        <v>64</v>
      </c>
      <c r="J16" s="89">
        <v>66.8</v>
      </c>
      <c r="K16" s="89" t="s">
        <v>85</v>
      </c>
      <c r="L16" s="89">
        <v>44.4</v>
      </c>
      <c r="M16" s="89" t="s">
        <v>169</v>
      </c>
      <c r="N16" s="89" t="s">
        <v>85</v>
      </c>
      <c r="O16" s="93">
        <v>14</v>
      </c>
    </row>
    <row r="17" spans="1:15" ht="19">
      <c r="A17" s="93">
        <v>15</v>
      </c>
      <c r="B17" s="91"/>
      <c r="C17" s="91"/>
      <c r="D17" s="91"/>
      <c r="E17" s="94">
        <v>76</v>
      </c>
      <c r="F17" s="89">
        <v>63.1</v>
      </c>
      <c r="G17" s="89">
        <v>32.5</v>
      </c>
      <c r="H17" s="89">
        <v>-1.5</v>
      </c>
      <c r="I17" s="89">
        <v>61.8</v>
      </c>
      <c r="J17" s="89">
        <v>64.3</v>
      </c>
      <c r="K17" s="89" t="s">
        <v>141</v>
      </c>
      <c r="L17" s="89">
        <v>45.8</v>
      </c>
      <c r="M17" s="89" t="s">
        <v>170</v>
      </c>
      <c r="N17" s="89" t="s">
        <v>140</v>
      </c>
      <c r="O17" s="93">
        <v>15</v>
      </c>
    </row>
    <row r="18" spans="1:15" ht="19">
      <c r="A18" s="93">
        <v>16</v>
      </c>
      <c r="B18" s="91"/>
      <c r="C18" s="91"/>
      <c r="D18" s="91"/>
      <c r="E18" s="94">
        <v>85</v>
      </c>
      <c r="F18" s="89">
        <v>61.9</v>
      </c>
      <c r="G18" s="89">
        <v>32.6</v>
      </c>
      <c r="H18" s="89" t="s">
        <v>19</v>
      </c>
      <c r="I18" s="89">
        <v>67</v>
      </c>
      <c r="J18" s="89">
        <v>71.099999999999994</v>
      </c>
      <c r="K18" s="89" t="s">
        <v>36</v>
      </c>
      <c r="L18" s="89" t="s">
        <v>19</v>
      </c>
      <c r="M18" s="89" t="s">
        <v>19</v>
      </c>
      <c r="N18" s="89" t="s">
        <v>171</v>
      </c>
      <c r="O18" s="93">
        <v>16</v>
      </c>
    </row>
    <row r="19" spans="1:15" ht="19">
      <c r="A19" s="93">
        <v>17</v>
      </c>
      <c r="B19" s="91"/>
      <c r="C19" s="91"/>
      <c r="D19" s="91"/>
      <c r="E19" s="94">
        <v>48</v>
      </c>
      <c r="F19" s="89">
        <v>64.8</v>
      </c>
      <c r="G19" s="89">
        <v>31.8</v>
      </c>
      <c r="H19" s="89" t="s">
        <v>19</v>
      </c>
      <c r="I19" s="89">
        <v>73.900000000000006</v>
      </c>
      <c r="J19" s="89">
        <v>77.5</v>
      </c>
      <c r="K19" s="89" t="s">
        <v>151</v>
      </c>
      <c r="L19" s="89" t="s">
        <v>19</v>
      </c>
      <c r="M19" s="89" t="s">
        <v>19</v>
      </c>
      <c r="N19" s="89" t="s">
        <v>151</v>
      </c>
      <c r="O19" s="93">
        <v>17</v>
      </c>
    </row>
    <row r="20" spans="1:15" ht="19">
      <c r="A20" s="93">
        <v>18</v>
      </c>
      <c r="B20" s="91"/>
      <c r="C20" s="91"/>
      <c r="D20" s="91"/>
      <c r="E20" s="94">
        <v>84</v>
      </c>
      <c r="F20" s="89">
        <v>65.599999999999994</v>
      </c>
      <c r="G20" s="89">
        <v>32.799999999999997</v>
      </c>
      <c r="H20" s="89">
        <v>-1.5</v>
      </c>
      <c r="I20" s="89">
        <v>68.2</v>
      </c>
      <c r="J20" s="89">
        <v>69.8</v>
      </c>
      <c r="K20" s="89" t="s">
        <v>128</v>
      </c>
      <c r="L20" s="89">
        <v>45.7</v>
      </c>
      <c r="M20" s="89" t="s">
        <v>172</v>
      </c>
      <c r="N20" s="89" t="s">
        <v>128</v>
      </c>
      <c r="O20" s="93">
        <v>18</v>
      </c>
    </row>
    <row r="21" spans="1:15" ht="19">
      <c r="A21" s="93">
        <v>19</v>
      </c>
      <c r="B21" s="91"/>
      <c r="C21" s="91"/>
      <c r="D21" s="91"/>
      <c r="E21" s="94">
        <v>80</v>
      </c>
      <c r="F21" s="89">
        <v>64.099999999999994</v>
      </c>
      <c r="G21" s="89">
        <v>32.9</v>
      </c>
      <c r="H21" s="89">
        <v>-3.5</v>
      </c>
      <c r="I21" s="89">
        <v>68.2</v>
      </c>
      <c r="J21" s="89">
        <v>69.5</v>
      </c>
      <c r="K21" s="89" t="s">
        <v>82</v>
      </c>
      <c r="L21" s="89">
        <v>46</v>
      </c>
      <c r="M21" s="89" t="s">
        <v>173</v>
      </c>
      <c r="N21" s="89" t="s">
        <v>75</v>
      </c>
      <c r="O21" s="93">
        <v>19</v>
      </c>
    </row>
    <row r="22" spans="1:15" ht="19">
      <c r="A22" s="93">
        <v>20</v>
      </c>
      <c r="B22" s="91"/>
      <c r="C22" s="91"/>
      <c r="D22" s="91"/>
      <c r="E22" s="94">
        <v>98</v>
      </c>
      <c r="F22" s="89">
        <v>65</v>
      </c>
      <c r="G22" s="89">
        <v>31.2</v>
      </c>
      <c r="H22" s="89">
        <v>-1.5</v>
      </c>
      <c r="I22" s="89">
        <v>64.400000000000006</v>
      </c>
      <c r="J22" s="89">
        <v>67.3</v>
      </c>
      <c r="K22" s="89" t="s">
        <v>17</v>
      </c>
      <c r="L22" s="89">
        <v>44.1</v>
      </c>
      <c r="M22" s="89" t="s">
        <v>174</v>
      </c>
      <c r="N22" s="89" t="s">
        <v>17</v>
      </c>
      <c r="O22" s="93">
        <v>20</v>
      </c>
    </row>
    <row r="23" spans="1:15" ht="19">
      <c r="A23" s="89" t="s">
        <v>21</v>
      </c>
      <c r="B23" s="91"/>
      <c r="C23" s="91"/>
      <c r="D23" s="91"/>
      <c r="E23" s="94">
        <v>79.599999999999994</v>
      </c>
      <c r="F23" s="89">
        <v>62.9</v>
      </c>
      <c r="G23" s="89">
        <v>32.700000000000003</v>
      </c>
      <c r="H23" s="89">
        <v>-2.2999999999999998</v>
      </c>
      <c r="I23" s="89">
        <v>65.099999999999994</v>
      </c>
      <c r="J23" s="89">
        <v>67.8</v>
      </c>
      <c r="K23" s="89" t="s">
        <v>86</v>
      </c>
      <c r="L23" s="89">
        <v>45.2</v>
      </c>
      <c r="M23" s="89" t="s">
        <v>159</v>
      </c>
      <c r="N23" s="89" t="s">
        <v>86</v>
      </c>
      <c r="O23" s="89" t="s">
        <v>21</v>
      </c>
    </row>
    <row r="24" spans="1:15" ht="19">
      <c r="A24" s="89" t="s">
        <v>23</v>
      </c>
      <c r="B24" s="91"/>
      <c r="C24" s="91"/>
      <c r="D24" s="91"/>
      <c r="E24" s="94">
        <v>12.4</v>
      </c>
      <c r="F24" s="89">
        <v>1.4</v>
      </c>
      <c r="G24" s="89">
        <v>1.6</v>
      </c>
      <c r="H24" s="89">
        <v>0.7</v>
      </c>
      <c r="I24" s="89">
        <v>4</v>
      </c>
      <c r="J24" s="89">
        <v>3.9</v>
      </c>
      <c r="K24" s="89">
        <v>1.9</v>
      </c>
      <c r="L24" s="89">
        <v>1.1000000000000001</v>
      </c>
      <c r="M24" s="89" t="s">
        <v>175</v>
      </c>
      <c r="N24" s="89">
        <v>1.8</v>
      </c>
      <c r="O24" s="89" t="s">
        <v>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FD5F-D8C5-4E49-A2CD-B29AF39BA2EA}">
  <dimension ref="A1:N24"/>
  <sheetViews>
    <sheetView workbookViewId="0">
      <selection activeCell="E1" sqref="E1:O1"/>
    </sheetView>
  </sheetViews>
  <sheetFormatPr baseColWidth="10" defaultRowHeight="16"/>
  <sheetData>
    <row r="1" spans="1:14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8</v>
      </c>
      <c r="M1" s="90" t="s">
        <v>9</v>
      </c>
      <c r="N1" s="90" t="s">
        <v>126</v>
      </c>
    </row>
    <row r="2" spans="1:14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2" t="s">
        <v>13</v>
      </c>
    </row>
    <row r="3" spans="1:14" ht="19">
      <c r="A3" s="93">
        <v>1</v>
      </c>
      <c r="B3" s="91"/>
      <c r="C3" s="91"/>
      <c r="D3" s="91"/>
      <c r="E3" s="94">
        <v>95</v>
      </c>
      <c r="F3" s="89">
        <v>63.1</v>
      </c>
      <c r="G3" s="89">
        <v>65.3</v>
      </c>
      <c r="H3" s="89">
        <v>8450</v>
      </c>
      <c r="I3" s="89">
        <v>-1.1000000000000001</v>
      </c>
      <c r="J3" s="89">
        <v>64.5</v>
      </c>
      <c r="K3" s="89">
        <v>66.2</v>
      </c>
      <c r="L3" s="89" t="s">
        <v>131</v>
      </c>
      <c r="M3" s="89">
        <v>1.5</v>
      </c>
      <c r="N3" s="89" t="s">
        <v>131</v>
      </c>
    </row>
    <row r="4" spans="1:14" ht="19">
      <c r="A4" s="93">
        <v>2</v>
      </c>
      <c r="B4" s="91"/>
      <c r="C4" s="91"/>
      <c r="D4" s="91"/>
      <c r="E4" s="94">
        <v>97</v>
      </c>
      <c r="F4" s="89">
        <v>64.2</v>
      </c>
      <c r="G4" s="89">
        <v>65.5</v>
      </c>
      <c r="H4" s="89">
        <v>8380</v>
      </c>
      <c r="I4" s="89">
        <v>-2.5</v>
      </c>
      <c r="J4" s="89">
        <v>65.3</v>
      </c>
      <c r="K4" s="89">
        <v>67.900000000000006</v>
      </c>
      <c r="L4" s="89" t="s">
        <v>25</v>
      </c>
      <c r="M4" s="89">
        <v>1.3</v>
      </c>
      <c r="N4" s="89" t="s">
        <v>25</v>
      </c>
    </row>
    <row r="5" spans="1:14" ht="19">
      <c r="A5" s="93">
        <v>3</v>
      </c>
      <c r="B5" s="91"/>
      <c r="C5" s="91"/>
      <c r="D5" s="91"/>
      <c r="E5" s="94">
        <v>67</v>
      </c>
      <c r="F5" s="89">
        <v>64.2</v>
      </c>
      <c r="G5" s="89">
        <v>69</v>
      </c>
      <c r="H5" s="89">
        <v>8490</v>
      </c>
      <c r="I5" s="89">
        <v>-1.7</v>
      </c>
      <c r="J5" s="89">
        <v>70</v>
      </c>
      <c r="K5" s="89">
        <v>71.900000000000006</v>
      </c>
      <c r="L5" s="89" t="s">
        <v>107</v>
      </c>
      <c r="M5" s="89">
        <v>5.9</v>
      </c>
      <c r="N5" s="89" t="s">
        <v>100</v>
      </c>
    </row>
    <row r="6" spans="1:14" ht="19">
      <c r="A6" s="93">
        <v>4</v>
      </c>
      <c r="B6" s="91"/>
      <c r="C6" s="91"/>
      <c r="D6" s="91"/>
      <c r="E6" s="94">
        <v>84</v>
      </c>
      <c r="F6" s="89">
        <v>61.4</v>
      </c>
      <c r="G6" s="89">
        <v>67</v>
      </c>
      <c r="H6" s="89">
        <v>6900</v>
      </c>
      <c r="I6" s="89" t="s">
        <v>19</v>
      </c>
      <c r="J6" s="89">
        <v>68.3</v>
      </c>
      <c r="K6" s="89">
        <v>72.5</v>
      </c>
      <c r="L6" s="89" t="s">
        <v>18</v>
      </c>
      <c r="M6" s="89">
        <v>3.3</v>
      </c>
      <c r="N6" s="89" t="s">
        <v>29</v>
      </c>
    </row>
    <row r="7" spans="1:14" ht="19">
      <c r="A7" s="93">
        <v>5</v>
      </c>
      <c r="B7" s="91"/>
      <c r="C7" s="91"/>
      <c r="D7" s="91"/>
      <c r="E7" s="94">
        <v>79</v>
      </c>
      <c r="F7" s="89">
        <v>64.099999999999994</v>
      </c>
      <c r="G7" s="89">
        <v>64.7</v>
      </c>
      <c r="H7" s="89">
        <v>8660</v>
      </c>
      <c r="I7" s="89">
        <v>-1.7</v>
      </c>
      <c r="J7" s="89">
        <v>63.5</v>
      </c>
      <c r="K7" s="89">
        <v>65</v>
      </c>
      <c r="L7" s="89" t="s">
        <v>40</v>
      </c>
      <c r="M7" s="89">
        <v>4</v>
      </c>
      <c r="N7" s="89" t="s">
        <v>40</v>
      </c>
    </row>
    <row r="8" spans="1:14" ht="19">
      <c r="A8" s="93">
        <v>6</v>
      </c>
      <c r="B8" s="91"/>
      <c r="C8" s="91"/>
      <c r="D8" s="91"/>
      <c r="E8" s="94">
        <v>66</v>
      </c>
      <c r="F8" s="89">
        <v>63.4</v>
      </c>
      <c r="G8" s="89">
        <v>62.7</v>
      </c>
      <c r="H8" s="89">
        <v>8750</v>
      </c>
      <c r="I8" s="89">
        <v>-2.1</v>
      </c>
      <c r="J8" s="89">
        <v>60.6</v>
      </c>
      <c r="K8" s="89">
        <v>61.9</v>
      </c>
      <c r="L8" s="89" t="s">
        <v>176</v>
      </c>
      <c r="M8" s="89">
        <v>6.1</v>
      </c>
      <c r="N8" s="89" t="s">
        <v>177</v>
      </c>
    </row>
    <row r="9" spans="1:14" ht="19">
      <c r="A9" s="93">
        <v>7</v>
      </c>
      <c r="B9" s="91"/>
      <c r="C9" s="91"/>
      <c r="D9" s="91"/>
      <c r="E9" s="94">
        <v>51</v>
      </c>
      <c r="F9" s="89">
        <v>65.8</v>
      </c>
      <c r="G9" s="89">
        <v>70.5</v>
      </c>
      <c r="H9" s="89">
        <v>9040</v>
      </c>
      <c r="I9" s="89">
        <v>-2.1</v>
      </c>
      <c r="J9" s="89">
        <v>71.5</v>
      </c>
      <c r="K9" s="89">
        <v>72.2</v>
      </c>
      <c r="L9" s="89" t="s">
        <v>178</v>
      </c>
      <c r="M9" s="89">
        <v>8.4</v>
      </c>
      <c r="N9" s="89" t="s">
        <v>99</v>
      </c>
    </row>
    <row r="10" spans="1:14" ht="19">
      <c r="A10" s="93">
        <v>8</v>
      </c>
      <c r="B10" s="91"/>
      <c r="C10" s="91"/>
      <c r="D10" s="91"/>
      <c r="E10" s="94">
        <v>87</v>
      </c>
      <c r="F10" s="89">
        <v>64</v>
      </c>
      <c r="G10" s="89">
        <v>64.5</v>
      </c>
      <c r="H10" s="89">
        <v>8350</v>
      </c>
      <c r="I10" s="89">
        <v>-1.1000000000000001</v>
      </c>
      <c r="J10" s="89">
        <v>63.6</v>
      </c>
      <c r="K10" s="89">
        <v>65.7</v>
      </c>
      <c r="L10" s="89" t="s">
        <v>39</v>
      </c>
      <c r="M10" s="89">
        <v>2.9</v>
      </c>
      <c r="N10" s="89" t="s">
        <v>36</v>
      </c>
    </row>
    <row r="11" spans="1:14" ht="19">
      <c r="A11" s="93">
        <v>9</v>
      </c>
      <c r="B11" s="91"/>
      <c r="C11" s="91"/>
      <c r="D11" s="91"/>
      <c r="E11" s="94">
        <v>97</v>
      </c>
      <c r="F11" s="89">
        <v>62.7</v>
      </c>
      <c r="G11" s="89">
        <v>66.5</v>
      </c>
      <c r="H11" s="89">
        <v>8730</v>
      </c>
      <c r="I11" s="89">
        <v>-3.5</v>
      </c>
      <c r="J11" s="89">
        <v>66</v>
      </c>
      <c r="K11" s="89">
        <v>67.3</v>
      </c>
      <c r="L11" s="89" t="s">
        <v>79</v>
      </c>
      <c r="M11" s="89">
        <v>1.3</v>
      </c>
      <c r="N11" s="89" t="s">
        <v>79</v>
      </c>
    </row>
    <row r="12" spans="1:14" ht="19">
      <c r="A12" s="93">
        <v>10</v>
      </c>
      <c r="B12" s="91"/>
      <c r="C12" s="91"/>
      <c r="D12" s="91"/>
      <c r="E12" s="94">
        <v>62</v>
      </c>
      <c r="F12" s="89">
        <v>65.8</v>
      </c>
      <c r="G12" s="89">
        <v>70.7</v>
      </c>
      <c r="H12" s="89">
        <v>8740</v>
      </c>
      <c r="I12" s="89">
        <v>-4.0999999999999996</v>
      </c>
      <c r="J12" s="89">
        <v>71.400000000000006</v>
      </c>
      <c r="K12" s="89">
        <v>72</v>
      </c>
      <c r="L12" s="89" t="s">
        <v>75</v>
      </c>
      <c r="M12" s="89">
        <v>6.7</v>
      </c>
      <c r="N12" s="89" t="s">
        <v>75</v>
      </c>
    </row>
    <row r="13" spans="1:14" ht="19">
      <c r="A13" s="93">
        <v>11</v>
      </c>
      <c r="B13" s="91"/>
      <c r="C13" s="91"/>
      <c r="D13" s="91"/>
      <c r="E13" s="94">
        <v>94</v>
      </c>
      <c r="F13" s="89">
        <v>63.8</v>
      </c>
      <c r="G13" s="89">
        <v>65.8</v>
      </c>
      <c r="H13" s="89">
        <v>8620</v>
      </c>
      <c r="I13" s="89">
        <v>-3.3</v>
      </c>
      <c r="J13" s="89">
        <v>65.5</v>
      </c>
      <c r="K13" s="89">
        <v>67.5</v>
      </c>
      <c r="L13" s="89" t="s">
        <v>92</v>
      </c>
      <c r="M13" s="89">
        <v>1.7</v>
      </c>
      <c r="N13" s="89" t="s">
        <v>139</v>
      </c>
    </row>
    <row r="14" spans="1:14" ht="19">
      <c r="A14" s="93">
        <v>12</v>
      </c>
      <c r="B14" s="91"/>
      <c r="C14" s="91"/>
      <c r="D14" s="91"/>
      <c r="E14" s="94">
        <v>73</v>
      </c>
      <c r="F14" s="89">
        <v>64.099999999999994</v>
      </c>
      <c r="G14" s="89">
        <v>68.5</v>
      </c>
      <c r="H14" s="89">
        <v>8890</v>
      </c>
      <c r="I14" s="89">
        <v>-2.2999999999999998</v>
      </c>
      <c r="J14" s="89">
        <v>68.599999999999994</v>
      </c>
      <c r="K14" s="89">
        <v>69.5</v>
      </c>
      <c r="L14" s="89" t="s">
        <v>143</v>
      </c>
      <c r="M14" s="89">
        <v>5</v>
      </c>
      <c r="N14" s="89" t="s">
        <v>179</v>
      </c>
    </row>
    <row r="15" spans="1:14" ht="19">
      <c r="A15" s="93">
        <v>13</v>
      </c>
      <c r="B15" s="91"/>
      <c r="C15" s="91"/>
      <c r="D15" s="91"/>
      <c r="E15" s="94">
        <v>86</v>
      </c>
      <c r="F15" s="89">
        <v>64.400000000000006</v>
      </c>
      <c r="G15" s="89">
        <v>64.099999999999994</v>
      </c>
      <c r="H15" s="89">
        <v>8720</v>
      </c>
      <c r="I15" s="89">
        <v>-2.7</v>
      </c>
      <c r="J15" s="89">
        <v>62.8</v>
      </c>
      <c r="K15" s="89">
        <v>64.5</v>
      </c>
      <c r="L15" s="89" t="s">
        <v>38</v>
      </c>
      <c r="M15" s="89">
        <v>3</v>
      </c>
      <c r="N15" s="89" t="s">
        <v>37</v>
      </c>
    </row>
    <row r="16" spans="1:14" ht="19">
      <c r="A16" s="93">
        <v>14</v>
      </c>
      <c r="B16" s="91"/>
      <c r="C16" s="91"/>
      <c r="D16" s="91"/>
      <c r="E16" s="94">
        <v>94</v>
      </c>
      <c r="F16" s="89">
        <v>65.099999999999994</v>
      </c>
      <c r="G16" s="89">
        <v>65.8</v>
      </c>
      <c r="H16" s="89">
        <v>8730</v>
      </c>
      <c r="I16" s="89">
        <v>-1.7</v>
      </c>
      <c r="J16" s="89">
        <v>65.2</v>
      </c>
      <c r="K16" s="89">
        <v>66.599999999999994</v>
      </c>
      <c r="L16" s="89" t="s">
        <v>150</v>
      </c>
      <c r="M16" s="89">
        <v>1.7</v>
      </c>
      <c r="N16" s="89" t="s">
        <v>153</v>
      </c>
    </row>
    <row r="17" spans="1:14" ht="19">
      <c r="A17" s="93">
        <v>15</v>
      </c>
      <c r="B17" s="91"/>
      <c r="C17" s="91"/>
      <c r="D17" s="91"/>
      <c r="E17" s="94">
        <v>50</v>
      </c>
      <c r="F17" s="89">
        <v>62.3</v>
      </c>
      <c r="G17" s="89">
        <v>61</v>
      </c>
      <c r="H17" s="89">
        <v>8590</v>
      </c>
      <c r="I17" s="89">
        <v>-1.7</v>
      </c>
      <c r="J17" s="89">
        <v>58.1</v>
      </c>
      <c r="K17" s="89">
        <v>59.6</v>
      </c>
      <c r="L17" s="89" t="s">
        <v>180</v>
      </c>
      <c r="M17" s="89">
        <v>8.5</v>
      </c>
      <c r="N17" s="89" t="s">
        <v>181</v>
      </c>
    </row>
    <row r="18" spans="1:14" ht="19">
      <c r="A18" s="93">
        <v>16</v>
      </c>
      <c r="B18" s="91"/>
      <c r="C18" s="91"/>
      <c r="D18" s="91"/>
      <c r="E18" s="94">
        <v>82</v>
      </c>
      <c r="F18" s="89">
        <v>62.3</v>
      </c>
      <c r="G18" s="89">
        <v>63.7</v>
      </c>
      <c r="H18" s="89">
        <v>9074</v>
      </c>
      <c r="I18" s="89">
        <v>-1.3</v>
      </c>
      <c r="J18" s="89">
        <v>62.3</v>
      </c>
      <c r="K18" s="89">
        <v>63.9</v>
      </c>
      <c r="L18" s="89" t="s">
        <v>41</v>
      </c>
      <c r="M18" s="89">
        <v>3.6</v>
      </c>
      <c r="N18" s="89" t="s">
        <v>171</v>
      </c>
    </row>
    <row r="19" spans="1:14" ht="19">
      <c r="A19" s="93">
        <v>17</v>
      </c>
      <c r="B19" s="91"/>
      <c r="C19" s="91"/>
      <c r="D19" s="91"/>
      <c r="E19" s="94">
        <v>75</v>
      </c>
      <c r="F19" s="89">
        <v>62.7</v>
      </c>
      <c r="G19" s="89">
        <v>66.2</v>
      </c>
      <c r="H19" s="89">
        <v>8410</v>
      </c>
      <c r="I19" s="89">
        <v>-1.3</v>
      </c>
      <c r="J19" s="89">
        <v>65.900000000000006</v>
      </c>
      <c r="K19" s="89">
        <v>67.8</v>
      </c>
      <c r="L19" s="89" t="s">
        <v>182</v>
      </c>
      <c r="M19" s="89">
        <v>4.5999999999999996</v>
      </c>
      <c r="N19" s="89" t="s">
        <v>183</v>
      </c>
    </row>
    <row r="20" spans="1:14" ht="19">
      <c r="A20" s="93">
        <v>18</v>
      </c>
      <c r="B20" s="91"/>
      <c r="C20" s="91"/>
      <c r="D20" s="91"/>
      <c r="E20" s="94">
        <v>65</v>
      </c>
      <c r="F20" s="89">
        <v>65.5</v>
      </c>
      <c r="G20" s="89">
        <v>69.2</v>
      </c>
      <c r="H20" s="89">
        <v>9140</v>
      </c>
      <c r="I20" s="89">
        <v>-2.7</v>
      </c>
      <c r="J20" s="89">
        <v>69.400000000000006</v>
      </c>
      <c r="K20" s="89">
        <v>70</v>
      </c>
      <c r="L20" s="89" t="s">
        <v>116</v>
      </c>
      <c r="M20" s="89">
        <v>6.2</v>
      </c>
      <c r="N20" s="89" t="s">
        <v>182</v>
      </c>
    </row>
    <row r="21" spans="1:14" ht="19">
      <c r="A21" s="93">
        <v>19</v>
      </c>
      <c r="B21" s="91"/>
      <c r="C21" s="91"/>
      <c r="D21" s="91"/>
      <c r="E21" s="94">
        <v>53</v>
      </c>
      <c r="F21" s="89">
        <v>63.2</v>
      </c>
      <c r="G21" s="89">
        <v>60</v>
      </c>
      <c r="H21" s="89">
        <v>6360</v>
      </c>
      <c r="I21" s="89" t="s">
        <v>19</v>
      </c>
      <c r="J21" s="89">
        <v>57.1</v>
      </c>
      <c r="K21" s="89">
        <v>60.5</v>
      </c>
      <c r="L21" s="89" t="s">
        <v>25</v>
      </c>
      <c r="M21" s="89">
        <v>8.1</v>
      </c>
      <c r="N21" s="89" t="s">
        <v>131</v>
      </c>
    </row>
    <row r="22" spans="1:14" ht="19">
      <c r="A22" s="93">
        <v>20</v>
      </c>
      <c r="B22" s="91"/>
      <c r="C22" s="91"/>
      <c r="D22" s="91"/>
      <c r="E22" s="94">
        <v>87</v>
      </c>
      <c r="F22" s="89">
        <v>62.8</v>
      </c>
      <c r="G22" s="89">
        <v>63.8</v>
      </c>
      <c r="H22" s="89">
        <v>8280</v>
      </c>
      <c r="I22" s="89">
        <v>-1.9</v>
      </c>
      <c r="J22" s="89">
        <v>62.7</v>
      </c>
      <c r="K22" s="89">
        <v>65.099999999999994</v>
      </c>
      <c r="L22" s="89" t="s">
        <v>127</v>
      </c>
      <c r="M22" s="89">
        <v>2.8</v>
      </c>
      <c r="N22" s="89" t="s">
        <v>127</v>
      </c>
    </row>
    <row r="23" spans="1:14" ht="19">
      <c r="A23" s="89" t="s">
        <v>21</v>
      </c>
      <c r="B23" s="91"/>
      <c r="C23" s="91"/>
      <c r="D23" s="91"/>
      <c r="E23" s="94">
        <v>77.2</v>
      </c>
      <c r="F23" s="89">
        <v>63.7</v>
      </c>
      <c r="G23" s="89">
        <v>65.7</v>
      </c>
      <c r="H23" s="89">
        <v>8465</v>
      </c>
      <c r="I23" s="89">
        <v>-2.2000000000000002</v>
      </c>
      <c r="J23" s="89">
        <v>65.099999999999994</v>
      </c>
      <c r="K23" s="89">
        <v>66.900000000000006</v>
      </c>
      <c r="L23" s="89" t="s">
        <v>135</v>
      </c>
      <c r="M23" s="89">
        <v>4.3</v>
      </c>
      <c r="N23" s="89" t="s">
        <v>135</v>
      </c>
    </row>
    <row r="24" spans="1:14" ht="19">
      <c r="A24" s="89" t="s">
        <v>23</v>
      </c>
      <c r="B24" s="91"/>
      <c r="C24" s="91"/>
      <c r="D24" s="91"/>
      <c r="E24" s="94">
        <v>15.2</v>
      </c>
      <c r="F24" s="89">
        <v>1.2</v>
      </c>
      <c r="G24" s="89">
        <v>2.8</v>
      </c>
      <c r="H24" s="89">
        <v>660</v>
      </c>
      <c r="I24" s="89">
        <v>0.8</v>
      </c>
      <c r="J24" s="89">
        <v>3.9</v>
      </c>
      <c r="K24" s="89">
        <v>3.7</v>
      </c>
      <c r="L24" s="89">
        <v>3</v>
      </c>
      <c r="M24" s="89">
        <v>2.4</v>
      </c>
      <c r="N24" s="89">
        <v>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0630-D06C-A649-A763-52E71525BAA7}">
  <dimension ref="A1:W8"/>
  <sheetViews>
    <sheetView workbookViewId="0">
      <selection activeCell="AE25" sqref="AE25"/>
    </sheetView>
  </sheetViews>
  <sheetFormatPr baseColWidth="10" defaultRowHeight="16"/>
  <sheetData>
    <row r="1" spans="1:23">
      <c r="A1" s="125" t="s">
        <v>51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02"/>
      <c r="T1" s="102"/>
    </row>
    <row r="2" spans="1:23" ht="91" thickBot="1">
      <c r="A2" s="2" t="s">
        <v>47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184</v>
      </c>
      <c r="K2" s="2" t="s">
        <v>9</v>
      </c>
      <c r="L2" s="2" t="s">
        <v>68</v>
      </c>
      <c r="M2" s="2" t="s">
        <v>54</v>
      </c>
      <c r="N2" s="2" t="s">
        <v>56</v>
      </c>
      <c r="O2" s="2" t="s">
        <v>44</v>
      </c>
      <c r="P2" s="2" t="s">
        <v>45</v>
      </c>
      <c r="Q2" s="2" t="s">
        <v>55</v>
      </c>
      <c r="R2" s="2" t="s">
        <v>53</v>
      </c>
      <c r="S2" s="37" t="s">
        <v>123</v>
      </c>
      <c r="T2" s="37" t="s">
        <v>145</v>
      </c>
      <c r="U2" s="103" t="s">
        <v>124</v>
      </c>
      <c r="V2" s="103" t="s">
        <v>125</v>
      </c>
      <c r="W2" s="103" t="s">
        <v>44</v>
      </c>
    </row>
    <row r="3" spans="1:23" ht="18" thickBot="1">
      <c r="A3" s="65">
        <f t="shared" ref="A3:A8" si="0">100-B3</f>
        <v>49</v>
      </c>
      <c r="B3" s="65">
        <v>51</v>
      </c>
      <c r="C3" s="65">
        <v>114.2</v>
      </c>
      <c r="D3" s="65">
        <v>163.19999999999999</v>
      </c>
      <c r="E3" s="65">
        <v>1676</v>
      </c>
      <c r="F3" s="65">
        <v>0</v>
      </c>
      <c r="G3" s="65">
        <v>233.6</v>
      </c>
      <c r="H3" s="65">
        <v>265.89999999999998</v>
      </c>
      <c r="I3" s="65" t="s">
        <v>114</v>
      </c>
      <c r="J3" s="5">
        <f>_xlfn.NUMBERVALUE( LEFT(I3,LEN(I3)-1))</f>
        <v>20.7</v>
      </c>
      <c r="K3" s="65" t="s">
        <v>19</v>
      </c>
      <c r="L3" s="4" t="s">
        <v>118</v>
      </c>
      <c r="M3" s="4"/>
    </row>
    <row r="4" spans="1:23" ht="18" thickBot="1">
      <c r="A4" s="65">
        <f t="shared" si="0"/>
        <v>0</v>
      </c>
      <c r="B4" s="65">
        <v>100</v>
      </c>
      <c r="C4" s="65">
        <v>115.3</v>
      </c>
      <c r="D4" s="65">
        <v>163.30000000000001</v>
      </c>
      <c r="E4" s="65">
        <v>2454</v>
      </c>
      <c r="F4" s="65">
        <v>0.1</v>
      </c>
      <c r="G4" s="65">
        <v>241.6</v>
      </c>
      <c r="H4" s="65">
        <v>260.39999999999998</v>
      </c>
      <c r="I4" s="65" t="s">
        <v>16</v>
      </c>
      <c r="J4" s="5">
        <f t="shared" ref="J4:J8" si="1">_xlfn.NUMBERVALUE( LEFT(I4,LEN(I4)-1))</f>
        <v>0.1</v>
      </c>
      <c r="K4" s="65" t="s">
        <v>19</v>
      </c>
      <c r="L4" s="4" t="s">
        <v>118</v>
      </c>
      <c r="M4" s="4"/>
    </row>
    <row r="5" spans="1:23" ht="18" thickBot="1">
      <c r="A5" s="65">
        <f t="shared" si="0"/>
        <v>3</v>
      </c>
      <c r="B5" s="65">
        <v>97</v>
      </c>
      <c r="C5" s="65">
        <v>113.3</v>
      </c>
      <c r="D5" s="65">
        <v>162</v>
      </c>
      <c r="E5" s="65">
        <v>2265</v>
      </c>
      <c r="F5" s="65">
        <v>-0.6</v>
      </c>
      <c r="G5" s="65">
        <v>235.8</v>
      </c>
      <c r="H5" s="114">
        <v>258.10000000000002</v>
      </c>
      <c r="I5" s="65" t="s">
        <v>115</v>
      </c>
      <c r="J5" s="5">
        <f t="shared" si="1"/>
        <v>4.4000000000000004</v>
      </c>
      <c r="K5" s="65" t="s">
        <v>19</v>
      </c>
      <c r="L5" s="4" t="s">
        <v>118</v>
      </c>
      <c r="M5" s="4"/>
    </row>
    <row r="6" spans="1:23" ht="18" thickBot="1">
      <c r="A6" s="65">
        <f t="shared" si="0"/>
        <v>1</v>
      </c>
      <c r="B6" s="65">
        <v>99</v>
      </c>
      <c r="C6" s="65">
        <v>113.2</v>
      </c>
      <c r="D6" s="65">
        <v>154.30000000000001</v>
      </c>
      <c r="E6" s="65">
        <v>1251</v>
      </c>
      <c r="F6" s="65">
        <v>0.8</v>
      </c>
      <c r="G6" s="65">
        <v>219.5</v>
      </c>
      <c r="H6" s="114">
        <v>258.10000000000002</v>
      </c>
      <c r="I6" s="65" t="s">
        <v>17</v>
      </c>
      <c r="J6" s="5">
        <f t="shared" si="1"/>
        <v>1</v>
      </c>
      <c r="K6" s="65" t="s">
        <v>19</v>
      </c>
      <c r="L6" s="4" t="s">
        <v>118</v>
      </c>
      <c r="M6" s="4"/>
    </row>
    <row r="7" spans="1:23" ht="18" thickBot="1">
      <c r="A7" s="65">
        <f t="shared" si="0"/>
        <v>0</v>
      </c>
      <c r="B7" s="65">
        <v>100</v>
      </c>
      <c r="C7" s="65">
        <v>113.3</v>
      </c>
      <c r="D7" s="65">
        <v>160</v>
      </c>
      <c r="E7" s="65">
        <v>1704</v>
      </c>
      <c r="F7" s="65">
        <v>0.2</v>
      </c>
      <c r="G7" s="65">
        <v>241.9</v>
      </c>
      <c r="H7" s="65">
        <v>270.7</v>
      </c>
      <c r="I7" s="65" t="s">
        <v>116</v>
      </c>
      <c r="J7" s="5">
        <f t="shared" si="1"/>
        <v>4.5</v>
      </c>
      <c r="K7" s="65" t="s">
        <v>19</v>
      </c>
      <c r="L7" s="4" t="s">
        <v>118</v>
      </c>
      <c r="M7" s="4"/>
    </row>
    <row r="8" spans="1:23" ht="18" thickBot="1">
      <c r="A8" s="65">
        <f t="shared" si="0"/>
        <v>1</v>
      </c>
      <c r="B8" s="65">
        <v>99</v>
      </c>
      <c r="C8" s="65">
        <v>114.8</v>
      </c>
      <c r="D8" s="65">
        <v>165.1</v>
      </c>
      <c r="E8" s="65">
        <v>3006</v>
      </c>
      <c r="F8" s="65">
        <v>-0.2</v>
      </c>
      <c r="G8" s="65">
        <v>243.3</v>
      </c>
      <c r="H8" s="65">
        <v>262.89999999999998</v>
      </c>
      <c r="I8" s="65" t="s">
        <v>117</v>
      </c>
      <c r="J8" s="5">
        <f t="shared" si="1"/>
        <v>6.7</v>
      </c>
      <c r="K8" s="65" t="s">
        <v>19</v>
      </c>
      <c r="L8" s="4" t="s">
        <v>118</v>
      </c>
      <c r="M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65AD-154D-F642-9D91-C25F4F1BC60D}">
  <dimension ref="A1:P111"/>
  <sheetViews>
    <sheetView workbookViewId="0">
      <selection activeCell="O5" sqref="O5:O10"/>
    </sheetView>
  </sheetViews>
  <sheetFormatPr baseColWidth="10" defaultRowHeight="16"/>
  <sheetData>
    <row r="1" spans="1:16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</row>
    <row r="2" spans="1:16" ht="17" thickBot="1">
      <c r="A2" s="151" t="s">
        <v>74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6" ht="17">
      <c r="A3" s="131" t="s">
        <v>0</v>
      </c>
      <c r="B3" s="131"/>
      <c r="C3" s="131"/>
      <c r="D3" s="131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1" t="s">
        <v>24</v>
      </c>
      <c r="O3" s="2" t="s">
        <v>184</v>
      </c>
      <c r="P3" s="2" t="s">
        <v>185</v>
      </c>
    </row>
    <row r="4" spans="1:16" ht="18" thickBot="1">
      <c r="A4" s="132"/>
      <c r="B4" s="132"/>
      <c r="C4" s="132"/>
      <c r="D4" s="132"/>
      <c r="E4" s="1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1" t="s">
        <v>13</v>
      </c>
      <c r="O4" s="2" t="s">
        <v>13</v>
      </c>
      <c r="P4" s="2" t="s">
        <v>13</v>
      </c>
    </row>
    <row r="5" spans="1:16" ht="17" thickBot="1">
      <c r="A5" s="5">
        <v>1</v>
      </c>
      <c r="B5" s="4"/>
      <c r="C5" s="4"/>
      <c r="D5" s="4"/>
      <c r="E5" s="5">
        <v>66</v>
      </c>
      <c r="F5" s="5">
        <v>66.8</v>
      </c>
      <c r="G5" s="5">
        <v>54.1</v>
      </c>
      <c r="H5" s="5">
        <v>2754</v>
      </c>
      <c r="I5" s="5">
        <v>-5.3</v>
      </c>
      <c r="J5" s="5">
        <v>49.8</v>
      </c>
      <c r="K5" s="5">
        <v>57.9</v>
      </c>
      <c r="L5" s="5" t="s">
        <v>16</v>
      </c>
      <c r="M5" s="5">
        <v>5.2</v>
      </c>
      <c r="N5" s="4">
        <v>55</v>
      </c>
      <c r="O5" s="5">
        <f>_xlfn.NUMBERVALUE( LEFT(M5,LEN(M5)-1))</f>
        <v>5</v>
      </c>
      <c r="P5" s="5">
        <f>IF( RIGHT(M5,1) = "L",-O5,O5)</f>
        <v>5</v>
      </c>
    </row>
    <row r="6" spans="1:16" ht="17" thickBot="1">
      <c r="A6" s="5">
        <v>2</v>
      </c>
      <c r="B6" s="4"/>
      <c r="C6" s="4"/>
      <c r="D6" s="4"/>
      <c r="E6" s="5">
        <v>48</v>
      </c>
      <c r="F6" s="5">
        <v>61.2</v>
      </c>
      <c r="G6" s="5">
        <v>62.8</v>
      </c>
      <c r="H6" s="5">
        <v>3262</v>
      </c>
      <c r="I6" s="5">
        <v>-4.8</v>
      </c>
      <c r="J6" s="5">
        <v>62</v>
      </c>
      <c r="K6" s="5">
        <v>70.2</v>
      </c>
      <c r="L6" s="5" t="s">
        <v>15</v>
      </c>
      <c r="M6" s="5">
        <v>7.5</v>
      </c>
      <c r="N6" s="4">
        <v>55</v>
      </c>
      <c r="O6" s="5">
        <f t="shared" ref="O6:O10" si="0">_xlfn.NUMBERVALUE( LEFT(M6,LEN(M6)-1))</f>
        <v>7</v>
      </c>
      <c r="P6" s="5">
        <f t="shared" ref="P6:P10" si="1">IF( RIGHT(M6,1) = "L",-O6,O6)</f>
        <v>7</v>
      </c>
    </row>
    <row r="7" spans="1:16" ht="17" thickBot="1">
      <c r="A7" s="5">
        <v>3</v>
      </c>
      <c r="B7" s="4"/>
      <c r="C7" s="4"/>
      <c r="D7" s="4"/>
      <c r="E7" s="5">
        <v>89</v>
      </c>
      <c r="F7" s="5">
        <v>56.8</v>
      </c>
      <c r="G7" s="5">
        <v>56.5</v>
      </c>
      <c r="H7" s="5">
        <v>2997</v>
      </c>
      <c r="I7" s="5">
        <v>-5</v>
      </c>
      <c r="J7" s="5">
        <v>52.9</v>
      </c>
      <c r="K7" s="5">
        <v>61.2</v>
      </c>
      <c r="L7" s="5" t="s">
        <v>34</v>
      </c>
      <c r="M7" s="5">
        <v>2.1</v>
      </c>
      <c r="N7" s="4">
        <v>55</v>
      </c>
      <c r="O7" s="5">
        <f t="shared" si="0"/>
        <v>2</v>
      </c>
      <c r="P7" s="5">
        <f t="shared" si="1"/>
        <v>2</v>
      </c>
    </row>
    <row r="8" spans="1:16" ht="17" thickBot="1">
      <c r="A8" s="5">
        <v>4</v>
      </c>
      <c r="B8" s="4"/>
      <c r="C8" s="4"/>
      <c r="D8" s="4"/>
      <c r="E8" s="5">
        <v>43</v>
      </c>
      <c r="F8" s="5">
        <v>61.5</v>
      </c>
      <c r="G8" s="5">
        <v>62.4</v>
      </c>
      <c r="H8" s="5">
        <v>4207</v>
      </c>
      <c r="I8" s="5">
        <v>-4.8</v>
      </c>
      <c r="J8" s="5">
        <v>62.7</v>
      </c>
      <c r="K8" s="5">
        <v>70.900000000000006</v>
      </c>
      <c r="L8" s="5" t="s">
        <v>15</v>
      </c>
      <c r="M8" s="5">
        <v>8.1999999999999993</v>
      </c>
      <c r="N8" s="4">
        <v>55</v>
      </c>
      <c r="O8" s="5">
        <f t="shared" si="0"/>
        <v>8</v>
      </c>
      <c r="P8" s="5">
        <f t="shared" si="1"/>
        <v>8</v>
      </c>
    </row>
    <row r="9" spans="1:16" ht="17" thickBot="1">
      <c r="A9" s="5">
        <v>5</v>
      </c>
      <c r="B9" s="4"/>
      <c r="C9" s="4"/>
      <c r="D9" s="4"/>
      <c r="E9" s="5">
        <v>60</v>
      </c>
      <c r="F9" s="5">
        <v>61.2</v>
      </c>
      <c r="G9" s="5">
        <v>60.3</v>
      </c>
      <c r="H9" s="5">
        <v>4715</v>
      </c>
      <c r="I9" s="5">
        <v>-5</v>
      </c>
      <c r="J9" s="5">
        <v>60.6</v>
      </c>
      <c r="K9" s="5">
        <v>68.099999999999994</v>
      </c>
      <c r="L9" s="5" t="s">
        <v>75</v>
      </c>
      <c r="M9" s="5">
        <v>6</v>
      </c>
      <c r="N9" s="4">
        <v>55</v>
      </c>
      <c r="O9" s="5">
        <f t="shared" si="0"/>
        <v>0</v>
      </c>
      <c r="P9" s="5">
        <f t="shared" si="1"/>
        <v>0</v>
      </c>
    </row>
    <row r="10" spans="1:16" ht="17" thickBot="1">
      <c r="A10" s="5">
        <v>6</v>
      </c>
      <c r="B10" s="4"/>
      <c r="C10" s="4"/>
      <c r="D10" s="4"/>
      <c r="E10" s="5">
        <v>96</v>
      </c>
      <c r="F10" s="5">
        <v>57.3</v>
      </c>
      <c r="G10" s="5">
        <v>56.9</v>
      </c>
      <c r="H10" s="5">
        <v>3497</v>
      </c>
      <c r="I10" s="5">
        <v>-5.6</v>
      </c>
      <c r="J10" s="5">
        <v>56</v>
      </c>
      <c r="K10" s="5">
        <v>64.900000000000006</v>
      </c>
      <c r="L10" s="5" t="s">
        <v>76</v>
      </c>
      <c r="M10" s="5">
        <v>1.2</v>
      </c>
      <c r="N10" s="4">
        <v>55</v>
      </c>
      <c r="O10" s="5">
        <f t="shared" si="0"/>
        <v>1</v>
      </c>
      <c r="P10" s="5">
        <f t="shared" si="1"/>
        <v>1</v>
      </c>
    </row>
    <row r="11" spans="1:16">
      <c r="A11" s="152" t="s">
        <v>23</v>
      </c>
      <c r="B11" s="152"/>
      <c r="C11" s="152"/>
      <c r="D11" s="152"/>
      <c r="E11" s="39">
        <v>19.600000000000001</v>
      </c>
      <c r="F11" s="39">
        <v>3.3</v>
      </c>
      <c r="G11" s="39">
        <v>3.2</v>
      </c>
      <c r="H11" s="39">
        <v>684</v>
      </c>
      <c r="I11" s="39">
        <v>0.3</v>
      </c>
      <c r="J11" s="39">
        <v>4.8</v>
      </c>
      <c r="K11" s="39">
        <v>4.7</v>
      </c>
      <c r="L11" s="39">
        <v>1.5</v>
      </c>
      <c r="M11" s="39">
        <v>2.6</v>
      </c>
      <c r="O11" s="104"/>
      <c r="P11" s="7"/>
    </row>
    <row r="12" spans="1:16">
      <c r="A12" s="129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</row>
    <row r="13" spans="1:16" ht="17" thickBot="1">
      <c r="A13" s="149" t="s">
        <v>78</v>
      </c>
      <c r="B13" s="149"/>
      <c r="C13" s="149"/>
      <c r="D13" s="149"/>
      <c r="E13" s="149"/>
      <c r="F13" s="149"/>
      <c r="G13" s="149"/>
      <c r="H13" s="149"/>
      <c r="I13" s="149"/>
      <c r="J13" s="149"/>
      <c r="K13" s="149"/>
      <c r="L13" s="149"/>
      <c r="M13" s="149"/>
    </row>
    <row r="14" spans="1:16" ht="17">
      <c r="A14" s="131" t="s">
        <v>0</v>
      </c>
      <c r="B14" s="131"/>
      <c r="C14" s="131"/>
      <c r="D14" s="131"/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1" t="s">
        <v>24</v>
      </c>
      <c r="O14" s="2" t="s">
        <v>184</v>
      </c>
      <c r="P14" s="2" t="s">
        <v>185</v>
      </c>
    </row>
    <row r="15" spans="1:16" ht="18" thickBot="1">
      <c r="A15" s="132"/>
      <c r="B15" s="132"/>
      <c r="C15" s="132"/>
      <c r="D15" s="132"/>
      <c r="E15" s="1"/>
      <c r="F15" s="2" t="s">
        <v>10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13</v>
      </c>
      <c r="L15" s="2" t="s">
        <v>13</v>
      </c>
      <c r="M15" s="2" t="s">
        <v>13</v>
      </c>
      <c r="N15" s="1" t="s">
        <v>13</v>
      </c>
      <c r="O15" s="2" t="s">
        <v>13</v>
      </c>
      <c r="P15" s="2" t="s">
        <v>13</v>
      </c>
    </row>
    <row r="16" spans="1:16" ht="17" thickBot="1">
      <c r="A16" s="40">
        <v>1</v>
      </c>
      <c r="B16" s="41"/>
      <c r="C16" s="41"/>
      <c r="D16" s="41"/>
      <c r="E16" s="40">
        <v>88</v>
      </c>
      <c r="F16" s="40">
        <v>58.7</v>
      </c>
      <c r="G16" s="40">
        <v>63.2</v>
      </c>
      <c r="H16" s="40">
        <v>5007</v>
      </c>
      <c r="I16" s="40">
        <v>-5.4</v>
      </c>
      <c r="J16" s="40">
        <v>62.6</v>
      </c>
      <c r="K16" s="40">
        <v>71.599999999999994</v>
      </c>
      <c r="L16" s="40" t="s">
        <v>79</v>
      </c>
      <c r="M16" s="40">
        <v>2.6</v>
      </c>
      <c r="N16" s="4">
        <v>65</v>
      </c>
      <c r="O16" s="5">
        <f>_xlfn.NUMBERVALUE( LEFT(M16,LEN(M16)-1))</f>
        <v>2</v>
      </c>
      <c r="P16" s="5">
        <f>IF( RIGHT(M16,1) = "L",-O16,O16)</f>
        <v>2</v>
      </c>
    </row>
    <row r="17" spans="1:16" ht="17" thickBot="1">
      <c r="A17" s="40">
        <v>2</v>
      </c>
      <c r="B17" s="41"/>
      <c r="C17" s="41"/>
      <c r="D17" s="41"/>
      <c r="E17" s="40">
        <v>100</v>
      </c>
      <c r="F17" s="40">
        <v>58.4</v>
      </c>
      <c r="G17" s="40">
        <v>64</v>
      </c>
      <c r="H17" s="40">
        <v>3984</v>
      </c>
      <c r="I17" s="40">
        <v>-6</v>
      </c>
      <c r="J17" s="40">
        <v>65.2</v>
      </c>
      <c r="K17" s="40">
        <v>75.2</v>
      </c>
      <c r="L17" s="40" t="s">
        <v>30</v>
      </c>
      <c r="M17" s="40">
        <v>0.3</v>
      </c>
      <c r="N17" s="4">
        <v>65</v>
      </c>
      <c r="O17" s="5">
        <f t="shared" ref="O17:O21" si="2">_xlfn.NUMBERVALUE( LEFT(M17,LEN(M17)-1))</f>
        <v>0</v>
      </c>
      <c r="P17" s="5">
        <f t="shared" ref="P17:P21" si="3">IF( RIGHT(M17,1) = "L",-O17,O17)</f>
        <v>0</v>
      </c>
    </row>
    <row r="18" spans="1:16" ht="17" thickBot="1">
      <c r="A18" s="40">
        <v>3</v>
      </c>
      <c r="B18" s="41"/>
      <c r="C18" s="41"/>
      <c r="D18" s="41"/>
      <c r="E18" s="40">
        <v>56</v>
      </c>
      <c r="F18" s="40">
        <v>56.1</v>
      </c>
      <c r="G18" s="40">
        <v>58.3</v>
      </c>
      <c r="H18" s="40">
        <v>3889</v>
      </c>
      <c r="I18" s="40">
        <v>-5.8</v>
      </c>
      <c r="J18" s="40">
        <v>57.4</v>
      </c>
      <c r="K18" s="40">
        <v>67</v>
      </c>
      <c r="L18" s="40" t="s">
        <v>29</v>
      </c>
      <c r="M18" s="40">
        <v>7.6</v>
      </c>
      <c r="N18" s="4">
        <v>65</v>
      </c>
      <c r="O18" s="5">
        <f t="shared" si="2"/>
        <v>7</v>
      </c>
      <c r="P18" s="5">
        <f t="shared" si="3"/>
        <v>7</v>
      </c>
    </row>
    <row r="19" spans="1:16" ht="17" thickBot="1">
      <c r="A19" s="40">
        <v>4</v>
      </c>
      <c r="B19" s="41"/>
      <c r="C19" s="41"/>
      <c r="D19" s="41"/>
      <c r="E19" s="40">
        <v>85</v>
      </c>
      <c r="F19" s="40">
        <v>57.1</v>
      </c>
      <c r="G19" s="40">
        <v>62.2</v>
      </c>
      <c r="H19" s="40">
        <v>4298</v>
      </c>
      <c r="I19" s="40">
        <v>-5</v>
      </c>
      <c r="J19" s="40">
        <v>62.7</v>
      </c>
      <c r="K19" s="40">
        <v>72.099999999999994</v>
      </c>
      <c r="L19" s="40" t="s">
        <v>80</v>
      </c>
      <c r="M19" s="40">
        <v>3.1</v>
      </c>
      <c r="N19" s="4">
        <v>65</v>
      </c>
      <c r="O19" s="5">
        <f t="shared" si="2"/>
        <v>3</v>
      </c>
      <c r="P19" s="5">
        <f t="shared" si="3"/>
        <v>3</v>
      </c>
    </row>
    <row r="20" spans="1:16" ht="17" thickBot="1">
      <c r="A20" s="40">
        <v>5</v>
      </c>
      <c r="B20" s="41"/>
      <c r="C20" s="41"/>
      <c r="D20" s="41"/>
      <c r="E20" s="40">
        <v>87</v>
      </c>
      <c r="F20" s="40">
        <v>58.1</v>
      </c>
      <c r="G20" s="40">
        <v>62</v>
      </c>
      <c r="H20" s="40">
        <v>4030</v>
      </c>
      <c r="I20" s="40">
        <v>-6</v>
      </c>
      <c r="J20" s="40">
        <v>62.5</v>
      </c>
      <c r="K20" s="40">
        <v>73.099999999999994</v>
      </c>
      <c r="L20" s="40" t="s">
        <v>77</v>
      </c>
      <c r="M20" s="40">
        <v>2.8</v>
      </c>
      <c r="N20" s="4">
        <v>65</v>
      </c>
      <c r="O20" s="5">
        <f t="shared" si="2"/>
        <v>2</v>
      </c>
      <c r="P20" s="5">
        <f t="shared" si="3"/>
        <v>2</v>
      </c>
    </row>
    <row r="21" spans="1:16" ht="17" thickBot="1">
      <c r="A21" s="40">
        <v>6</v>
      </c>
      <c r="B21" s="41"/>
      <c r="C21" s="41"/>
      <c r="D21" s="41"/>
      <c r="E21" s="40">
        <v>85</v>
      </c>
      <c r="F21" s="40">
        <v>60</v>
      </c>
      <c r="G21" s="40">
        <v>65</v>
      </c>
      <c r="H21" s="40">
        <v>4063</v>
      </c>
      <c r="I21" s="40">
        <v>-5.2</v>
      </c>
      <c r="J21" s="40">
        <v>66.8</v>
      </c>
      <c r="K21" s="40">
        <v>76</v>
      </c>
      <c r="L21" s="40" t="s">
        <v>36</v>
      </c>
      <c r="M21" s="40">
        <v>3</v>
      </c>
      <c r="N21" s="4">
        <v>65</v>
      </c>
      <c r="O21" s="5">
        <f t="shared" si="2"/>
        <v>0</v>
      </c>
      <c r="P21" s="5">
        <f t="shared" si="3"/>
        <v>0</v>
      </c>
    </row>
    <row r="22" spans="1:16">
      <c r="A22" s="150" t="s">
        <v>23</v>
      </c>
      <c r="B22" s="150"/>
      <c r="C22" s="150"/>
      <c r="D22" s="150"/>
      <c r="E22" s="42">
        <v>13.3</v>
      </c>
      <c r="F22" s="42">
        <v>1.2</v>
      </c>
      <c r="G22" s="42">
        <v>2.1</v>
      </c>
      <c r="H22" s="42">
        <v>377</v>
      </c>
      <c r="I22" s="42">
        <v>0.4</v>
      </c>
      <c r="J22" s="42">
        <v>2.9</v>
      </c>
      <c r="K22" s="42">
        <v>2.9</v>
      </c>
      <c r="L22" s="42">
        <v>1.5</v>
      </c>
      <c r="M22" s="42">
        <v>2.2000000000000002</v>
      </c>
      <c r="O22" s="105"/>
      <c r="P22" s="115"/>
    </row>
    <row r="23" spans="1:16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</row>
    <row r="24" spans="1:16" ht="17" thickBot="1">
      <c r="A24" s="147" t="s">
        <v>81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</row>
    <row r="25" spans="1:16" ht="17">
      <c r="A25" s="131" t="s">
        <v>0</v>
      </c>
      <c r="B25" s="131"/>
      <c r="C25" s="131"/>
      <c r="D25" s="131"/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1" t="s">
        <v>24</v>
      </c>
      <c r="O25" s="2" t="s">
        <v>184</v>
      </c>
      <c r="P25" s="2" t="s">
        <v>185</v>
      </c>
    </row>
    <row r="26" spans="1:16" ht="18" thickBot="1">
      <c r="A26" s="132"/>
      <c r="B26" s="132"/>
      <c r="C26" s="132"/>
      <c r="D26" s="132"/>
      <c r="E26" s="1"/>
      <c r="F26" s="2" t="s">
        <v>10</v>
      </c>
      <c r="G26" s="2" t="s">
        <v>10</v>
      </c>
      <c r="H26" s="2" t="s">
        <v>11</v>
      </c>
      <c r="I26" s="2" t="s">
        <v>12</v>
      </c>
      <c r="J26" s="2" t="s">
        <v>13</v>
      </c>
      <c r="K26" s="2" t="s">
        <v>13</v>
      </c>
      <c r="L26" s="2" t="s">
        <v>13</v>
      </c>
      <c r="M26" s="2" t="s">
        <v>13</v>
      </c>
      <c r="N26" s="1" t="s">
        <v>13</v>
      </c>
      <c r="O26" s="2" t="s">
        <v>13</v>
      </c>
      <c r="P26" s="2" t="s">
        <v>13</v>
      </c>
    </row>
    <row r="27" spans="1:16" ht="17" thickBot="1">
      <c r="A27" s="43">
        <v>1</v>
      </c>
      <c r="B27" s="44"/>
      <c r="C27" s="44"/>
      <c r="D27" s="44"/>
      <c r="E27" s="43">
        <v>80</v>
      </c>
      <c r="F27" s="43">
        <v>60.9</v>
      </c>
      <c r="G27" s="43">
        <v>68</v>
      </c>
      <c r="H27" s="43">
        <v>5537</v>
      </c>
      <c r="I27" s="43">
        <v>-4.5999999999999996</v>
      </c>
      <c r="J27" s="43">
        <v>71.3</v>
      </c>
      <c r="K27" s="43">
        <v>79.8</v>
      </c>
      <c r="L27" s="43" t="s">
        <v>82</v>
      </c>
      <c r="M27" s="43">
        <v>4.5</v>
      </c>
      <c r="N27" s="4">
        <v>75</v>
      </c>
      <c r="O27" s="5">
        <f>_xlfn.NUMBERVALUE( LEFT(M27,LEN(M27)-1))</f>
        <v>4</v>
      </c>
      <c r="P27" s="5">
        <f>IF( RIGHT(M27,1) = "L",-O27,O27)</f>
        <v>4</v>
      </c>
    </row>
    <row r="28" spans="1:16" ht="17" thickBot="1">
      <c r="A28" s="43">
        <v>2</v>
      </c>
      <c r="B28" s="44"/>
      <c r="C28" s="44"/>
      <c r="D28" s="44"/>
      <c r="E28" s="43">
        <v>97</v>
      </c>
      <c r="F28" s="43">
        <v>62.4</v>
      </c>
      <c r="G28" s="43">
        <v>68.5</v>
      </c>
      <c r="H28" s="43">
        <v>4531</v>
      </c>
      <c r="I28" s="43">
        <v>-5.2</v>
      </c>
      <c r="J28" s="43">
        <v>73.8</v>
      </c>
      <c r="K28" s="43">
        <v>83.6</v>
      </c>
      <c r="L28" s="43" t="s">
        <v>35</v>
      </c>
      <c r="M28" s="43">
        <v>1.4</v>
      </c>
      <c r="N28" s="4">
        <v>75</v>
      </c>
      <c r="O28" s="5">
        <f t="shared" ref="O28:O32" si="4">_xlfn.NUMBERVALUE( LEFT(M28,LEN(M28)-1))</f>
        <v>1</v>
      </c>
      <c r="P28" s="5">
        <f t="shared" ref="P28:P32" si="5">IF( RIGHT(M28,1) = "L",-O28,O28)</f>
        <v>1</v>
      </c>
    </row>
    <row r="29" spans="1:16" ht="17" thickBot="1">
      <c r="A29" s="43">
        <v>3</v>
      </c>
      <c r="B29" s="44"/>
      <c r="C29" s="44"/>
      <c r="D29" s="44"/>
      <c r="E29" s="43">
        <v>71</v>
      </c>
      <c r="F29" s="43">
        <v>61.6</v>
      </c>
      <c r="G29" s="43">
        <v>66.8</v>
      </c>
      <c r="H29" s="43">
        <v>5231</v>
      </c>
      <c r="I29" s="43">
        <v>-4</v>
      </c>
      <c r="J29" s="43">
        <v>68.900000000000006</v>
      </c>
      <c r="K29" s="43">
        <v>77.8</v>
      </c>
      <c r="L29" s="43" t="s">
        <v>76</v>
      </c>
      <c r="M29" s="43">
        <v>6.1</v>
      </c>
      <c r="N29" s="4">
        <v>75</v>
      </c>
      <c r="O29" s="5">
        <f t="shared" si="4"/>
        <v>6</v>
      </c>
      <c r="P29" s="5">
        <f t="shared" si="5"/>
        <v>6</v>
      </c>
    </row>
    <row r="30" spans="1:16" ht="17" thickBot="1">
      <c r="A30" s="43">
        <v>4</v>
      </c>
      <c r="B30" s="44"/>
      <c r="C30" s="44"/>
      <c r="D30" s="44"/>
      <c r="E30" s="43">
        <v>88</v>
      </c>
      <c r="F30" s="43">
        <v>64.8</v>
      </c>
      <c r="G30" s="43">
        <v>70.599999999999994</v>
      </c>
      <c r="H30" s="43">
        <v>4371</v>
      </c>
      <c r="I30" s="43">
        <v>-4.8</v>
      </c>
      <c r="J30" s="43">
        <v>77.900000000000006</v>
      </c>
      <c r="K30" s="43">
        <v>87.7</v>
      </c>
      <c r="L30" s="43" t="s">
        <v>28</v>
      </c>
      <c r="M30" s="43">
        <v>3</v>
      </c>
      <c r="N30" s="4">
        <v>75</v>
      </c>
      <c r="O30" s="5">
        <f t="shared" si="4"/>
        <v>0</v>
      </c>
      <c r="P30" s="5">
        <f t="shared" si="5"/>
        <v>0</v>
      </c>
    </row>
    <row r="31" spans="1:16" ht="17" thickBot="1">
      <c r="A31" s="43">
        <v>5</v>
      </c>
      <c r="B31" s="44"/>
      <c r="C31" s="44"/>
      <c r="D31" s="44"/>
      <c r="E31" s="43">
        <v>87</v>
      </c>
      <c r="F31" s="43">
        <v>61.4</v>
      </c>
      <c r="G31" s="43">
        <v>68.7</v>
      </c>
      <c r="H31" s="43">
        <v>4274</v>
      </c>
      <c r="I31" s="43">
        <v>-4.8</v>
      </c>
      <c r="J31" s="43">
        <v>72.599999999999994</v>
      </c>
      <c r="K31" s="43">
        <v>82.9</v>
      </c>
      <c r="L31" s="43" t="s">
        <v>83</v>
      </c>
      <c r="M31" s="43">
        <v>3.2</v>
      </c>
      <c r="N31" s="4">
        <v>75</v>
      </c>
      <c r="O31" s="5">
        <f t="shared" si="4"/>
        <v>3</v>
      </c>
      <c r="P31" s="5">
        <f t="shared" si="5"/>
        <v>3</v>
      </c>
    </row>
    <row r="32" spans="1:16" ht="17" thickBot="1">
      <c r="A32" s="43">
        <v>6</v>
      </c>
      <c r="B32" s="44"/>
      <c r="C32" s="44"/>
      <c r="D32" s="44"/>
      <c r="E32" s="43">
        <v>85</v>
      </c>
      <c r="F32" s="43">
        <v>60.7</v>
      </c>
      <c r="G32" s="43">
        <v>67.8</v>
      </c>
      <c r="H32" s="43">
        <v>4448</v>
      </c>
      <c r="I32" s="43">
        <v>-4.8</v>
      </c>
      <c r="J32" s="43">
        <v>71.400000000000006</v>
      </c>
      <c r="K32" s="43">
        <v>81.099999999999994</v>
      </c>
      <c r="L32" s="43" t="s">
        <v>30</v>
      </c>
      <c r="M32" s="43">
        <v>3.6</v>
      </c>
      <c r="N32" s="4">
        <v>75</v>
      </c>
      <c r="O32" s="5">
        <f t="shared" si="4"/>
        <v>3</v>
      </c>
      <c r="P32" s="5">
        <f t="shared" si="5"/>
        <v>3</v>
      </c>
    </row>
    <row r="33" spans="1:16">
      <c r="A33" s="148" t="s">
        <v>23</v>
      </c>
      <c r="B33" s="148"/>
      <c r="C33" s="148"/>
      <c r="D33" s="148"/>
      <c r="E33" s="45">
        <v>7.9</v>
      </c>
      <c r="F33" s="45">
        <v>1.4</v>
      </c>
      <c r="G33" s="45">
        <v>1.2</v>
      </c>
      <c r="H33" s="45">
        <v>476</v>
      </c>
      <c r="I33" s="45">
        <v>0.4</v>
      </c>
      <c r="J33" s="45">
        <v>2.8</v>
      </c>
      <c r="K33" s="45">
        <v>3.1</v>
      </c>
      <c r="L33" s="45">
        <v>1.3</v>
      </c>
      <c r="M33" s="45">
        <v>1.4</v>
      </c>
      <c r="O33" s="106"/>
      <c r="P33" s="116"/>
    </row>
    <row r="34" spans="1:16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</row>
    <row r="35" spans="1:16" ht="17" thickBot="1">
      <c r="A35" s="145" t="s">
        <v>84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</row>
    <row r="36" spans="1:16" ht="17">
      <c r="A36" s="131" t="s">
        <v>0</v>
      </c>
      <c r="B36" s="131"/>
      <c r="C36" s="131"/>
      <c r="D36" s="131"/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1" t="s">
        <v>24</v>
      </c>
      <c r="O36" s="2" t="s">
        <v>184</v>
      </c>
      <c r="P36" s="2" t="s">
        <v>185</v>
      </c>
    </row>
    <row r="37" spans="1:16" ht="18" thickBot="1">
      <c r="A37" s="132"/>
      <c r="B37" s="132"/>
      <c r="C37" s="132"/>
      <c r="D37" s="132"/>
      <c r="E37" s="1"/>
      <c r="F37" s="2" t="s">
        <v>10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13</v>
      </c>
      <c r="L37" s="2" t="s">
        <v>13</v>
      </c>
      <c r="M37" s="2" t="s">
        <v>13</v>
      </c>
      <c r="N37" s="1" t="s">
        <v>13</v>
      </c>
      <c r="O37" s="2" t="s">
        <v>13</v>
      </c>
      <c r="P37" s="2" t="s">
        <v>13</v>
      </c>
    </row>
    <row r="38" spans="1:16" ht="17" thickBot="1">
      <c r="A38" s="46">
        <v>1</v>
      </c>
      <c r="B38" s="47"/>
      <c r="C38" s="47"/>
      <c r="D38" s="47"/>
      <c r="E38" s="46">
        <v>64</v>
      </c>
      <c r="F38" s="46">
        <v>76.099999999999994</v>
      </c>
      <c r="G38" s="46">
        <v>72.7</v>
      </c>
      <c r="H38" s="46">
        <v>4095</v>
      </c>
      <c r="I38" s="46">
        <v>-5.4</v>
      </c>
      <c r="J38" s="46">
        <v>76.8</v>
      </c>
      <c r="K38" s="46">
        <v>83.7</v>
      </c>
      <c r="L38" s="46" t="s">
        <v>17</v>
      </c>
      <c r="M38" s="46">
        <v>8.3000000000000007</v>
      </c>
      <c r="N38" s="4">
        <v>85</v>
      </c>
      <c r="O38" s="5">
        <f>_xlfn.NUMBERVALUE( LEFT(M38,LEN(M38)-1))</f>
        <v>8</v>
      </c>
      <c r="P38" s="5">
        <f>IF( RIGHT(M38,1) = "L",-O38,O38)</f>
        <v>8</v>
      </c>
    </row>
    <row r="39" spans="1:16" ht="17" thickBot="1">
      <c r="A39" s="46">
        <v>2</v>
      </c>
      <c r="B39" s="47"/>
      <c r="C39" s="47"/>
      <c r="D39" s="47"/>
      <c r="E39" s="46">
        <v>87</v>
      </c>
      <c r="F39" s="46">
        <v>78.7</v>
      </c>
      <c r="G39" s="46">
        <v>75.099999999999994</v>
      </c>
      <c r="H39" s="46">
        <v>3854</v>
      </c>
      <c r="I39" s="46">
        <v>-6.2</v>
      </c>
      <c r="J39" s="46">
        <v>81.400000000000006</v>
      </c>
      <c r="K39" s="46">
        <v>88.6</v>
      </c>
      <c r="L39" s="46" t="s">
        <v>85</v>
      </c>
      <c r="M39" s="46">
        <v>3.7</v>
      </c>
      <c r="N39" s="4">
        <v>85</v>
      </c>
      <c r="O39" s="5">
        <f t="shared" ref="O39:O43" si="6">_xlfn.NUMBERVALUE( LEFT(M39,LEN(M39)-1))</f>
        <v>3</v>
      </c>
      <c r="P39" s="5">
        <f t="shared" ref="P39:P43" si="7">IF( RIGHT(M39,1) = "L",-O39,O39)</f>
        <v>3</v>
      </c>
    </row>
    <row r="40" spans="1:16" ht="17" thickBot="1">
      <c r="A40" s="46">
        <v>3</v>
      </c>
      <c r="B40" s="47"/>
      <c r="C40" s="47"/>
      <c r="D40" s="47"/>
      <c r="E40" s="46">
        <v>92</v>
      </c>
      <c r="F40" s="46">
        <v>80.599999999999994</v>
      </c>
      <c r="G40" s="46">
        <v>76</v>
      </c>
      <c r="H40" s="46">
        <v>3660</v>
      </c>
      <c r="I40" s="46">
        <v>-6.2</v>
      </c>
      <c r="J40" s="46">
        <v>82.5</v>
      </c>
      <c r="K40" s="46">
        <v>89.6</v>
      </c>
      <c r="L40" s="46" t="s">
        <v>85</v>
      </c>
      <c r="M40" s="46">
        <v>2.6</v>
      </c>
      <c r="N40" s="4">
        <v>85</v>
      </c>
      <c r="O40" s="5">
        <f t="shared" si="6"/>
        <v>2</v>
      </c>
      <c r="P40" s="5">
        <f t="shared" si="7"/>
        <v>2</v>
      </c>
    </row>
    <row r="41" spans="1:16" ht="17" thickBot="1">
      <c r="A41" s="46">
        <v>4</v>
      </c>
      <c r="B41" s="47"/>
      <c r="C41" s="47"/>
      <c r="D41" s="47"/>
      <c r="E41" s="46">
        <v>78</v>
      </c>
      <c r="F41" s="46">
        <v>80.400000000000006</v>
      </c>
      <c r="G41" s="46">
        <v>74.400000000000006</v>
      </c>
      <c r="H41" s="46">
        <v>4177</v>
      </c>
      <c r="I41" s="46" t="s">
        <v>19</v>
      </c>
      <c r="J41" s="46">
        <v>79.5</v>
      </c>
      <c r="K41" s="46">
        <v>85.9</v>
      </c>
      <c r="L41" s="46" t="s">
        <v>86</v>
      </c>
      <c r="M41" s="46">
        <v>5.5</v>
      </c>
      <c r="N41" s="4">
        <v>85</v>
      </c>
      <c r="O41" s="5">
        <f t="shared" si="6"/>
        <v>5</v>
      </c>
      <c r="P41" s="5">
        <f t="shared" si="7"/>
        <v>5</v>
      </c>
    </row>
    <row r="42" spans="1:16" ht="17" thickBot="1">
      <c r="A42" s="46">
        <v>5</v>
      </c>
      <c r="B42" s="47"/>
      <c r="C42" s="47"/>
      <c r="D42" s="47"/>
      <c r="E42" s="46">
        <v>66</v>
      </c>
      <c r="F42" s="46">
        <v>81.599999999999994</v>
      </c>
      <c r="G42" s="46">
        <v>73.7</v>
      </c>
      <c r="H42" s="46">
        <v>4276</v>
      </c>
      <c r="I42" s="46">
        <v>-4.5999999999999996</v>
      </c>
      <c r="J42" s="46">
        <v>77.599999999999994</v>
      </c>
      <c r="K42" s="46">
        <v>83.9</v>
      </c>
      <c r="L42" s="46" t="s">
        <v>87</v>
      </c>
      <c r="M42" s="46">
        <v>8</v>
      </c>
      <c r="N42" s="4">
        <v>85</v>
      </c>
      <c r="O42" s="5">
        <f t="shared" si="6"/>
        <v>0</v>
      </c>
      <c r="P42" s="5">
        <f t="shared" si="7"/>
        <v>0</v>
      </c>
    </row>
    <row r="43" spans="1:16" ht="17" thickBot="1">
      <c r="A43" s="46">
        <v>6</v>
      </c>
      <c r="B43" s="47"/>
      <c r="C43" s="47"/>
      <c r="D43" s="47"/>
      <c r="E43" s="46">
        <v>89</v>
      </c>
      <c r="F43" s="46">
        <v>82.4</v>
      </c>
      <c r="G43" s="46">
        <v>76.599999999999994</v>
      </c>
      <c r="H43" s="46">
        <v>4183</v>
      </c>
      <c r="I43" s="46">
        <v>-6.2</v>
      </c>
      <c r="J43" s="46">
        <v>82.9</v>
      </c>
      <c r="K43" s="46">
        <v>89.4</v>
      </c>
      <c r="L43" s="46" t="s">
        <v>39</v>
      </c>
      <c r="M43" s="46">
        <v>3.2</v>
      </c>
      <c r="N43" s="4">
        <v>85</v>
      </c>
      <c r="O43" s="5">
        <f t="shared" si="6"/>
        <v>3</v>
      </c>
      <c r="P43" s="5">
        <f t="shared" si="7"/>
        <v>3</v>
      </c>
    </row>
    <row r="44" spans="1:16">
      <c r="A44" s="146" t="s">
        <v>23</v>
      </c>
      <c r="B44" s="146"/>
      <c r="C44" s="146"/>
      <c r="D44" s="146"/>
      <c r="E44" s="48">
        <v>11</v>
      </c>
      <c r="F44" s="48">
        <v>2.1</v>
      </c>
      <c r="G44" s="48">
        <v>1.3</v>
      </c>
      <c r="H44" s="48">
        <v>215</v>
      </c>
      <c r="I44" s="48">
        <v>0.6</v>
      </c>
      <c r="J44" s="48">
        <v>2.4</v>
      </c>
      <c r="K44" s="48">
        <v>2.5</v>
      </c>
      <c r="L44" s="48">
        <v>1.5</v>
      </c>
      <c r="M44" s="48">
        <v>2.2999999999999998</v>
      </c>
      <c r="O44" s="107"/>
      <c r="P44" s="117"/>
    </row>
    <row r="45" spans="1:16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</row>
    <row r="46" spans="1:16" ht="17" thickBot="1">
      <c r="A46" s="143" t="s">
        <v>88</v>
      </c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</row>
    <row r="47" spans="1:16" ht="17">
      <c r="A47" s="131" t="s">
        <v>0</v>
      </c>
      <c r="B47" s="131"/>
      <c r="C47" s="131"/>
      <c r="D47" s="131"/>
      <c r="E47" s="2" t="s">
        <v>1</v>
      </c>
      <c r="F47" s="2" t="s">
        <v>2</v>
      </c>
      <c r="G47" s="2" t="s">
        <v>3</v>
      </c>
      <c r="H47" s="2" t="s">
        <v>4</v>
      </c>
      <c r="I47" s="2" t="s">
        <v>5</v>
      </c>
      <c r="J47" s="2" t="s">
        <v>6</v>
      </c>
      <c r="K47" s="2" t="s">
        <v>7</v>
      </c>
      <c r="L47" s="2" t="s">
        <v>8</v>
      </c>
      <c r="M47" s="2" t="s">
        <v>9</v>
      </c>
      <c r="N47" s="1" t="s">
        <v>24</v>
      </c>
      <c r="O47" s="2" t="s">
        <v>184</v>
      </c>
      <c r="P47" s="2" t="s">
        <v>185</v>
      </c>
    </row>
    <row r="48" spans="1:16" ht="18" thickBot="1">
      <c r="A48" s="132"/>
      <c r="B48" s="132"/>
      <c r="C48" s="132"/>
      <c r="D48" s="132"/>
      <c r="E48" s="1"/>
      <c r="F48" s="2" t="s">
        <v>10</v>
      </c>
      <c r="G48" s="2" t="s">
        <v>10</v>
      </c>
      <c r="H48" s="2" t="s">
        <v>11</v>
      </c>
      <c r="I48" s="2" t="s">
        <v>12</v>
      </c>
      <c r="J48" s="2" t="s">
        <v>13</v>
      </c>
      <c r="K48" s="2" t="s">
        <v>13</v>
      </c>
      <c r="L48" s="2" t="s">
        <v>13</v>
      </c>
      <c r="M48" s="2" t="s">
        <v>13</v>
      </c>
      <c r="N48" s="1" t="s">
        <v>13</v>
      </c>
      <c r="O48" s="2" t="s">
        <v>13</v>
      </c>
      <c r="P48" s="2" t="s">
        <v>13</v>
      </c>
    </row>
    <row r="49" spans="1:16" ht="17" thickBot="1">
      <c r="A49" s="49">
        <v>1</v>
      </c>
      <c r="B49" s="50"/>
      <c r="C49" s="50"/>
      <c r="D49" s="50"/>
      <c r="E49" s="49">
        <v>83</v>
      </c>
      <c r="F49" s="49">
        <v>79.099999999999994</v>
      </c>
      <c r="G49" s="49">
        <v>81.8</v>
      </c>
      <c r="H49" s="49">
        <v>4264</v>
      </c>
      <c r="I49" s="49">
        <v>-5.8</v>
      </c>
      <c r="J49" s="49">
        <v>94</v>
      </c>
      <c r="K49" s="49">
        <v>102</v>
      </c>
      <c r="L49" s="49" t="s">
        <v>89</v>
      </c>
      <c r="M49" s="49">
        <v>5</v>
      </c>
      <c r="N49" s="4">
        <v>95</v>
      </c>
      <c r="O49" s="5">
        <f>_xlfn.NUMBERVALUE( LEFT(M49,LEN(M49)-1))</f>
        <v>0</v>
      </c>
      <c r="P49" s="5">
        <f>IF( RIGHT(M49,1) = "L",-O49,O49)</f>
        <v>0</v>
      </c>
    </row>
    <row r="50" spans="1:16" ht="17" thickBot="1">
      <c r="A50" s="49">
        <v>2</v>
      </c>
      <c r="B50" s="50"/>
      <c r="C50" s="50"/>
      <c r="D50" s="50"/>
      <c r="E50" s="49">
        <v>73</v>
      </c>
      <c r="F50" s="49">
        <v>81.099999999999994</v>
      </c>
      <c r="G50" s="49">
        <v>83.6</v>
      </c>
      <c r="H50" s="49">
        <v>4073</v>
      </c>
      <c r="I50" s="49">
        <v>-5</v>
      </c>
      <c r="J50" s="49">
        <v>98.5</v>
      </c>
      <c r="K50" s="49">
        <v>106.5</v>
      </c>
      <c r="L50" s="49" t="s">
        <v>90</v>
      </c>
      <c r="M50" s="49">
        <v>7.4</v>
      </c>
      <c r="N50" s="4">
        <v>95</v>
      </c>
      <c r="O50" s="5">
        <f t="shared" ref="O50:O54" si="8">_xlfn.NUMBERVALUE( LEFT(M50,LEN(M50)-1))</f>
        <v>7</v>
      </c>
      <c r="P50" s="5">
        <f t="shared" ref="P50:P54" si="9">IF( RIGHT(M50,1) = "L",-O50,O50)</f>
        <v>7</v>
      </c>
    </row>
    <row r="51" spans="1:16" ht="17" thickBot="1">
      <c r="A51" s="49">
        <v>3</v>
      </c>
      <c r="B51" s="50"/>
      <c r="C51" s="50"/>
      <c r="D51" s="50"/>
      <c r="E51" s="49">
        <v>89</v>
      </c>
      <c r="F51" s="49">
        <v>81.099999999999994</v>
      </c>
      <c r="G51" s="49">
        <v>83.9</v>
      </c>
      <c r="H51" s="49">
        <v>4438</v>
      </c>
      <c r="I51" s="49">
        <v>-5.2</v>
      </c>
      <c r="J51" s="49">
        <v>94.5</v>
      </c>
      <c r="K51" s="49">
        <v>101.1</v>
      </c>
      <c r="L51" s="49" t="s">
        <v>91</v>
      </c>
      <c r="M51" s="49">
        <v>3.6</v>
      </c>
      <c r="N51" s="4">
        <v>95</v>
      </c>
      <c r="O51" s="5">
        <f t="shared" si="8"/>
        <v>3</v>
      </c>
      <c r="P51" s="5">
        <f t="shared" si="9"/>
        <v>3</v>
      </c>
    </row>
    <row r="52" spans="1:16" ht="17" thickBot="1">
      <c r="A52" s="49">
        <v>4</v>
      </c>
      <c r="B52" s="50"/>
      <c r="C52" s="50"/>
      <c r="D52" s="50"/>
      <c r="E52" s="49">
        <v>94</v>
      </c>
      <c r="F52" s="49">
        <v>81.599999999999994</v>
      </c>
      <c r="G52" s="49">
        <v>81.900000000000006</v>
      </c>
      <c r="H52" s="49">
        <v>4127</v>
      </c>
      <c r="I52" s="49">
        <v>-3</v>
      </c>
      <c r="J52" s="49">
        <v>93.2</v>
      </c>
      <c r="K52" s="49">
        <v>100.5</v>
      </c>
      <c r="L52" s="49" t="s">
        <v>92</v>
      </c>
      <c r="M52" s="49">
        <v>2.4</v>
      </c>
      <c r="N52" s="4">
        <v>95</v>
      </c>
      <c r="O52" s="5">
        <f t="shared" si="8"/>
        <v>2</v>
      </c>
      <c r="P52" s="5">
        <f t="shared" si="9"/>
        <v>2</v>
      </c>
    </row>
    <row r="53" spans="1:16" ht="17" thickBot="1">
      <c r="A53" s="49">
        <v>5</v>
      </c>
      <c r="B53" s="50"/>
      <c r="C53" s="50"/>
      <c r="D53" s="50"/>
      <c r="E53" s="49">
        <v>91</v>
      </c>
      <c r="F53" s="49">
        <v>83.8</v>
      </c>
      <c r="G53" s="49">
        <v>84.7</v>
      </c>
      <c r="H53" s="49">
        <v>4235</v>
      </c>
      <c r="I53" s="49" t="s">
        <v>19</v>
      </c>
      <c r="J53" s="49">
        <v>97.7</v>
      </c>
      <c r="K53" s="49">
        <v>105.1</v>
      </c>
      <c r="L53" s="49" t="s">
        <v>93</v>
      </c>
      <c r="M53" s="49">
        <v>3.1</v>
      </c>
      <c r="N53" s="4">
        <v>95</v>
      </c>
      <c r="O53" s="5">
        <f t="shared" si="8"/>
        <v>3</v>
      </c>
      <c r="P53" s="5">
        <f t="shared" si="9"/>
        <v>3</v>
      </c>
    </row>
    <row r="54" spans="1:16" ht="17" thickBot="1">
      <c r="A54" s="49">
        <v>6</v>
      </c>
      <c r="B54" s="50"/>
      <c r="C54" s="50"/>
      <c r="D54" s="50"/>
      <c r="E54" s="49">
        <v>78</v>
      </c>
      <c r="F54" s="49">
        <v>82.6</v>
      </c>
      <c r="G54" s="49">
        <v>83.7</v>
      </c>
      <c r="H54" s="49">
        <v>4040</v>
      </c>
      <c r="I54" s="49">
        <v>-2</v>
      </c>
      <c r="J54" s="49">
        <v>97</v>
      </c>
      <c r="K54" s="49">
        <v>104.8</v>
      </c>
      <c r="L54" s="49" t="s">
        <v>94</v>
      </c>
      <c r="M54" s="49">
        <v>6.1</v>
      </c>
      <c r="N54" s="4">
        <v>95</v>
      </c>
      <c r="O54" s="5">
        <f t="shared" si="8"/>
        <v>6</v>
      </c>
      <c r="P54" s="5">
        <f t="shared" si="9"/>
        <v>6</v>
      </c>
    </row>
    <row r="55" spans="1:16">
      <c r="A55" s="144" t="s">
        <v>23</v>
      </c>
      <c r="B55" s="144"/>
      <c r="C55" s="144"/>
      <c r="D55" s="144"/>
      <c r="E55" s="51">
        <v>7.4</v>
      </c>
      <c r="F55" s="51">
        <v>1.5</v>
      </c>
      <c r="G55" s="51">
        <v>1</v>
      </c>
      <c r="H55" s="51">
        <v>135</v>
      </c>
      <c r="I55" s="51">
        <v>1.4</v>
      </c>
      <c r="J55" s="51">
        <v>2</v>
      </c>
      <c r="K55" s="51">
        <v>2.2000000000000002</v>
      </c>
      <c r="L55" s="51">
        <v>2.8</v>
      </c>
      <c r="M55" s="51">
        <v>1.7</v>
      </c>
      <c r="O55" s="108"/>
      <c r="P55" s="118"/>
    </row>
    <row r="56" spans="1:16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</row>
    <row r="57" spans="1:16" ht="17" thickBot="1">
      <c r="A57" s="141" t="s">
        <v>95</v>
      </c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</row>
    <row r="58" spans="1:16" ht="17">
      <c r="A58" s="131" t="s">
        <v>0</v>
      </c>
      <c r="B58" s="131"/>
      <c r="C58" s="131"/>
      <c r="D58" s="131"/>
      <c r="E58" s="2" t="s">
        <v>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L58" s="2" t="s">
        <v>8</v>
      </c>
      <c r="M58" s="2" t="s">
        <v>9</v>
      </c>
      <c r="N58" s="1" t="s">
        <v>24</v>
      </c>
      <c r="O58" s="2" t="s">
        <v>184</v>
      </c>
      <c r="P58" s="2" t="s">
        <v>185</v>
      </c>
    </row>
    <row r="59" spans="1:16" ht="18" thickBot="1">
      <c r="A59" s="132"/>
      <c r="B59" s="132"/>
      <c r="C59" s="132"/>
      <c r="D59" s="132"/>
      <c r="E59" s="1"/>
      <c r="F59" s="2" t="s">
        <v>10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13</v>
      </c>
      <c r="L59" s="2" t="s">
        <v>13</v>
      </c>
      <c r="M59" s="2" t="s">
        <v>13</v>
      </c>
      <c r="N59" s="1" t="s">
        <v>13</v>
      </c>
      <c r="O59" s="2" t="s">
        <v>13</v>
      </c>
      <c r="P59" s="2" t="s">
        <v>13</v>
      </c>
    </row>
    <row r="60" spans="1:16" ht="17" thickBot="1">
      <c r="A60" s="52">
        <v>1</v>
      </c>
      <c r="B60" s="53"/>
      <c r="C60" s="53"/>
      <c r="D60" s="53"/>
      <c r="E60" s="52">
        <v>93</v>
      </c>
      <c r="F60" s="52">
        <v>80.8</v>
      </c>
      <c r="G60" s="52">
        <v>89.3</v>
      </c>
      <c r="H60" s="52">
        <v>5592</v>
      </c>
      <c r="I60" s="52">
        <v>-6</v>
      </c>
      <c r="J60" s="52">
        <v>103.5</v>
      </c>
      <c r="K60" s="52">
        <v>110.2</v>
      </c>
      <c r="L60" s="52" t="s">
        <v>87</v>
      </c>
      <c r="M60" s="52">
        <v>3.1</v>
      </c>
      <c r="N60" s="4">
        <v>105</v>
      </c>
      <c r="O60" s="5">
        <f>_xlfn.NUMBERVALUE( LEFT(M60,LEN(M60)-1))</f>
        <v>3</v>
      </c>
      <c r="P60" s="5">
        <f>IF( RIGHT(M60,1) = "L",-O60,O60)</f>
        <v>3</v>
      </c>
    </row>
    <row r="61" spans="1:16" ht="17" thickBot="1">
      <c r="A61" s="52">
        <v>2</v>
      </c>
      <c r="B61" s="53"/>
      <c r="C61" s="53"/>
      <c r="D61" s="53"/>
      <c r="E61" s="52">
        <v>99</v>
      </c>
      <c r="F61" s="52">
        <v>81.599999999999994</v>
      </c>
      <c r="G61" s="52">
        <v>89.7</v>
      </c>
      <c r="H61" s="52">
        <v>5403</v>
      </c>
      <c r="I61" s="52">
        <v>-4.4000000000000004</v>
      </c>
      <c r="J61" s="52">
        <v>106.2</v>
      </c>
      <c r="K61" s="52">
        <v>113.6</v>
      </c>
      <c r="L61" s="52" t="s">
        <v>96</v>
      </c>
      <c r="M61" s="52">
        <v>1.5</v>
      </c>
      <c r="N61" s="4">
        <v>105</v>
      </c>
      <c r="O61" s="5">
        <f t="shared" ref="O61:O65" si="10">_xlfn.NUMBERVALUE( LEFT(M61,LEN(M61)-1))</f>
        <v>1</v>
      </c>
      <c r="P61" s="5">
        <f t="shared" ref="P61:P65" si="11">IF( RIGHT(M61,1) = "L",-O61,O61)</f>
        <v>1</v>
      </c>
    </row>
    <row r="62" spans="1:16" ht="17" thickBot="1">
      <c r="A62" s="52">
        <v>3</v>
      </c>
      <c r="B62" s="53"/>
      <c r="C62" s="53"/>
      <c r="D62" s="53"/>
      <c r="E62" s="52">
        <v>91</v>
      </c>
      <c r="F62" s="52">
        <v>81.099999999999994</v>
      </c>
      <c r="G62" s="52">
        <v>86.9</v>
      </c>
      <c r="H62" s="52">
        <v>5341</v>
      </c>
      <c r="I62" s="52">
        <v>-4.4000000000000004</v>
      </c>
      <c r="J62" s="52">
        <v>101.6</v>
      </c>
      <c r="K62" s="52">
        <v>108.6</v>
      </c>
      <c r="L62" s="52" t="s">
        <v>32</v>
      </c>
      <c r="M62" s="52">
        <v>3.4</v>
      </c>
      <c r="N62" s="4">
        <v>105</v>
      </c>
      <c r="O62" s="5">
        <f t="shared" si="10"/>
        <v>3</v>
      </c>
      <c r="P62" s="5">
        <f t="shared" si="11"/>
        <v>3</v>
      </c>
    </row>
    <row r="63" spans="1:16" ht="17" thickBot="1">
      <c r="A63" s="52">
        <v>4</v>
      </c>
      <c r="B63" s="53"/>
      <c r="C63" s="53"/>
      <c r="D63" s="53"/>
      <c r="E63" s="52">
        <v>88</v>
      </c>
      <c r="F63" s="52">
        <v>82.9</v>
      </c>
      <c r="G63" s="52">
        <v>88.2</v>
      </c>
      <c r="H63" s="52">
        <v>5430</v>
      </c>
      <c r="I63" s="52">
        <v>-2.8</v>
      </c>
      <c r="J63" s="52">
        <v>100.9</v>
      </c>
      <c r="K63" s="52">
        <v>107</v>
      </c>
      <c r="L63" s="52" t="s">
        <v>25</v>
      </c>
      <c r="M63" s="52">
        <v>4.3</v>
      </c>
      <c r="N63" s="4">
        <v>105</v>
      </c>
      <c r="O63" s="5">
        <f t="shared" si="10"/>
        <v>4</v>
      </c>
      <c r="P63" s="5">
        <f t="shared" si="11"/>
        <v>4</v>
      </c>
    </row>
    <row r="64" spans="1:16" ht="17" thickBot="1">
      <c r="A64" s="52">
        <v>5</v>
      </c>
      <c r="B64" s="53"/>
      <c r="C64" s="53"/>
      <c r="D64" s="53"/>
      <c r="E64" s="52">
        <v>88</v>
      </c>
      <c r="F64" s="52">
        <v>83.3</v>
      </c>
      <c r="G64" s="52">
        <v>87.4</v>
      </c>
      <c r="H64" s="52">
        <v>5123</v>
      </c>
      <c r="I64" s="52">
        <v>-4.5999999999999996</v>
      </c>
      <c r="J64" s="52">
        <v>101.3</v>
      </c>
      <c r="K64" s="52">
        <v>108.4</v>
      </c>
      <c r="L64" s="52" t="s">
        <v>41</v>
      </c>
      <c r="M64" s="52">
        <v>4.3</v>
      </c>
      <c r="N64" s="4">
        <v>105</v>
      </c>
      <c r="O64" s="5">
        <f t="shared" si="10"/>
        <v>4</v>
      </c>
      <c r="P64" s="5">
        <f t="shared" si="11"/>
        <v>4</v>
      </c>
    </row>
    <row r="65" spans="1:16" ht="17" thickBot="1">
      <c r="A65" s="52">
        <v>6</v>
      </c>
      <c r="B65" s="53"/>
      <c r="C65" s="53"/>
      <c r="D65" s="53"/>
      <c r="E65" s="52">
        <v>84</v>
      </c>
      <c r="F65" s="52">
        <v>82.4</v>
      </c>
      <c r="G65" s="52">
        <v>86.7</v>
      </c>
      <c r="H65" s="52">
        <v>4983</v>
      </c>
      <c r="I65" s="52">
        <v>-4.5999999999999996</v>
      </c>
      <c r="J65" s="52">
        <v>99.7</v>
      </c>
      <c r="K65" s="52">
        <v>107.3</v>
      </c>
      <c r="L65" s="52" t="s">
        <v>96</v>
      </c>
      <c r="M65" s="52">
        <v>5.4</v>
      </c>
      <c r="N65" s="4">
        <v>105</v>
      </c>
      <c r="O65" s="5">
        <f t="shared" si="10"/>
        <v>5</v>
      </c>
      <c r="P65" s="5">
        <f t="shared" si="11"/>
        <v>5</v>
      </c>
    </row>
    <row r="66" spans="1:16">
      <c r="A66" s="142" t="s">
        <v>23</v>
      </c>
      <c r="B66" s="142"/>
      <c r="C66" s="142"/>
      <c r="D66" s="142"/>
      <c r="E66" s="54">
        <v>4.7</v>
      </c>
      <c r="F66" s="54">
        <v>0.9</v>
      </c>
      <c r="G66" s="54">
        <v>1.2</v>
      </c>
      <c r="H66" s="54">
        <v>202</v>
      </c>
      <c r="I66" s="54">
        <v>0.9</v>
      </c>
      <c r="J66" s="54">
        <v>2.1</v>
      </c>
      <c r="K66" s="54">
        <v>2.2999999999999998</v>
      </c>
      <c r="L66" s="54">
        <v>1.5</v>
      </c>
      <c r="M66" s="54">
        <v>1.2</v>
      </c>
      <c r="O66" s="109"/>
      <c r="P66" s="119"/>
    </row>
    <row r="67" spans="1:16">
      <c r="A67" s="129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</row>
    <row r="68" spans="1:16" ht="17" thickBot="1">
      <c r="A68" s="139" t="s">
        <v>97</v>
      </c>
      <c r="B68" s="139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</row>
    <row r="69" spans="1:16" ht="17">
      <c r="A69" s="131" t="s">
        <v>0</v>
      </c>
      <c r="B69" s="131"/>
      <c r="C69" s="131"/>
      <c r="D69" s="131"/>
      <c r="E69" s="2" t="s">
        <v>1</v>
      </c>
      <c r="F69" s="2" t="s">
        <v>2</v>
      </c>
      <c r="G69" s="2" t="s">
        <v>3</v>
      </c>
      <c r="H69" s="2" t="s">
        <v>4</v>
      </c>
      <c r="I69" s="2" t="s">
        <v>5</v>
      </c>
      <c r="J69" s="2" t="s">
        <v>6</v>
      </c>
      <c r="K69" s="2" t="s">
        <v>7</v>
      </c>
      <c r="L69" s="2" t="s">
        <v>8</v>
      </c>
      <c r="M69" s="2" t="s">
        <v>9</v>
      </c>
      <c r="N69" s="1" t="s">
        <v>24</v>
      </c>
      <c r="O69" s="2" t="s">
        <v>184</v>
      </c>
      <c r="P69" s="2" t="s">
        <v>185</v>
      </c>
    </row>
    <row r="70" spans="1:16" ht="18" thickBot="1">
      <c r="A70" s="132"/>
      <c r="B70" s="132"/>
      <c r="C70" s="132"/>
      <c r="D70" s="132"/>
      <c r="E70" s="1"/>
      <c r="F70" s="2" t="s">
        <v>10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13</v>
      </c>
      <c r="L70" s="2" t="s">
        <v>13</v>
      </c>
      <c r="M70" s="2" t="s">
        <v>13</v>
      </c>
      <c r="N70" s="1" t="s">
        <v>13</v>
      </c>
      <c r="O70" s="2" t="s">
        <v>13</v>
      </c>
      <c r="P70" s="2" t="s">
        <v>13</v>
      </c>
    </row>
    <row r="71" spans="1:16" ht="17" thickBot="1">
      <c r="A71" s="55">
        <v>1</v>
      </c>
      <c r="B71" s="56"/>
      <c r="C71" s="56"/>
      <c r="D71" s="56"/>
      <c r="E71" s="55">
        <v>79</v>
      </c>
      <c r="F71" s="55">
        <v>88.4</v>
      </c>
      <c r="G71" s="55">
        <v>100.2</v>
      </c>
      <c r="H71" s="55">
        <v>4597</v>
      </c>
      <c r="I71" s="55">
        <v>-5.4</v>
      </c>
      <c r="J71" s="55">
        <v>120.7</v>
      </c>
      <c r="K71" s="55">
        <v>128.30000000000001</v>
      </c>
      <c r="L71" s="55" t="s">
        <v>98</v>
      </c>
      <c r="M71" s="55">
        <v>7.8</v>
      </c>
      <c r="N71" s="4">
        <v>125</v>
      </c>
      <c r="O71" s="5">
        <f>_xlfn.NUMBERVALUE( LEFT(M71,LEN(M71)-1))</f>
        <v>7</v>
      </c>
      <c r="P71" s="5">
        <f>IF( RIGHT(M71,1) = "L",-O71,O71)</f>
        <v>7</v>
      </c>
    </row>
    <row r="72" spans="1:16" ht="17" thickBot="1">
      <c r="A72" s="55">
        <v>2</v>
      </c>
      <c r="B72" s="56"/>
      <c r="C72" s="56"/>
      <c r="D72" s="56"/>
      <c r="E72" s="55">
        <v>86</v>
      </c>
      <c r="F72" s="55">
        <v>89.2</v>
      </c>
      <c r="G72" s="55">
        <v>101.5</v>
      </c>
      <c r="H72" s="55">
        <v>3390</v>
      </c>
      <c r="I72" s="55">
        <v>-6.2</v>
      </c>
      <c r="J72" s="55">
        <v>124.5</v>
      </c>
      <c r="K72" s="55">
        <v>133.30000000000001</v>
      </c>
      <c r="L72" s="55" t="s">
        <v>99</v>
      </c>
      <c r="M72" s="55">
        <v>5.7</v>
      </c>
      <c r="N72" s="4">
        <v>125</v>
      </c>
      <c r="O72" s="5">
        <f t="shared" ref="O72:O76" si="12">_xlfn.NUMBERVALUE( LEFT(M72,LEN(M72)-1))</f>
        <v>5</v>
      </c>
      <c r="P72" s="5">
        <f t="shared" ref="P72:P76" si="13">IF( RIGHT(M72,1) = "L",-O72,O72)</f>
        <v>5</v>
      </c>
    </row>
    <row r="73" spans="1:16" ht="17" thickBot="1">
      <c r="A73" s="55">
        <v>3</v>
      </c>
      <c r="B73" s="56"/>
      <c r="C73" s="56"/>
      <c r="D73" s="56"/>
      <c r="E73" s="55">
        <v>90</v>
      </c>
      <c r="F73" s="55">
        <v>89.8</v>
      </c>
      <c r="G73" s="55">
        <v>101.9</v>
      </c>
      <c r="H73" s="55">
        <v>3930</v>
      </c>
      <c r="I73" s="55">
        <v>-5.8</v>
      </c>
      <c r="J73" s="55">
        <v>121.9</v>
      </c>
      <c r="K73" s="55">
        <v>129.6</v>
      </c>
      <c r="L73" s="55" t="s">
        <v>100</v>
      </c>
      <c r="M73" s="55">
        <v>4.5999999999999996</v>
      </c>
      <c r="N73" s="4">
        <v>125</v>
      </c>
      <c r="O73" s="5">
        <f t="shared" si="12"/>
        <v>4</v>
      </c>
      <c r="P73" s="5">
        <f t="shared" si="13"/>
        <v>4</v>
      </c>
    </row>
    <row r="74" spans="1:16" ht="17" thickBot="1">
      <c r="A74" s="55">
        <v>4</v>
      </c>
      <c r="B74" s="56"/>
      <c r="C74" s="56"/>
      <c r="D74" s="56"/>
      <c r="E74" s="55">
        <v>93</v>
      </c>
      <c r="F74" s="55">
        <v>89.2</v>
      </c>
      <c r="G74" s="55">
        <v>101.4</v>
      </c>
      <c r="H74" s="55">
        <v>5018</v>
      </c>
      <c r="I74" s="55" t="s">
        <v>19</v>
      </c>
      <c r="J74" s="55">
        <v>121.8</v>
      </c>
      <c r="K74" s="55">
        <v>128.9</v>
      </c>
      <c r="L74" s="55" t="s">
        <v>92</v>
      </c>
      <c r="M74" s="55">
        <v>3.6</v>
      </c>
      <c r="N74" s="4">
        <v>125</v>
      </c>
      <c r="O74" s="5">
        <f t="shared" si="12"/>
        <v>3</v>
      </c>
      <c r="P74" s="5">
        <f t="shared" si="13"/>
        <v>3</v>
      </c>
    </row>
    <row r="75" spans="1:16" ht="17" thickBot="1">
      <c r="A75" s="55">
        <v>5</v>
      </c>
      <c r="B75" s="56"/>
      <c r="C75" s="56"/>
      <c r="D75" s="56"/>
      <c r="E75" s="55">
        <v>92</v>
      </c>
      <c r="F75" s="55">
        <v>87.2</v>
      </c>
      <c r="G75" s="55">
        <v>99.1</v>
      </c>
      <c r="H75" s="55">
        <v>4232</v>
      </c>
      <c r="I75" s="55">
        <v>-5.2</v>
      </c>
      <c r="J75" s="55">
        <v>121.2</v>
      </c>
      <c r="K75" s="55">
        <v>129.19999999999999</v>
      </c>
      <c r="L75" s="55" t="s">
        <v>35</v>
      </c>
      <c r="M75" s="55">
        <v>3.9</v>
      </c>
      <c r="N75" s="4">
        <v>125</v>
      </c>
      <c r="O75" s="5">
        <f t="shared" si="12"/>
        <v>3</v>
      </c>
      <c r="P75" s="5">
        <f t="shared" si="13"/>
        <v>3</v>
      </c>
    </row>
    <row r="76" spans="1:16" ht="17" thickBot="1">
      <c r="A76" s="55">
        <v>6</v>
      </c>
      <c r="B76" s="56"/>
      <c r="C76" s="56"/>
      <c r="D76" s="56"/>
      <c r="E76" s="55">
        <v>87</v>
      </c>
      <c r="F76" s="55">
        <v>88.5</v>
      </c>
      <c r="G76" s="55">
        <v>102.2</v>
      </c>
      <c r="H76" s="55">
        <v>4325</v>
      </c>
      <c r="I76" s="55">
        <v>-5.2</v>
      </c>
      <c r="J76" s="55">
        <v>124.9</v>
      </c>
      <c r="K76" s="55">
        <v>132.4</v>
      </c>
      <c r="L76" s="55" t="s">
        <v>101</v>
      </c>
      <c r="M76" s="55">
        <v>5.3</v>
      </c>
      <c r="N76" s="4">
        <v>125</v>
      </c>
      <c r="O76" s="5">
        <f t="shared" si="12"/>
        <v>5</v>
      </c>
      <c r="P76" s="5">
        <f t="shared" si="13"/>
        <v>5</v>
      </c>
    </row>
    <row r="77" spans="1:16">
      <c r="A77" s="140" t="s">
        <v>23</v>
      </c>
      <c r="B77" s="140"/>
      <c r="C77" s="140"/>
      <c r="D77" s="140"/>
      <c r="E77" s="57">
        <v>4.7</v>
      </c>
      <c r="F77" s="57">
        <v>0.8</v>
      </c>
      <c r="G77" s="57">
        <v>1.1000000000000001</v>
      </c>
      <c r="H77" s="57">
        <v>510</v>
      </c>
      <c r="I77" s="57">
        <v>0.4</v>
      </c>
      <c r="J77" s="57">
        <v>1.6</v>
      </c>
      <c r="K77" s="57">
        <v>1.9</v>
      </c>
      <c r="L77" s="57">
        <v>2.5</v>
      </c>
      <c r="M77" s="57">
        <v>1.4</v>
      </c>
      <c r="O77" s="110"/>
      <c r="P77" s="120"/>
    </row>
    <row r="78" spans="1:16">
      <c r="A78" s="129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</row>
    <row r="79" spans="1:16" ht="17" thickBot="1">
      <c r="A79" s="135" t="s">
        <v>102</v>
      </c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</row>
    <row r="80" spans="1:16" ht="17">
      <c r="A80" s="131" t="s">
        <v>0</v>
      </c>
      <c r="B80" s="131"/>
      <c r="C80" s="131"/>
      <c r="D80" s="131"/>
      <c r="E80" s="2" t="s">
        <v>1</v>
      </c>
      <c r="F80" s="2" t="s">
        <v>2</v>
      </c>
      <c r="G80" s="2" t="s">
        <v>3</v>
      </c>
      <c r="H80" s="2" t="s">
        <v>4</v>
      </c>
      <c r="I80" s="2" t="s">
        <v>5</v>
      </c>
      <c r="J80" s="2" t="s">
        <v>6</v>
      </c>
      <c r="K80" s="2" t="s">
        <v>7</v>
      </c>
      <c r="L80" s="2" t="s">
        <v>8</v>
      </c>
      <c r="M80" s="2" t="s">
        <v>9</v>
      </c>
      <c r="N80" s="1" t="s">
        <v>24</v>
      </c>
      <c r="O80" s="2" t="s">
        <v>184</v>
      </c>
      <c r="P80" s="2" t="s">
        <v>185</v>
      </c>
    </row>
    <row r="81" spans="1:16" ht="18" thickBot="1">
      <c r="A81" s="132"/>
      <c r="B81" s="132"/>
      <c r="C81" s="132"/>
      <c r="D81" s="132"/>
      <c r="E81" s="1"/>
      <c r="F81" s="2" t="s">
        <v>10</v>
      </c>
      <c r="G81" s="2" t="s">
        <v>10</v>
      </c>
      <c r="H81" s="2" t="s">
        <v>11</v>
      </c>
      <c r="I81" s="2" t="s">
        <v>12</v>
      </c>
      <c r="J81" s="2" t="s">
        <v>13</v>
      </c>
      <c r="K81" s="2" t="s">
        <v>13</v>
      </c>
      <c r="L81" s="2" t="s">
        <v>13</v>
      </c>
      <c r="M81" s="2" t="s">
        <v>13</v>
      </c>
      <c r="N81" s="1" t="s">
        <v>13</v>
      </c>
      <c r="O81" s="2" t="s">
        <v>13</v>
      </c>
      <c r="P81" s="2" t="s">
        <v>13</v>
      </c>
    </row>
    <row r="82" spans="1:16" ht="17" thickBot="1">
      <c r="A82" s="58">
        <v>1</v>
      </c>
      <c r="B82" s="59"/>
      <c r="C82" s="59"/>
      <c r="D82" s="59"/>
      <c r="E82" s="58">
        <v>81</v>
      </c>
      <c r="F82" s="58">
        <v>91.4</v>
      </c>
      <c r="G82" s="58">
        <v>118.7</v>
      </c>
      <c r="H82" s="58">
        <v>4305</v>
      </c>
      <c r="I82" s="58">
        <v>-5</v>
      </c>
      <c r="J82" s="58">
        <v>152.4</v>
      </c>
      <c r="K82" s="58">
        <v>162.80000000000001</v>
      </c>
      <c r="L82" s="58" t="s">
        <v>103</v>
      </c>
      <c r="M82" s="58">
        <v>8.3000000000000007</v>
      </c>
      <c r="N82" s="4">
        <v>145</v>
      </c>
      <c r="O82" s="5">
        <f>_xlfn.NUMBERVALUE( LEFT(M82,LEN(M82)-1))</f>
        <v>8</v>
      </c>
      <c r="P82" s="5">
        <f>IF( RIGHT(M82,1) = "L",-O82,O82)</f>
        <v>8</v>
      </c>
    </row>
    <row r="83" spans="1:16" ht="17" thickBot="1">
      <c r="A83" s="58">
        <v>2</v>
      </c>
      <c r="B83" s="59"/>
      <c r="C83" s="59"/>
      <c r="D83" s="59"/>
      <c r="E83" s="58">
        <v>84</v>
      </c>
      <c r="F83" s="58">
        <v>91.1</v>
      </c>
      <c r="G83" s="58">
        <v>116.3</v>
      </c>
      <c r="H83" s="58">
        <v>3698</v>
      </c>
      <c r="I83" s="58">
        <v>-4.8</v>
      </c>
      <c r="J83" s="58">
        <v>151.30000000000001</v>
      </c>
      <c r="K83" s="58">
        <v>162.9</v>
      </c>
      <c r="L83" s="58" t="s">
        <v>100</v>
      </c>
      <c r="M83" s="58">
        <v>7.2</v>
      </c>
      <c r="N83" s="4">
        <v>145</v>
      </c>
      <c r="O83" s="5">
        <f t="shared" ref="O83:O87" si="14">_xlfn.NUMBERVALUE( LEFT(M83,LEN(M83)-1))</f>
        <v>7</v>
      </c>
      <c r="P83" s="5">
        <f t="shared" ref="P83:P87" si="15">IF( RIGHT(M83,1) = "L",-O83,O83)</f>
        <v>7</v>
      </c>
    </row>
    <row r="84" spans="1:16" ht="17" thickBot="1">
      <c r="A84" s="58">
        <v>3</v>
      </c>
      <c r="B84" s="59"/>
      <c r="C84" s="59"/>
      <c r="D84" s="59"/>
      <c r="E84" s="58">
        <v>85</v>
      </c>
      <c r="F84" s="58">
        <v>90.7</v>
      </c>
      <c r="G84" s="58">
        <v>115.4</v>
      </c>
      <c r="H84" s="58">
        <v>4112</v>
      </c>
      <c r="I84" s="58">
        <v>-4.8</v>
      </c>
      <c r="J84" s="58">
        <v>149.6</v>
      </c>
      <c r="K84" s="58">
        <v>160.30000000000001</v>
      </c>
      <c r="L84" s="58" t="s">
        <v>104</v>
      </c>
      <c r="M84" s="58">
        <v>7.1</v>
      </c>
      <c r="N84" s="4">
        <v>145</v>
      </c>
      <c r="O84" s="5">
        <f t="shared" si="14"/>
        <v>7</v>
      </c>
      <c r="P84" s="5">
        <f t="shared" si="15"/>
        <v>7</v>
      </c>
    </row>
    <row r="85" spans="1:16" ht="17" thickBot="1">
      <c r="A85" s="58">
        <v>4</v>
      </c>
      <c r="B85" s="59"/>
      <c r="C85" s="59"/>
      <c r="D85" s="59"/>
      <c r="E85" s="58">
        <v>100</v>
      </c>
      <c r="F85" s="58">
        <v>90.5</v>
      </c>
      <c r="G85" s="58">
        <v>115.9</v>
      </c>
      <c r="H85" s="58">
        <v>4169</v>
      </c>
      <c r="I85" s="58">
        <v>-4.8</v>
      </c>
      <c r="J85" s="58">
        <v>145.1</v>
      </c>
      <c r="K85" s="58">
        <v>154.69999999999999</v>
      </c>
      <c r="L85" s="58" t="s">
        <v>32</v>
      </c>
      <c r="M85" s="58">
        <v>0.2</v>
      </c>
      <c r="N85" s="4">
        <v>145</v>
      </c>
      <c r="O85" s="5">
        <f t="shared" si="14"/>
        <v>0</v>
      </c>
      <c r="P85" s="5">
        <f t="shared" si="15"/>
        <v>0</v>
      </c>
    </row>
    <row r="86" spans="1:16" ht="17" thickBot="1">
      <c r="A86" s="58">
        <v>5</v>
      </c>
      <c r="B86" s="59"/>
      <c r="C86" s="59"/>
      <c r="D86" s="59"/>
      <c r="E86" s="58">
        <v>96</v>
      </c>
      <c r="F86" s="58">
        <v>90.9</v>
      </c>
      <c r="G86" s="58">
        <v>118</v>
      </c>
      <c r="H86" s="58">
        <v>4714</v>
      </c>
      <c r="I86" s="58">
        <v>-4.4000000000000004</v>
      </c>
      <c r="J86" s="58">
        <v>147</v>
      </c>
      <c r="K86" s="58">
        <v>155.9</v>
      </c>
      <c r="L86" s="58" t="s">
        <v>39</v>
      </c>
      <c r="M86" s="58">
        <v>3.1</v>
      </c>
      <c r="N86" s="4">
        <v>145</v>
      </c>
      <c r="O86" s="5">
        <f t="shared" si="14"/>
        <v>3</v>
      </c>
      <c r="P86" s="5">
        <f t="shared" si="15"/>
        <v>3</v>
      </c>
    </row>
    <row r="87" spans="1:16" ht="17" thickBot="1">
      <c r="A87" s="58">
        <v>6</v>
      </c>
      <c r="B87" s="59"/>
      <c r="C87" s="59"/>
      <c r="D87" s="59"/>
      <c r="E87" s="58">
        <v>74</v>
      </c>
      <c r="F87" s="58">
        <v>90.5</v>
      </c>
      <c r="G87" s="58">
        <v>118.3</v>
      </c>
      <c r="H87" s="58">
        <v>6191</v>
      </c>
      <c r="I87" s="58">
        <v>-5.2</v>
      </c>
      <c r="J87" s="58">
        <v>151.1</v>
      </c>
      <c r="K87" s="58">
        <v>160.1</v>
      </c>
      <c r="L87" s="58" t="s">
        <v>105</v>
      </c>
      <c r="M87" s="58">
        <v>10.7</v>
      </c>
      <c r="N87" s="4">
        <v>145</v>
      </c>
      <c r="O87" s="5">
        <f t="shared" si="14"/>
        <v>10</v>
      </c>
      <c r="P87" s="5">
        <f t="shared" si="15"/>
        <v>10</v>
      </c>
    </row>
    <row r="88" spans="1:16">
      <c r="A88" s="136" t="s">
        <v>23</v>
      </c>
      <c r="B88" s="136"/>
      <c r="C88" s="136"/>
      <c r="D88" s="136"/>
      <c r="E88" s="60">
        <v>8.8000000000000007</v>
      </c>
      <c r="F88" s="60">
        <v>0.3</v>
      </c>
      <c r="G88" s="60">
        <v>1.3</v>
      </c>
      <c r="H88" s="60">
        <v>800</v>
      </c>
      <c r="I88" s="60">
        <v>0.2</v>
      </c>
      <c r="J88" s="60">
        <v>2.6</v>
      </c>
      <c r="K88" s="60">
        <v>3.1</v>
      </c>
      <c r="L88" s="60">
        <v>3.7</v>
      </c>
      <c r="M88" s="60">
        <v>3.5</v>
      </c>
      <c r="O88" s="112"/>
      <c r="P88" s="121"/>
    </row>
    <row r="89" spans="1:16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</row>
    <row r="90" spans="1:16" ht="17" thickBot="1">
      <c r="A90" s="137" t="s">
        <v>106</v>
      </c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</row>
    <row r="91" spans="1:16" ht="17">
      <c r="A91" s="131" t="s">
        <v>0</v>
      </c>
      <c r="B91" s="131"/>
      <c r="C91" s="131"/>
      <c r="D91" s="131"/>
      <c r="E91" s="2" t="s">
        <v>1</v>
      </c>
      <c r="F91" s="2" t="s">
        <v>2</v>
      </c>
      <c r="G91" s="2" t="s">
        <v>3</v>
      </c>
      <c r="H91" s="2" t="s">
        <v>4</v>
      </c>
      <c r="I91" s="2" t="s">
        <v>5</v>
      </c>
      <c r="J91" s="2" t="s">
        <v>6</v>
      </c>
      <c r="K91" s="2" t="s">
        <v>7</v>
      </c>
      <c r="L91" s="2" t="s">
        <v>8</v>
      </c>
      <c r="M91" s="2" t="s">
        <v>9</v>
      </c>
      <c r="N91" s="1" t="s">
        <v>24</v>
      </c>
      <c r="O91" s="2" t="s">
        <v>184</v>
      </c>
      <c r="P91" s="2" t="s">
        <v>185</v>
      </c>
    </row>
    <row r="92" spans="1:16" ht="18" thickBot="1">
      <c r="A92" s="132"/>
      <c r="B92" s="132"/>
      <c r="C92" s="132"/>
      <c r="D92" s="132"/>
      <c r="E92" s="1"/>
      <c r="F92" s="2" t="s">
        <v>10</v>
      </c>
      <c r="G92" s="2" t="s">
        <v>10</v>
      </c>
      <c r="H92" s="2" t="s">
        <v>11</v>
      </c>
      <c r="I92" s="2" t="s">
        <v>12</v>
      </c>
      <c r="J92" s="2" t="s">
        <v>13</v>
      </c>
      <c r="K92" s="2" t="s">
        <v>13</v>
      </c>
      <c r="L92" s="2" t="s">
        <v>13</v>
      </c>
      <c r="M92" s="2" t="s">
        <v>13</v>
      </c>
      <c r="N92" s="1" t="s">
        <v>13</v>
      </c>
      <c r="O92" s="2" t="s">
        <v>13</v>
      </c>
      <c r="P92" s="2" t="s">
        <v>13</v>
      </c>
    </row>
    <row r="93" spans="1:16" ht="17" thickBot="1">
      <c r="A93" s="61">
        <v>1</v>
      </c>
      <c r="B93" s="62"/>
      <c r="C93" s="62"/>
      <c r="D93" s="62"/>
      <c r="E93" s="61">
        <v>96</v>
      </c>
      <c r="F93" s="61">
        <v>93.9</v>
      </c>
      <c r="G93" s="61">
        <v>127.8</v>
      </c>
      <c r="H93" s="61">
        <v>4693</v>
      </c>
      <c r="I93" s="61">
        <v>-4.4000000000000004</v>
      </c>
      <c r="J93" s="61">
        <v>165.9</v>
      </c>
      <c r="K93" s="61">
        <v>178.5</v>
      </c>
      <c r="L93" s="61" t="s">
        <v>107</v>
      </c>
      <c r="M93" s="61">
        <v>3.4</v>
      </c>
      <c r="N93" s="4">
        <v>165</v>
      </c>
      <c r="O93" s="5">
        <f>_xlfn.NUMBERVALUE( LEFT(M93,LEN(M93)-1))</f>
        <v>3</v>
      </c>
      <c r="P93" s="5">
        <f>IF( RIGHT(M93,1) = "L",-O93,O93)</f>
        <v>3</v>
      </c>
    </row>
    <row r="94" spans="1:16" ht="17" thickBot="1">
      <c r="A94" s="61">
        <v>2</v>
      </c>
      <c r="B94" s="62"/>
      <c r="C94" s="62"/>
      <c r="D94" s="62"/>
      <c r="E94" s="61">
        <v>95</v>
      </c>
      <c r="F94" s="61">
        <v>93.1</v>
      </c>
      <c r="G94" s="61">
        <v>126.3</v>
      </c>
      <c r="H94" s="61">
        <v>4155</v>
      </c>
      <c r="I94" s="61">
        <v>-6.2</v>
      </c>
      <c r="J94" s="61">
        <v>168</v>
      </c>
      <c r="K94" s="61">
        <v>181.6</v>
      </c>
      <c r="L94" s="61" t="s">
        <v>108</v>
      </c>
      <c r="M94" s="61">
        <v>4</v>
      </c>
      <c r="N94" s="4">
        <v>165</v>
      </c>
      <c r="O94" s="5">
        <f t="shared" ref="O94:O98" si="16">_xlfn.NUMBERVALUE( LEFT(M94,LEN(M94)-1))</f>
        <v>0</v>
      </c>
      <c r="P94" s="5">
        <f t="shared" ref="P94:P98" si="17">IF( RIGHT(M94,1) = "L",-O94,O94)</f>
        <v>0</v>
      </c>
    </row>
    <row r="95" spans="1:16" ht="17" thickBot="1">
      <c r="A95" s="61">
        <v>3</v>
      </c>
      <c r="B95" s="62"/>
      <c r="C95" s="62"/>
      <c r="D95" s="62"/>
      <c r="E95" s="61">
        <v>92</v>
      </c>
      <c r="F95" s="61">
        <v>92.1</v>
      </c>
      <c r="G95" s="61">
        <v>127.5</v>
      </c>
      <c r="H95" s="61">
        <v>5056</v>
      </c>
      <c r="I95" s="61">
        <v>-5.2</v>
      </c>
      <c r="J95" s="61">
        <v>163</v>
      </c>
      <c r="K95" s="61">
        <v>174.6</v>
      </c>
      <c r="L95" s="61" t="s">
        <v>109</v>
      </c>
      <c r="M95" s="61">
        <v>5.3</v>
      </c>
      <c r="N95" s="4">
        <v>165</v>
      </c>
      <c r="O95" s="5">
        <f t="shared" si="16"/>
        <v>5</v>
      </c>
      <c r="P95" s="5">
        <f t="shared" si="17"/>
        <v>5</v>
      </c>
    </row>
    <row r="96" spans="1:16" ht="17" thickBot="1">
      <c r="A96" s="61">
        <v>4</v>
      </c>
      <c r="B96" s="62"/>
      <c r="C96" s="62"/>
      <c r="D96" s="62"/>
      <c r="E96" s="61">
        <v>89</v>
      </c>
      <c r="F96" s="61">
        <v>93.7</v>
      </c>
      <c r="G96" s="61">
        <v>127.5</v>
      </c>
      <c r="H96" s="61">
        <v>5385</v>
      </c>
      <c r="I96" s="61">
        <v>-4</v>
      </c>
      <c r="J96" s="61">
        <v>159.80000000000001</v>
      </c>
      <c r="K96" s="61">
        <v>169.9</v>
      </c>
      <c r="L96" s="61" t="s">
        <v>100</v>
      </c>
      <c r="M96" s="61">
        <v>6.2</v>
      </c>
      <c r="N96" s="4">
        <v>165</v>
      </c>
      <c r="O96" s="5">
        <f t="shared" si="16"/>
        <v>6</v>
      </c>
      <c r="P96" s="5">
        <f t="shared" si="17"/>
        <v>6</v>
      </c>
    </row>
    <row r="97" spans="1:16" ht="17" thickBot="1">
      <c r="A97" s="61">
        <v>5</v>
      </c>
      <c r="B97" s="62"/>
      <c r="C97" s="62"/>
      <c r="D97" s="62"/>
      <c r="E97" s="61">
        <v>78</v>
      </c>
      <c r="F97" s="61">
        <v>94.2</v>
      </c>
      <c r="G97" s="61">
        <v>130.30000000000001</v>
      </c>
      <c r="H97" s="61">
        <v>5809</v>
      </c>
      <c r="I97" s="61">
        <v>-4.4000000000000004</v>
      </c>
      <c r="J97" s="61">
        <v>165.2</v>
      </c>
      <c r="K97" s="61">
        <v>176.5</v>
      </c>
      <c r="L97" s="61" t="s">
        <v>110</v>
      </c>
      <c r="M97" s="61">
        <v>10.8</v>
      </c>
      <c r="N97" s="4">
        <v>165</v>
      </c>
      <c r="O97" s="5">
        <f t="shared" si="16"/>
        <v>10</v>
      </c>
      <c r="P97" s="5">
        <f t="shared" si="17"/>
        <v>10</v>
      </c>
    </row>
    <row r="98" spans="1:16" ht="17" thickBot="1">
      <c r="A98" s="61">
        <v>6</v>
      </c>
      <c r="B98" s="62"/>
      <c r="C98" s="62"/>
      <c r="D98" s="62"/>
      <c r="E98" s="61">
        <v>70</v>
      </c>
      <c r="F98" s="61">
        <v>93.6</v>
      </c>
      <c r="G98" s="61">
        <v>128.19999999999999</v>
      </c>
      <c r="H98" s="61">
        <v>6101</v>
      </c>
      <c r="I98" s="61">
        <v>-5.6</v>
      </c>
      <c r="J98" s="61">
        <v>159.6</v>
      </c>
      <c r="K98" s="61">
        <v>168.9</v>
      </c>
      <c r="L98" s="61" t="s">
        <v>111</v>
      </c>
      <c r="M98" s="61">
        <v>13.8</v>
      </c>
      <c r="N98" s="4">
        <v>165</v>
      </c>
      <c r="O98" s="5">
        <f t="shared" si="16"/>
        <v>13</v>
      </c>
      <c r="P98" s="5">
        <f t="shared" si="17"/>
        <v>13</v>
      </c>
    </row>
    <row r="99" spans="1:16">
      <c r="A99" s="138" t="s">
        <v>21</v>
      </c>
      <c r="B99" s="138"/>
      <c r="C99" s="138"/>
      <c r="D99" s="63"/>
      <c r="E99" s="64">
        <v>86.7</v>
      </c>
      <c r="F99" s="64">
        <v>93.4</v>
      </c>
      <c r="G99" s="64">
        <v>127.9</v>
      </c>
      <c r="H99" s="64">
        <v>5200</v>
      </c>
      <c r="I99" s="64">
        <v>-5</v>
      </c>
      <c r="J99" s="64">
        <v>163.6</v>
      </c>
      <c r="K99" s="64">
        <v>175</v>
      </c>
      <c r="L99" s="64" t="s">
        <v>112</v>
      </c>
      <c r="M99" s="64">
        <v>7.3</v>
      </c>
      <c r="O99" s="111"/>
      <c r="P99" s="63"/>
    </row>
    <row r="100" spans="1:16">
      <c r="A100" s="134" t="s">
        <v>23</v>
      </c>
      <c r="B100" s="134"/>
      <c r="C100" s="134"/>
      <c r="D100" s="134"/>
      <c r="E100" s="64">
        <v>9.5</v>
      </c>
      <c r="F100" s="64">
        <v>0.7</v>
      </c>
      <c r="G100" s="64">
        <v>1.2</v>
      </c>
      <c r="H100" s="64">
        <v>657</v>
      </c>
      <c r="I100" s="64">
        <v>0.8</v>
      </c>
      <c r="J100" s="64">
        <v>3.1</v>
      </c>
      <c r="K100" s="64">
        <v>4.5</v>
      </c>
      <c r="L100" s="64">
        <v>7.1</v>
      </c>
      <c r="M100" s="64">
        <v>3.8</v>
      </c>
      <c r="O100" s="111"/>
      <c r="P100" s="63"/>
    </row>
    <row r="101" spans="1:16">
      <c r="A101" s="129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</row>
    <row r="102" spans="1:16" ht="17" thickBot="1">
      <c r="A102" s="130" t="s">
        <v>113</v>
      </c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</row>
    <row r="103" spans="1:16" ht="17">
      <c r="A103" s="131" t="s">
        <v>0</v>
      </c>
      <c r="B103" s="131"/>
      <c r="C103" s="131"/>
      <c r="D103" s="131"/>
      <c r="E103" s="2" t="s">
        <v>1</v>
      </c>
      <c r="F103" s="2" t="s">
        <v>2</v>
      </c>
      <c r="G103" s="2" t="s">
        <v>3</v>
      </c>
      <c r="H103" s="2" t="s">
        <v>4</v>
      </c>
      <c r="I103" s="2" t="s">
        <v>5</v>
      </c>
      <c r="J103" s="2" t="s">
        <v>6</v>
      </c>
      <c r="K103" s="2" t="s">
        <v>7</v>
      </c>
      <c r="L103" s="2" t="s">
        <v>8</v>
      </c>
      <c r="M103" s="2" t="s">
        <v>9</v>
      </c>
      <c r="N103" s="1" t="s">
        <v>24</v>
      </c>
      <c r="O103" s="2" t="s">
        <v>184</v>
      </c>
      <c r="P103" s="2" t="s">
        <v>185</v>
      </c>
    </row>
    <row r="104" spans="1:16" ht="18" thickBot="1">
      <c r="A104" s="132"/>
      <c r="B104" s="132"/>
      <c r="C104" s="132"/>
      <c r="D104" s="132"/>
      <c r="E104" s="1"/>
      <c r="F104" s="2" t="s">
        <v>10</v>
      </c>
      <c r="G104" s="2" t="s">
        <v>10</v>
      </c>
      <c r="H104" s="2" t="s">
        <v>11</v>
      </c>
      <c r="I104" s="2" t="s">
        <v>12</v>
      </c>
      <c r="J104" s="2" t="s">
        <v>13</v>
      </c>
      <c r="K104" s="2" t="s">
        <v>13</v>
      </c>
      <c r="L104" s="2" t="s">
        <v>13</v>
      </c>
      <c r="M104" s="2" t="s">
        <v>13</v>
      </c>
      <c r="N104" s="1" t="s">
        <v>13</v>
      </c>
      <c r="O104" s="2" t="s">
        <v>13</v>
      </c>
      <c r="P104" s="2" t="s">
        <v>13</v>
      </c>
    </row>
    <row r="105" spans="1:16" ht="18" thickBot="1">
      <c r="A105" s="65">
        <v>1</v>
      </c>
      <c r="B105" s="66"/>
      <c r="C105" s="66"/>
      <c r="D105" s="66"/>
      <c r="E105" s="65">
        <v>51</v>
      </c>
      <c r="F105" s="65">
        <v>114.2</v>
      </c>
      <c r="G105" s="65">
        <v>163.19999999999999</v>
      </c>
      <c r="H105" s="65">
        <v>1676</v>
      </c>
      <c r="I105" s="65">
        <v>0</v>
      </c>
      <c r="J105" s="65">
        <v>233.6</v>
      </c>
      <c r="K105" s="65">
        <v>265.89999999999998</v>
      </c>
      <c r="L105" s="65" t="s">
        <v>114</v>
      </c>
      <c r="M105" s="65" t="s">
        <v>19</v>
      </c>
      <c r="N105" s="4" t="s">
        <v>118</v>
      </c>
      <c r="O105" s="5">
        <f>_xlfn.NUMBERVALUE( LEFT(M105,LEN(M105)-1))</f>
        <v>0</v>
      </c>
      <c r="P105" s="5">
        <f>IF( RIGHT(M105,1) = "L",-O105,O105)</f>
        <v>0</v>
      </c>
    </row>
    <row r="106" spans="1:16" ht="18" thickBot="1">
      <c r="A106" s="65">
        <v>2</v>
      </c>
      <c r="B106" s="66"/>
      <c r="C106" s="66"/>
      <c r="D106" s="66"/>
      <c r="E106" s="65">
        <v>100</v>
      </c>
      <c r="F106" s="65">
        <v>115.3</v>
      </c>
      <c r="G106" s="65">
        <v>163.30000000000001</v>
      </c>
      <c r="H106" s="65">
        <v>2454</v>
      </c>
      <c r="I106" s="65">
        <v>0.1</v>
      </c>
      <c r="J106" s="65">
        <v>241.6</v>
      </c>
      <c r="K106" s="65">
        <v>260.39999999999998</v>
      </c>
      <c r="L106" s="65" t="s">
        <v>16</v>
      </c>
      <c r="M106" s="65" t="s">
        <v>19</v>
      </c>
      <c r="N106" s="4" t="s">
        <v>118</v>
      </c>
      <c r="O106" s="5">
        <f t="shared" ref="O106:O110" si="18">_xlfn.NUMBERVALUE( LEFT(M106,LEN(M106)-1))</f>
        <v>0</v>
      </c>
      <c r="P106" s="5">
        <f t="shared" ref="P106:P110" si="19">IF( RIGHT(M106,1) = "L",-O106,O106)</f>
        <v>0</v>
      </c>
    </row>
    <row r="107" spans="1:16" ht="18" thickBot="1">
      <c r="A107" s="65">
        <v>3</v>
      </c>
      <c r="B107" s="66"/>
      <c r="C107" s="66"/>
      <c r="D107" s="66"/>
      <c r="E107" s="65">
        <v>97</v>
      </c>
      <c r="F107" s="65">
        <v>113.3</v>
      </c>
      <c r="G107" s="65">
        <v>162</v>
      </c>
      <c r="H107" s="65">
        <v>2265</v>
      </c>
      <c r="I107" s="65">
        <v>-0.6</v>
      </c>
      <c r="J107" s="65">
        <v>235.8</v>
      </c>
      <c r="K107" s="65">
        <v>258.10000000000002</v>
      </c>
      <c r="L107" s="65" t="s">
        <v>115</v>
      </c>
      <c r="M107" s="65" t="s">
        <v>19</v>
      </c>
      <c r="N107" s="4" t="s">
        <v>118</v>
      </c>
      <c r="O107" s="5">
        <f t="shared" si="18"/>
        <v>0</v>
      </c>
      <c r="P107" s="5">
        <f t="shared" si="19"/>
        <v>0</v>
      </c>
    </row>
    <row r="108" spans="1:16" ht="18" thickBot="1">
      <c r="A108" s="65">
        <v>4</v>
      </c>
      <c r="B108" s="66"/>
      <c r="C108" s="66"/>
      <c r="D108" s="66"/>
      <c r="E108" s="65">
        <v>99</v>
      </c>
      <c r="F108" s="65">
        <v>113.2</v>
      </c>
      <c r="G108" s="65">
        <v>154.30000000000001</v>
      </c>
      <c r="H108" s="65">
        <v>1251</v>
      </c>
      <c r="I108" s="65">
        <v>0.8</v>
      </c>
      <c r="J108" s="65">
        <v>219.5</v>
      </c>
      <c r="K108" s="65">
        <v>258.10000000000002</v>
      </c>
      <c r="L108" s="65" t="s">
        <v>17</v>
      </c>
      <c r="M108" s="65" t="s">
        <v>19</v>
      </c>
      <c r="N108" s="4" t="s">
        <v>118</v>
      </c>
      <c r="O108" s="5">
        <f t="shared" si="18"/>
        <v>0</v>
      </c>
      <c r="P108" s="5">
        <f t="shared" si="19"/>
        <v>0</v>
      </c>
    </row>
    <row r="109" spans="1:16" ht="18" thickBot="1">
      <c r="A109" s="65">
        <v>5</v>
      </c>
      <c r="B109" s="66"/>
      <c r="C109" s="66"/>
      <c r="D109" s="66"/>
      <c r="E109" s="65">
        <v>100</v>
      </c>
      <c r="F109" s="65">
        <v>113.3</v>
      </c>
      <c r="G109" s="65">
        <v>160</v>
      </c>
      <c r="H109" s="65">
        <v>1704</v>
      </c>
      <c r="I109" s="65">
        <v>0.2</v>
      </c>
      <c r="J109" s="65">
        <v>241.9</v>
      </c>
      <c r="K109" s="65">
        <v>270.7</v>
      </c>
      <c r="L109" s="65" t="s">
        <v>116</v>
      </c>
      <c r="M109" s="65" t="s">
        <v>19</v>
      </c>
      <c r="N109" s="4" t="s">
        <v>118</v>
      </c>
      <c r="O109" s="5">
        <f t="shared" si="18"/>
        <v>0</v>
      </c>
      <c r="P109" s="5">
        <f t="shared" si="19"/>
        <v>0</v>
      </c>
    </row>
    <row r="110" spans="1:16" ht="18" thickBot="1">
      <c r="A110" s="65">
        <v>6</v>
      </c>
      <c r="B110" s="66"/>
      <c r="C110" s="66"/>
      <c r="D110" s="66"/>
      <c r="E110" s="65">
        <v>99</v>
      </c>
      <c r="F110" s="65">
        <v>114.8</v>
      </c>
      <c r="G110" s="65">
        <v>165.1</v>
      </c>
      <c r="H110" s="65">
        <v>3006</v>
      </c>
      <c r="I110" s="65">
        <v>-0.2</v>
      </c>
      <c r="J110" s="65">
        <v>243.3</v>
      </c>
      <c r="K110" s="65">
        <v>262.89999999999998</v>
      </c>
      <c r="L110" s="65" t="s">
        <v>117</v>
      </c>
      <c r="M110" s="65" t="s">
        <v>19</v>
      </c>
      <c r="N110" s="4" t="s">
        <v>118</v>
      </c>
      <c r="O110" s="5">
        <f t="shared" si="18"/>
        <v>0</v>
      </c>
      <c r="P110" s="5">
        <f t="shared" si="19"/>
        <v>0</v>
      </c>
    </row>
    <row r="111" spans="1:16">
      <c r="A111" s="133" t="s">
        <v>23</v>
      </c>
      <c r="B111" s="133"/>
      <c r="C111" s="133"/>
      <c r="D111" s="133"/>
      <c r="E111" s="67">
        <v>17.899999999999999</v>
      </c>
      <c r="F111" s="67">
        <v>0.8</v>
      </c>
      <c r="G111" s="67">
        <v>3.5</v>
      </c>
      <c r="H111" s="67">
        <v>580</v>
      </c>
      <c r="I111" s="67">
        <v>0.4</v>
      </c>
      <c r="J111" s="67">
        <v>8.1999999999999993</v>
      </c>
      <c r="K111" s="67">
        <v>4.5</v>
      </c>
      <c r="L111" s="67">
        <v>7.9</v>
      </c>
      <c r="M111" s="67" t="s">
        <v>19</v>
      </c>
      <c r="O111" s="113"/>
      <c r="P111" s="122"/>
    </row>
  </sheetData>
  <mergeCells count="51">
    <mergeCell ref="A1:M1"/>
    <mergeCell ref="A2:M2"/>
    <mergeCell ref="A3:D3"/>
    <mergeCell ref="A4:D4"/>
    <mergeCell ref="A11:D11"/>
    <mergeCell ref="A12:M12"/>
    <mergeCell ref="A13:M13"/>
    <mergeCell ref="A14:D14"/>
    <mergeCell ref="A15:D15"/>
    <mergeCell ref="A22:D22"/>
    <mergeCell ref="A23:M23"/>
    <mergeCell ref="A24:M24"/>
    <mergeCell ref="A25:D25"/>
    <mergeCell ref="A26:D26"/>
    <mergeCell ref="A33:D33"/>
    <mergeCell ref="A34:M34"/>
    <mergeCell ref="A35:M35"/>
    <mergeCell ref="A36:D36"/>
    <mergeCell ref="A37:D37"/>
    <mergeCell ref="A44:D44"/>
    <mergeCell ref="A45:M45"/>
    <mergeCell ref="A46:M46"/>
    <mergeCell ref="A47:D47"/>
    <mergeCell ref="A48:D48"/>
    <mergeCell ref="A55:D55"/>
    <mergeCell ref="A56:M56"/>
    <mergeCell ref="A57:M57"/>
    <mergeCell ref="A58:D58"/>
    <mergeCell ref="A59:D59"/>
    <mergeCell ref="A66:D66"/>
    <mergeCell ref="A67:M67"/>
    <mergeCell ref="A68:M68"/>
    <mergeCell ref="A69:D69"/>
    <mergeCell ref="A70:D70"/>
    <mergeCell ref="A77:D77"/>
    <mergeCell ref="A100:D100"/>
    <mergeCell ref="A78:M78"/>
    <mergeCell ref="A79:M79"/>
    <mergeCell ref="A80:D80"/>
    <mergeCell ref="A81:D81"/>
    <mergeCell ref="A88:D88"/>
    <mergeCell ref="A89:M89"/>
    <mergeCell ref="A90:M90"/>
    <mergeCell ref="A91:D91"/>
    <mergeCell ref="A92:D92"/>
    <mergeCell ref="A99:C99"/>
    <mergeCell ref="A101:M101"/>
    <mergeCell ref="A102:M102"/>
    <mergeCell ref="A103:D103"/>
    <mergeCell ref="A104:D104"/>
    <mergeCell ref="A111:D1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showGridLines="0" workbookViewId="0">
      <pane ySplit="1" topLeftCell="A2" activePane="bottomLeft" state="frozen"/>
      <selection pane="bottomLeft" activeCell="P50" sqref="P50"/>
    </sheetView>
  </sheetViews>
  <sheetFormatPr baseColWidth="10" defaultRowHeight="16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7" bestFit="1" customWidth="1"/>
  </cols>
  <sheetData>
    <row r="1" spans="1:15" ht="30">
      <c r="A1" s="131" t="s">
        <v>0</v>
      </c>
      <c r="B1" s="131"/>
      <c r="C1" s="131"/>
      <c r="D1" s="131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1" t="s">
        <v>24</v>
      </c>
      <c r="O1" s="2" t="s">
        <v>31</v>
      </c>
    </row>
    <row r="2" spans="1:15" ht="18" thickBot="1">
      <c r="A2" s="132"/>
      <c r="B2" s="132"/>
      <c r="C2" s="132"/>
      <c r="D2" s="132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1" t="s">
        <v>13</v>
      </c>
      <c r="O2" s="2" t="s">
        <v>13</v>
      </c>
    </row>
    <row r="3" spans="1:15" s="3" customFormat="1" ht="17" thickBot="1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5.5</v>
      </c>
      <c r="N3" s="4">
        <v>38</v>
      </c>
      <c r="O3" s="3">
        <f t="shared" ref="O3:O8" si="0">N3-J3</f>
        <v>5.5</v>
      </c>
    </row>
    <row r="4" spans="1:15" s="3" customFormat="1" ht="17" thickBot="1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3.5</v>
      </c>
      <c r="N4" s="4">
        <v>38</v>
      </c>
      <c r="O4" s="3">
        <f t="shared" si="0"/>
        <v>-1.8999999999999986</v>
      </c>
    </row>
    <row r="5" spans="1:15" s="3" customFormat="1" ht="17" thickBot="1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3.4</v>
      </c>
      <c r="N5" s="4">
        <v>38</v>
      </c>
      <c r="O5" s="3">
        <f t="shared" si="0"/>
        <v>3.3999999999999986</v>
      </c>
    </row>
    <row r="6" spans="1:15" s="3" customFormat="1" ht="17" thickBot="1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1.8</v>
      </c>
      <c r="N6" s="4">
        <v>38</v>
      </c>
      <c r="O6" s="3">
        <f t="shared" si="0"/>
        <v>1.5</v>
      </c>
    </row>
    <row r="7" spans="1:15" s="3" customFormat="1" ht="17" thickBot="1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5</v>
      </c>
      <c r="N7" s="4">
        <v>38</v>
      </c>
      <c r="O7" s="3">
        <f t="shared" si="0"/>
        <v>5</v>
      </c>
    </row>
    <row r="8" spans="1:15" s="3" customFormat="1" ht="17" thickBot="1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3</v>
      </c>
      <c r="N8" s="4">
        <v>38</v>
      </c>
      <c r="O8" s="3">
        <f t="shared" si="0"/>
        <v>3</v>
      </c>
    </row>
    <row r="9" spans="1:15" s="6" customFormat="1">
      <c r="A9" s="153" t="s">
        <v>21</v>
      </c>
      <c r="B9" s="153"/>
      <c r="C9" s="153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>
        <v>3.7</v>
      </c>
      <c r="N9" s="7"/>
    </row>
    <row r="10" spans="1:15" s="6" customFormat="1" ht="17" thickBot="1">
      <c r="A10" s="152" t="s">
        <v>23</v>
      </c>
      <c r="B10" s="152"/>
      <c r="C10" s="152"/>
      <c r="D10" s="152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>
        <v>1.2</v>
      </c>
      <c r="N10" s="7"/>
    </row>
    <row r="11" spans="1:15" s="3" customFormat="1" ht="17" thickBot="1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25</v>
      </c>
      <c r="M11" s="5">
        <v>13.7</v>
      </c>
      <c r="N11" s="4">
        <v>29</v>
      </c>
      <c r="O11" s="3">
        <f t="shared" ref="O11:O16" si="1">N11-J11</f>
        <v>-13.700000000000003</v>
      </c>
    </row>
    <row r="12" spans="1:15" s="3" customFormat="1" ht="17" thickBot="1">
      <c r="A12" s="5">
        <v>2</v>
      </c>
      <c r="B12" s="4"/>
      <c r="C12" s="4"/>
      <c r="D12" s="4"/>
      <c r="E12" s="38">
        <v>89</v>
      </c>
      <c r="F12" s="5">
        <v>37.1</v>
      </c>
      <c r="G12" s="5">
        <v>39.5</v>
      </c>
      <c r="H12" s="5">
        <v>4620</v>
      </c>
      <c r="I12" s="5" t="s">
        <v>19</v>
      </c>
      <c r="J12" s="38">
        <v>27.8</v>
      </c>
      <c r="K12" s="5">
        <v>34.799999999999997</v>
      </c>
      <c r="L12" s="5" t="s">
        <v>26</v>
      </c>
      <c r="M12" s="38">
        <v>1.6</v>
      </c>
      <c r="N12" s="4">
        <v>29</v>
      </c>
      <c r="O12" s="34">
        <f t="shared" si="1"/>
        <v>1.1999999999999993</v>
      </c>
    </row>
    <row r="13" spans="1:15" s="3" customFormat="1" ht="17" thickBot="1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27</v>
      </c>
      <c r="M13" s="5">
        <v>5.7</v>
      </c>
      <c r="N13" s="4">
        <v>29</v>
      </c>
      <c r="O13" s="3">
        <f t="shared" si="1"/>
        <v>5.5</v>
      </c>
    </row>
    <row r="14" spans="1:15" s="3" customFormat="1" ht="17" thickBot="1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28</v>
      </c>
      <c r="M14" s="5">
        <v>1</v>
      </c>
      <c r="N14" s="4">
        <v>29</v>
      </c>
      <c r="O14" s="3">
        <f t="shared" si="1"/>
        <v>0.60000000000000142</v>
      </c>
    </row>
    <row r="15" spans="1:15" s="3" customFormat="1" ht="17" thickBot="1">
      <c r="A15" s="5">
        <v>5</v>
      </c>
      <c r="B15" s="4"/>
      <c r="C15" s="4"/>
      <c r="D15" s="4"/>
      <c r="E15" s="38">
        <v>90</v>
      </c>
      <c r="F15" s="5">
        <v>38.4</v>
      </c>
      <c r="G15" s="5">
        <v>39.4</v>
      </c>
      <c r="H15" s="5">
        <v>4610</v>
      </c>
      <c r="I15" s="5" t="s">
        <v>19</v>
      </c>
      <c r="J15" s="38">
        <v>27.5</v>
      </c>
      <c r="K15" s="5">
        <v>34.700000000000003</v>
      </c>
      <c r="L15" s="5" t="s">
        <v>29</v>
      </c>
      <c r="M15" s="38">
        <v>1.6</v>
      </c>
      <c r="N15" s="4">
        <v>29</v>
      </c>
      <c r="O15" s="34">
        <f t="shared" si="1"/>
        <v>1.5</v>
      </c>
    </row>
    <row r="16" spans="1:15" s="3" customFormat="1" ht="17" thickBot="1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30</v>
      </c>
      <c r="M16" s="5">
        <v>1</v>
      </c>
      <c r="N16" s="4">
        <v>29</v>
      </c>
      <c r="O16" s="3">
        <f t="shared" si="1"/>
        <v>-0.89999999999999858</v>
      </c>
    </row>
    <row r="17" spans="1:15" s="6" customFormat="1">
      <c r="A17" s="153" t="s">
        <v>21</v>
      </c>
      <c r="B17" s="153"/>
      <c r="C17" s="153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28</v>
      </c>
      <c r="M17" s="8">
        <v>4.0999999999999996</v>
      </c>
      <c r="N17" s="7"/>
    </row>
    <row r="18" spans="1:15" s="6" customFormat="1" ht="17" thickBot="1">
      <c r="A18" s="152" t="s">
        <v>23</v>
      </c>
      <c r="B18" s="152"/>
      <c r="C18" s="152"/>
      <c r="D18" s="152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>
        <v>4.5999999999999996</v>
      </c>
      <c r="N18" s="7"/>
    </row>
    <row r="19" spans="1:15" s="3" customFormat="1" ht="17" thickBot="1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2.7</v>
      </c>
      <c r="N19" s="4">
        <v>68</v>
      </c>
      <c r="O19" s="3">
        <f t="shared" ref="O19:O24" si="2">N19-J19</f>
        <v>-2.7000000000000028</v>
      </c>
    </row>
    <row r="20" spans="1:15" s="3" customFormat="1" ht="17" thickBot="1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1.3</v>
      </c>
      <c r="N20" s="4">
        <v>68</v>
      </c>
      <c r="O20" s="3">
        <f t="shared" si="2"/>
        <v>1</v>
      </c>
    </row>
    <row r="21" spans="1:15" s="3" customFormat="1" ht="17" thickBot="1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28</v>
      </c>
      <c r="M21" s="5">
        <v>4.0999999999999996</v>
      </c>
      <c r="N21" s="4">
        <v>68</v>
      </c>
      <c r="O21" s="3">
        <f t="shared" si="2"/>
        <v>-4.0999999999999943</v>
      </c>
    </row>
    <row r="22" spans="1:15" s="3" customFormat="1" ht="17" thickBot="1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32</v>
      </c>
      <c r="M22" s="5">
        <v>1.4</v>
      </c>
      <c r="N22" s="4">
        <v>68</v>
      </c>
      <c r="O22" s="3">
        <f t="shared" si="2"/>
        <v>1.4000000000000057</v>
      </c>
    </row>
    <row r="23" spans="1:15" s="3" customFormat="1" ht="17" thickBot="1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33</v>
      </c>
      <c r="M23" s="5">
        <v>1.8</v>
      </c>
      <c r="N23" s="4">
        <v>68</v>
      </c>
      <c r="O23" s="3">
        <f t="shared" si="2"/>
        <v>-1.7000000000000028</v>
      </c>
    </row>
    <row r="24" spans="1:15" s="3" customFormat="1" ht="17" thickBot="1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34</v>
      </c>
      <c r="M24" s="5">
        <v>5.3</v>
      </c>
      <c r="N24" s="4">
        <v>68</v>
      </c>
      <c r="O24" s="3">
        <f t="shared" si="2"/>
        <v>5.2999999999999972</v>
      </c>
    </row>
    <row r="25" spans="1:15" s="6" customFormat="1">
      <c r="A25" s="153" t="s">
        <v>21</v>
      </c>
      <c r="B25" s="153"/>
      <c r="C25" s="153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32</v>
      </c>
      <c r="M25" s="8">
        <v>2.7</v>
      </c>
      <c r="N25" s="7"/>
    </row>
    <row r="26" spans="1:15" s="6" customFormat="1" ht="17" thickBot="1">
      <c r="A26" s="152" t="s">
        <v>23</v>
      </c>
      <c r="B26" s="152"/>
      <c r="C26" s="152"/>
      <c r="D26" s="152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>
        <v>1.5</v>
      </c>
      <c r="N26" s="7"/>
    </row>
    <row r="27" spans="1:15" s="3" customFormat="1" ht="17" thickBot="1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35</v>
      </c>
      <c r="M27" s="5">
        <v>10.1</v>
      </c>
      <c r="N27" s="4">
        <v>50</v>
      </c>
      <c r="O27" s="3">
        <f t="shared" ref="O27:O32" si="3">N27-J27</f>
        <v>-10.100000000000001</v>
      </c>
    </row>
    <row r="28" spans="1:15" s="3" customFormat="1" ht="17" thickBot="1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36</v>
      </c>
      <c r="M28" s="5">
        <v>2.6</v>
      </c>
      <c r="N28" s="4">
        <v>50</v>
      </c>
      <c r="O28" s="3">
        <f t="shared" si="3"/>
        <v>0.70000000000000284</v>
      </c>
    </row>
    <row r="29" spans="1:15" s="3" customFormat="1" ht="17" thickBot="1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37</v>
      </c>
      <c r="M29" s="5">
        <v>2.4</v>
      </c>
      <c r="N29" s="4">
        <v>50</v>
      </c>
      <c r="O29" s="3">
        <f t="shared" si="3"/>
        <v>-1.2000000000000028</v>
      </c>
    </row>
    <row r="30" spans="1:15" s="3" customFormat="1" ht="17" thickBot="1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38</v>
      </c>
      <c r="M30" s="5">
        <v>4.5999999999999996</v>
      </c>
      <c r="N30" s="4">
        <v>50</v>
      </c>
      <c r="O30" s="3">
        <f t="shared" si="3"/>
        <v>-4.2000000000000028</v>
      </c>
    </row>
    <row r="31" spans="1:15" s="3" customFormat="1" ht="17" thickBot="1">
      <c r="A31" s="5">
        <v>5</v>
      </c>
      <c r="B31" s="4"/>
      <c r="C31" s="4"/>
      <c r="D31" s="4"/>
      <c r="E31" s="38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39</v>
      </c>
      <c r="M31" s="38">
        <v>3.9</v>
      </c>
      <c r="N31" s="4">
        <v>50</v>
      </c>
      <c r="O31" s="34">
        <f t="shared" si="3"/>
        <v>3</v>
      </c>
    </row>
    <row r="32" spans="1:15" s="3" customFormat="1" ht="17" thickBot="1">
      <c r="A32" s="5">
        <v>6</v>
      </c>
      <c r="B32" s="4"/>
      <c r="C32" s="4"/>
      <c r="D32" s="4"/>
      <c r="E32" s="38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40</v>
      </c>
      <c r="M32" s="38">
        <v>3.9</v>
      </c>
      <c r="N32" s="4">
        <v>50</v>
      </c>
      <c r="O32" s="34">
        <f t="shared" si="3"/>
        <v>1.1000000000000014</v>
      </c>
    </row>
    <row r="33" spans="1:15" s="6" customFormat="1">
      <c r="A33" s="153" t="s">
        <v>21</v>
      </c>
      <c r="B33" s="153"/>
      <c r="C33" s="153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41</v>
      </c>
      <c r="M33" s="8">
        <v>4.5999999999999996</v>
      </c>
      <c r="N33" s="7"/>
    </row>
    <row r="34" spans="1:15" s="6" customFormat="1" ht="17" thickBot="1">
      <c r="A34" s="152" t="s">
        <v>23</v>
      </c>
      <c r="B34" s="152"/>
      <c r="C34" s="152"/>
      <c r="D34" s="152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>
        <v>2.6</v>
      </c>
      <c r="N34" s="7"/>
    </row>
    <row r="35" spans="1:15" s="3" customFormat="1" ht="17" thickBot="1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42</v>
      </c>
      <c r="M35" s="5">
        <v>2.2999999999999998</v>
      </c>
      <c r="N35" s="4">
        <v>35</v>
      </c>
      <c r="O35" s="3">
        <f t="shared" ref="O35:O40" si="4">N35-J35</f>
        <v>-1.3999999999999986</v>
      </c>
    </row>
    <row r="36" spans="1:15" s="3" customFormat="1" ht="17" thickBot="1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32</v>
      </c>
      <c r="M36" s="5">
        <v>1.8</v>
      </c>
      <c r="N36" s="4">
        <v>35</v>
      </c>
      <c r="O36" s="3">
        <f t="shared" si="4"/>
        <v>-1.7999999999999972</v>
      </c>
    </row>
    <row r="37" spans="1:15" s="3" customFormat="1" ht="17" thickBot="1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1.3</v>
      </c>
      <c r="N37" s="4">
        <v>35</v>
      </c>
      <c r="O37" s="3">
        <f t="shared" si="4"/>
        <v>-1.2000000000000028</v>
      </c>
    </row>
    <row r="38" spans="1:15" s="3" customFormat="1" ht="17" thickBot="1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0.8</v>
      </c>
      <c r="N38" s="4">
        <v>35</v>
      </c>
      <c r="O38" s="3">
        <f t="shared" si="4"/>
        <v>0.10000000000000142</v>
      </c>
    </row>
    <row r="39" spans="1:15" s="3" customFormat="1" ht="17" thickBot="1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3.3</v>
      </c>
      <c r="N39" s="4">
        <v>35</v>
      </c>
      <c r="O39" s="3">
        <f t="shared" si="4"/>
        <v>3.3000000000000007</v>
      </c>
    </row>
    <row r="40" spans="1:15" s="3" customFormat="1" ht="17" thickBot="1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3.4</v>
      </c>
      <c r="N40" s="4">
        <v>35</v>
      </c>
      <c r="O40" s="3">
        <f t="shared" si="4"/>
        <v>3.3999999999999986</v>
      </c>
    </row>
    <row r="41" spans="1:15" s="6" customFormat="1">
      <c r="A41" s="153" t="s">
        <v>21</v>
      </c>
      <c r="B41" s="153"/>
      <c r="C41" s="153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>
        <v>2.2000000000000002</v>
      </c>
      <c r="N41" s="7"/>
    </row>
    <row r="42" spans="1:15" s="6" customFormat="1">
      <c r="A42" s="152" t="s">
        <v>23</v>
      </c>
      <c r="B42" s="152"/>
      <c r="C42" s="152"/>
      <c r="D42" s="152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>
        <v>1</v>
      </c>
      <c r="N42" s="7"/>
    </row>
  </sheetData>
  <mergeCells count="12">
    <mergeCell ref="A1:D1"/>
    <mergeCell ref="A2:D2"/>
    <mergeCell ref="A9:C9"/>
    <mergeCell ref="A10:D10"/>
    <mergeCell ref="A41:C41"/>
    <mergeCell ref="A42:D42"/>
    <mergeCell ref="A17:C17"/>
    <mergeCell ref="A18:D18"/>
    <mergeCell ref="A25:C25"/>
    <mergeCell ref="A26:D26"/>
    <mergeCell ref="A33:C33"/>
    <mergeCell ref="A34:D3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4E83-FFE8-9C49-A3A9-6424B887EA4F}">
  <dimension ref="A1:O22"/>
  <sheetViews>
    <sheetView workbookViewId="0">
      <selection activeCell="J13" sqref="J13"/>
    </sheetView>
  </sheetViews>
  <sheetFormatPr baseColWidth="10" defaultRowHeight="16"/>
  <cols>
    <col min="1" max="1" width="15.5" bestFit="1" customWidth="1"/>
  </cols>
  <sheetData>
    <row r="1" spans="1:15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1"/>
      <c r="O1" s="89" t="s">
        <v>0</v>
      </c>
    </row>
    <row r="2" spans="1:15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1"/>
      <c r="O2" s="91"/>
    </row>
    <row r="3" spans="1:15" ht="19">
      <c r="A3" s="93">
        <v>1</v>
      </c>
      <c r="B3" s="91"/>
      <c r="C3" s="91"/>
      <c r="D3" s="91"/>
      <c r="E3" s="94">
        <v>77</v>
      </c>
      <c r="F3" s="89">
        <v>63.4</v>
      </c>
      <c r="G3" s="89">
        <v>63.5</v>
      </c>
      <c r="H3" s="89">
        <v>8600</v>
      </c>
      <c r="I3" s="89">
        <v>-2.9</v>
      </c>
      <c r="J3" s="89">
        <v>61.3</v>
      </c>
      <c r="K3" s="89">
        <v>62.5</v>
      </c>
      <c r="L3" s="89" t="s">
        <v>75</v>
      </c>
      <c r="M3" s="89">
        <v>4</v>
      </c>
      <c r="N3" s="91"/>
      <c r="O3" s="93">
        <v>1</v>
      </c>
    </row>
    <row r="4" spans="1:15" ht="19">
      <c r="A4" s="93">
        <v>2</v>
      </c>
      <c r="B4" s="91"/>
      <c r="C4" s="91"/>
      <c r="D4" s="91"/>
      <c r="E4" s="94">
        <v>0</v>
      </c>
      <c r="F4" s="89">
        <v>51.4</v>
      </c>
      <c r="G4" s="89">
        <v>48.5</v>
      </c>
      <c r="H4" s="89">
        <v>5440</v>
      </c>
      <c r="I4" s="89" t="s">
        <v>19</v>
      </c>
      <c r="J4" s="89">
        <v>40.799999999999997</v>
      </c>
      <c r="K4" s="89">
        <v>45.9</v>
      </c>
      <c r="L4" s="89" t="s">
        <v>127</v>
      </c>
      <c r="M4" s="89">
        <v>17.3</v>
      </c>
      <c r="N4" s="91"/>
      <c r="O4" s="93">
        <v>2</v>
      </c>
    </row>
    <row r="5" spans="1:15" ht="19">
      <c r="A5" s="93">
        <v>3</v>
      </c>
      <c r="B5" s="91"/>
      <c r="C5" s="91"/>
      <c r="D5" s="91"/>
      <c r="E5" s="94">
        <v>39</v>
      </c>
      <c r="F5" s="89">
        <v>54</v>
      </c>
      <c r="G5" s="89">
        <v>54</v>
      </c>
      <c r="H5" s="89">
        <v>5910</v>
      </c>
      <c r="I5" s="89" t="s">
        <v>19</v>
      </c>
      <c r="J5" s="89">
        <v>48.9</v>
      </c>
      <c r="K5" s="89">
        <v>54.3</v>
      </c>
      <c r="L5" s="89" t="s">
        <v>22</v>
      </c>
      <c r="M5" s="89">
        <v>9.1999999999999993</v>
      </c>
      <c r="N5" s="91"/>
      <c r="O5" s="93">
        <v>3</v>
      </c>
    </row>
    <row r="6" spans="1:15" ht="19">
      <c r="A6" s="93">
        <v>4</v>
      </c>
      <c r="B6" s="91"/>
      <c r="C6" s="91"/>
      <c r="D6" s="91"/>
      <c r="E6" s="94">
        <v>0</v>
      </c>
      <c r="F6" s="89">
        <v>52.2</v>
      </c>
      <c r="G6" s="89">
        <v>46.4</v>
      </c>
      <c r="H6" s="89">
        <v>7070</v>
      </c>
      <c r="I6" s="89">
        <v>-1.3</v>
      </c>
      <c r="J6" s="89">
        <v>37.4</v>
      </c>
      <c r="K6" s="89">
        <v>41</v>
      </c>
      <c r="L6" s="89" t="s">
        <v>18</v>
      </c>
      <c r="M6" s="89">
        <v>20.6</v>
      </c>
      <c r="N6" s="91"/>
      <c r="O6" s="93">
        <v>4</v>
      </c>
    </row>
    <row r="7" spans="1:15" ht="19">
      <c r="A7" s="93">
        <v>5</v>
      </c>
      <c r="B7" s="91"/>
      <c r="C7" s="91"/>
      <c r="D7" s="91"/>
      <c r="E7" s="94">
        <v>0</v>
      </c>
      <c r="F7" s="89">
        <v>52.3</v>
      </c>
      <c r="G7" s="89">
        <v>50.2</v>
      </c>
      <c r="H7" s="89">
        <v>7200</v>
      </c>
      <c r="I7" s="89">
        <v>-0.5</v>
      </c>
      <c r="J7" s="89">
        <v>42.8</v>
      </c>
      <c r="K7" s="89">
        <v>45.8</v>
      </c>
      <c r="L7" s="89" t="s">
        <v>29</v>
      </c>
      <c r="M7" s="89">
        <v>15.2</v>
      </c>
      <c r="N7" s="91"/>
      <c r="O7" s="93">
        <v>5</v>
      </c>
    </row>
    <row r="8" spans="1:15" ht="19">
      <c r="A8" s="93">
        <v>6</v>
      </c>
      <c r="B8" s="91"/>
      <c r="C8" s="91"/>
      <c r="D8" s="91"/>
      <c r="E8" s="94">
        <v>9</v>
      </c>
      <c r="F8" s="89">
        <v>54.2</v>
      </c>
      <c r="G8" s="89">
        <v>51.5</v>
      </c>
      <c r="H8" s="89">
        <v>7260</v>
      </c>
      <c r="I8" s="89">
        <v>-2.1</v>
      </c>
      <c r="J8" s="89">
        <v>44.6</v>
      </c>
      <c r="K8" s="89">
        <v>48.6</v>
      </c>
      <c r="L8" s="89" t="s">
        <v>20</v>
      </c>
      <c r="M8" s="89">
        <v>13.4</v>
      </c>
      <c r="N8" s="91"/>
      <c r="O8" s="93">
        <v>6</v>
      </c>
    </row>
    <row r="9" spans="1:15" ht="19">
      <c r="A9" s="93">
        <v>7</v>
      </c>
      <c r="B9" s="91"/>
      <c r="C9" s="91"/>
      <c r="D9" s="91"/>
      <c r="E9" s="94">
        <v>5</v>
      </c>
      <c r="F9" s="89">
        <v>52.3</v>
      </c>
      <c r="G9" s="89">
        <v>51</v>
      </c>
      <c r="H9" s="89">
        <v>7200</v>
      </c>
      <c r="I9" s="89">
        <v>-1.5</v>
      </c>
      <c r="J9" s="89">
        <v>44.1</v>
      </c>
      <c r="K9" s="89">
        <v>47.5</v>
      </c>
      <c r="L9" s="89" t="s">
        <v>77</v>
      </c>
      <c r="M9" s="89">
        <v>14</v>
      </c>
      <c r="N9" s="91"/>
      <c r="O9" s="93">
        <v>7</v>
      </c>
    </row>
    <row r="10" spans="1:15" ht="19">
      <c r="A10" s="93">
        <v>8</v>
      </c>
      <c r="B10" s="91"/>
      <c r="C10" s="91"/>
      <c r="D10" s="91"/>
      <c r="E10" s="94">
        <v>0</v>
      </c>
      <c r="F10" s="89">
        <v>51.5</v>
      </c>
      <c r="G10" s="89">
        <v>49.7</v>
      </c>
      <c r="H10" s="89">
        <v>5550</v>
      </c>
      <c r="I10" s="89" t="s">
        <v>19</v>
      </c>
      <c r="J10" s="89">
        <v>42.5</v>
      </c>
      <c r="K10" s="89">
        <v>47.5</v>
      </c>
      <c r="L10" s="89" t="s">
        <v>32</v>
      </c>
      <c r="M10" s="89">
        <v>15.5</v>
      </c>
      <c r="N10" s="91"/>
      <c r="O10" s="93">
        <v>8</v>
      </c>
    </row>
    <row r="11" spans="1:15" ht="19">
      <c r="A11" s="93">
        <v>9</v>
      </c>
      <c r="B11" s="91"/>
      <c r="C11" s="91"/>
      <c r="D11" s="91"/>
      <c r="E11" s="94">
        <v>65</v>
      </c>
      <c r="F11" s="89">
        <v>62.2</v>
      </c>
      <c r="G11" s="89">
        <v>56.9</v>
      </c>
      <c r="H11" s="89">
        <v>7930</v>
      </c>
      <c r="I11" s="89">
        <v>-0.5</v>
      </c>
      <c r="J11" s="89">
        <v>52.5</v>
      </c>
      <c r="K11" s="89">
        <v>55.7</v>
      </c>
      <c r="L11" s="89" t="s">
        <v>96</v>
      </c>
      <c r="M11" s="89">
        <v>5.6</v>
      </c>
      <c r="N11" s="91"/>
      <c r="O11" s="93">
        <v>9</v>
      </c>
    </row>
    <row r="12" spans="1:15" ht="19">
      <c r="A12" s="93">
        <v>10</v>
      </c>
      <c r="B12" s="91"/>
      <c r="C12" s="91"/>
      <c r="D12" s="91"/>
      <c r="E12" s="94">
        <v>90</v>
      </c>
      <c r="F12" s="89">
        <v>61.6</v>
      </c>
      <c r="G12" s="89">
        <v>59.3</v>
      </c>
      <c r="H12" s="89">
        <v>8430</v>
      </c>
      <c r="I12" s="89">
        <v>-3.1</v>
      </c>
      <c r="J12" s="89">
        <v>56</v>
      </c>
      <c r="K12" s="89">
        <v>58.4</v>
      </c>
      <c r="L12" s="89" t="s">
        <v>34</v>
      </c>
      <c r="M12" s="89">
        <v>2</v>
      </c>
      <c r="N12" s="91"/>
      <c r="O12" s="93">
        <v>10</v>
      </c>
    </row>
    <row r="13" spans="1:15" ht="19">
      <c r="A13" s="93">
        <v>11</v>
      </c>
      <c r="B13" s="91"/>
      <c r="C13" s="91"/>
      <c r="D13" s="91"/>
      <c r="E13" s="94">
        <v>100</v>
      </c>
      <c r="F13" s="89">
        <v>62.5</v>
      </c>
      <c r="G13" s="89">
        <v>61.4</v>
      </c>
      <c r="H13" s="89">
        <v>8520</v>
      </c>
      <c r="I13" s="89">
        <v>-1.7</v>
      </c>
      <c r="J13" s="89">
        <v>58.2</v>
      </c>
      <c r="K13" s="89">
        <v>59.2</v>
      </c>
      <c r="L13" s="89" t="s">
        <v>128</v>
      </c>
      <c r="M13" s="95">
        <v>0.4</v>
      </c>
      <c r="N13" s="91"/>
      <c r="O13" s="93">
        <v>11</v>
      </c>
    </row>
    <row r="14" spans="1:15" ht="19">
      <c r="A14" s="93">
        <v>12</v>
      </c>
      <c r="B14" s="91"/>
      <c r="C14" s="91"/>
      <c r="D14" s="91"/>
      <c r="E14" s="94">
        <v>96</v>
      </c>
      <c r="F14" s="89">
        <v>61.4</v>
      </c>
      <c r="G14" s="89">
        <v>60.9</v>
      </c>
      <c r="H14" s="89">
        <v>8350</v>
      </c>
      <c r="I14" s="89">
        <v>-3.1</v>
      </c>
      <c r="J14" s="89">
        <v>58.3</v>
      </c>
      <c r="K14" s="89">
        <v>60.9</v>
      </c>
      <c r="L14" s="89" t="s">
        <v>129</v>
      </c>
      <c r="M14" s="89">
        <v>1.3</v>
      </c>
      <c r="N14" s="91"/>
      <c r="O14" s="93">
        <v>12</v>
      </c>
    </row>
    <row r="15" spans="1:15" ht="19">
      <c r="A15" s="93">
        <v>13</v>
      </c>
      <c r="B15" s="91"/>
      <c r="C15" s="91"/>
      <c r="D15" s="91"/>
      <c r="E15" s="94">
        <v>78</v>
      </c>
      <c r="F15" s="89">
        <v>62.3</v>
      </c>
      <c r="G15" s="89">
        <v>62.4</v>
      </c>
      <c r="H15" s="89">
        <v>8530</v>
      </c>
      <c r="I15" s="89">
        <v>-4.0999999999999996</v>
      </c>
      <c r="J15" s="89">
        <v>60.6</v>
      </c>
      <c r="K15" s="89">
        <v>63.2</v>
      </c>
      <c r="L15" s="89" t="s">
        <v>15</v>
      </c>
      <c r="M15" s="89">
        <v>3.8</v>
      </c>
      <c r="N15" s="91"/>
      <c r="O15" s="93">
        <v>13</v>
      </c>
    </row>
    <row r="16" spans="1:15" ht="19">
      <c r="A16" s="93">
        <v>14</v>
      </c>
      <c r="B16" s="91"/>
      <c r="C16" s="91"/>
      <c r="D16" s="91"/>
      <c r="E16" s="94">
        <v>99</v>
      </c>
      <c r="F16" s="89">
        <v>62</v>
      </c>
      <c r="G16" s="89">
        <v>61.4</v>
      </c>
      <c r="H16" s="89">
        <v>8460</v>
      </c>
      <c r="I16" s="89">
        <v>-2.5</v>
      </c>
      <c r="J16" s="89">
        <v>58.4</v>
      </c>
      <c r="K16" s="89">
        <v>59.7</v>
      </c>
      <c r="L16" s="89" t="s">
        <v>79</v>
      </c>
      <c r="M16" s="89">
        <v>0.9</v>
      </c>
      <c r="N16" s="91"/>
      <c r="O16" s="93">
        <v>14</v>
      </c>
    </row>
    <row r="17" spans="1:15" ht="19">
      <c r="A17" s="93">
        <v>15</v>
      </c>
      <c r="B17" s="91"/>
      <c r="C17" s="91"/>
      <c r="D17" s="91"/>
      <c r="E17" s="94">
        <v>72</v>
      </c>
      <c r="F17" s="89">
        <v>62.3</v>
      </c>
      <c r="G17" s="89">
        <v>62.8</v>
      </c>
      <c r="H17" s="89">
        <v>8580</v>
      </c>
      <c r="I17" s="89">
        <v>-2.7</v>
      </c>
      <c r="J17" s="89">
        <v>60.6</v>
      </c>
      <c r="K17" s="89">
        <v>62</v>
      </c>
      <c r="L17" s="89" t="s">
        <v>103</v>
      </c>
      <c r="M17" s="89">
        <v>4.5999999999999996</v>
      </c>
      <c r="N17" s="91"/>
      <c r="O17" s="93">
        <v>15</v>
      </c>
    </row>
    <row r="18" spans="1:15" ht="19">
      <c r="A18" s="93">
        <v>16</v>
      </c>
      <c r="B18" s="91"/>
      <c r="C18" s="91"/>
      <c r="D18" s="91"/>
      <c r="E18" s="94">
        <v>87</v>
      </c>
      <c r="F18" s="89">
        <v>62.4</v>
      </c>
      <c r="G18" s="89">
        <v>58.9</v>
      </c>
      <c r="H18" s="89">
        <v>8080</v>
      </c>
      <c r="I18" s="89">
        <v>-1.1000000000000001</v>
      </c>
      <c r="J18" s="89">
        <v>55.5</v>
      </c>
      <c r="K18" s="89">
        <v>58.5</v>
      </c>
      <c r="L18" s="89" t="s">
        <v>33</v>
      </c>
      <c r="M18" s="89">
        <v>2.5</v>
      </c>
      <c r="N18" s="91"/>
      <c r="O18" s="93">
        <v>16</v>
      </c>
    </row>
    <row r="19" spans="1:15" ht="19">
      <c r="A19" s="93">
        <v>17</v>
      </c>
      <c r="B19" s="91"/>
      <c r="C19" s="91"/>
      <c r="D19" s="91"/>
      <c r="E19" s="94">
        <v>82</v>
      </c>
      <c r="F19" s="89">
        <v>61.7</v>
      </c>
      <c r="G19" s="89">
        <v>61.9</v>
      </c>
      <c r="H19" s="89">
        <v>8340</v>
      </c>
      <c r="I19" s="89">
        <v>-2.7</v>
      </c>
      <c r="J19" s="89">
        <v>59.8</v>
      </c>
      <c r="K19" s="89">
        <v>62.3</v>
      </c>
      <c r="L19" s="89" t="s">
        <v>130</v>
      </c>
      <c r="M19" s="89">
        <v>3.2</v>
      </c>
      <c r="N19" s="91"/>
      <c r="O19" s="93">
        <v>17</v>
      </c>
    </row>
    <row r="20" spans="1:15" ht="19">
      <c r="A20" s="93">
        <v>18</v>
      </c>
      <c r="B20" s="91"/>
      <c r="C20" s="91"/>
      <c r="D20" s="91"/>
      <c r="E20" s="94">
        <v>81</v>
      </c>
      <c r="F20" s="89">
        <v>61.5</v>
      </c>
      <c r="G20" s="89">
        <v>62.1</v>
      </c>
      <c r="H20" s="89">
        <v>8440</v>
      </c>
      <c r="I20" s="89">
        <v>-1.3</v>
      </c>
      <c r="J20" s="89">
        <v>59.8</v>
      </c>
      <c r="K20" s="89">
        <v>61.5</v>
      </c>
      <c r="L20" s="89" t="s">
        <v>15</v>
      </c>
      <c r="M20" s="89">
        <v>3.4</v>
      </c>
      <c r="N20" s="91"/>
      <c r="O20" s="93">
        <v>18</v>
      </c>
    </row>
    <row r="21" spans="1:15" ht="19">
      <c r="A21" s="93">
        <v>19</v>
      </c>
      <c r="B21" s="91"/>
      <c r="C21" s="91"/>
      <c r="D21" s="91"/>
      <c r="E21" s="94">
        <v>87</v>
      </c>
      <c r="F21" s="89">
        <v>61.3</v>
      </c>
      <c r="G21" s="89">
        <v>59.2</v>
      </c>
      <c r="H21" s="89">
        <v>8450</v>
      </c>
      <c r="I21" s="89">
        <v>-2.7</v>
      </c>
      <c r="J21" s="89">
        <v>55.7</v>
      </c>
      <c r="K21" s="89">
        <v>57.7</v>
      </c>
      <c r="L21" s="89" t="s">
        <v>96</v>
      </c>
      <c r="M21" s="89">
        <v>2.5</v>
      </c>
      <c r="N21" s="91"/>
      <c r="O21" s="93">
        <v>19</v>
      </c>
    </row>
    <row r="22" spans="1:15" ht="19">
      <c r="A22" s="93">
        <v>20</v>
      </c>
      <c r="B22" s="91"/>
      <c r="C22" s="91"/>
      <c r="D22" s="91"/>
      <c r="E22" s="94">
        <v>77</v>
      </c>
      <c r="F22" s="89">
        <v>61.5</v>
      </c>
      <c r="G22" s="89">
        <v>58.1</v>
      </c>
      <c r="H22" s="89">
        <v>7550</v>
      </c>
      <c r="I22" s="89">
        <v>-1.5</v>
      </c>
      <c r="J22" s="89">
        <v>54.1</v>
      </c>
      <c r="K22" s="89">
        <v>58.7</v>
      </c>
      <c r="L22" s="89" t="s">
        <v>79</v>
      </c>
      <c r="M22" s="89">
        <v>4</v>
      </c>
      <c r="N22" s="91"/>
      <c r="O22" s="9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5BBF-131C-C64D-B632-6A532530C09F}">
  <dimension ref="A1:O21"/>
  <sheetViews>
    <sheetView workbookViewId="0">
      <selection activeCell="E21" sqref="E21"/>
    </sheetView>
  </sheetViews>
  <sheetFormatPr baseColWidth="10" defaultRowHeight="16"/>
  <sheetData>
    <row r="1" spans="1:15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1"/>
      <c r="O1" s="89" t="s">
        <v>0</v>
      </c>
    </row>
    <row r="2" spans="1:15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1"/>
      <c r="O2" s="91"/>
    </row>
    <row r="3" spans="1:15" ht="19">
      <c r="A3" s="93">
        <v>1</v>
      </c>
      <c r="B3" s="91"/>
      <c r="C3" s="91"/>
      <c r="D3" s="91"/>
      <c r="E3" s="94">
        <v>49</v>
      </c>
      <c r="F3" s="89">
        <v>54.7</v>
      </c>
      <c r="G3" s="89">
        <v>55.4</v>
      </c>
      <c r="H3" s="89">
        <v>7965</v>
      </c>
      <c r="I3" s="89">
        <v>-0.5</v>
      </c>
      <c r="J3" s="89">
        <v>50.2</v>
      </c>
      <c r="K3" s="89">
        <v>53.6</v>
      </c>
      <c r="L3" s="89" t="s">
        <v>17</v>
      </c>
      <c r="M3" s="89">
        <v>7.8</v>
      </c>
      <c r="N3" s="91"/>
      <c r="O3" s="93">
        <v>1</v>
      </c>
    </row>
    <row r="4" spans="1:15" ht="19">
      <c r="A4" s="93">
        <v>2</v>
      </c>
      <c r="B4" s="91"/>
      <c r="C4" s="91"/>
      <c r="D4" s="91"/>
      <c r="E4" s="94">
        <v>40</v>
      </c>
      <c r="F4" s="89">
        <v>54.6</v>
      </c>
      <c r="G4" s="89">
        <v>54.6</v>
      </c>
      <c r="H4" s="89">
        <v>7540</v>
      </c>
      <c r="I4" s="89">
        <v>-0.7</v>
      </c>
      <c r="J4" s="89">
        <v>49</v>
      </c>
      <c r="K4" s="89">
        <v>51.6</v>
      </c>
      <c r="L4" s="89" t="s">
        <v>14</v>
      </c>
      <c r="M4" s="89">
        <v>9</v>
      </c>
      <c r="N4" s="91"/>
      <c r="O4" s="93">
        <v>2</v>
      </c>
    </row>
    <row r="5" spans="1:15" ht="19">
      <c r="A5" s="93">
        <v>3</v>
      </c>
      <c r="B5" s="91"/>
      <c r="C5" s="91"/>
      <c r="D5" s="91"/>
      <c r="E5" s="94">
        <v>94</v>
      </c>
      <c r="F5" s="89">
        <v>53.6</v>
      </c>
      <c r="G5" s="89">
        <v>59.2</v>
      </c>
      <c r="H5" s="89">
        <v>6320</v>
      </c>
      <c r="I5" s="89" t="s">
        <v>19</v>
      </c>
      <c r="J5" s="89">
        <v>56.5</v>
      </c>
      <c r="K5" s="89">
        <v>61.3</v>
      </c>
      <c r="L5" s="89" t="s">
        <v>85</v>
      </c>
      <c r="M5" s="89">
        <v>1.6</v>
      </c>
      <c r="N5" s="91"/>
      <c r="O5" s="93">
        <v>3</v>
      </c>
    </row>
    <row r="6" spans="1:15" ht="19">
      <c r="A6" s="93">
        <v>4</v>
      </c>
      <c r="B6" s="91"/>
      <c r="C6" s="91"/>
      <c r="D6" s="91"/>
      <c r="E6" s="94">
        <v>30</v>
      </c>
      <c r="F6" s="89">
        <v>54.4</v>
      </c>
      <c r="G6" s="89">
        <v>53.5</v>
      </c>
      <c r="H6" s="89">
        <v>7170</v>
      </c>
      <c r="I6" s="89">
        <v>-0.9</v>
      </c>
      <c r="J6" s="89">
        <v>47.6</v>
      </c>
      <c r="K6" s="89">
        <v>51.5</v>
      </c>
      <c r="L6" s="89" t="s">
        <v>128</v>
      </c>
      <c r="M6" s="89">
        <v>10.4</v>
      </c>
      <c r="N6" s="91"/>
      <c r="O6" s="93">
        <v>4</v>
      </c>
    </row>
    <row r="7" spans="1:15" ht="19">
      <c r="A7" s="93">
        <v>5</v>
      </c>
      <c r="B7" s="91"/>
      <c r="C7" s="91"/>
      <c r="D7" s="91"/>
      <c r="E7" s="94">
        <v>24</v>
      </c>
      <c r="F7" s="89">
        <v>52.9</v>
      </c>
      <c r="G7" s="89">
        <v>52.9</v>
      </c>
      <c r="H7" s="89">
        <v>6740</v>
      </c>
      <c r="I7" s="89">
        <v>-0.7</v>
      </c>
      <c r="J7" s="89">
        <v>46.8</v>
      </c>
      <c r="K7" s="89">
        <v>51.6</v>
      </c>
      <c r="L7" s="89" t="s">
        <v>131</v>
      </c>
      <c r="M7" s="89">
        <v>11.3</v>
      </c>
      <c r="N7" s="91"/>
      <c r="O7" s="93">
        <v>5</v>
      </c>
    </row>
    <row r="8" spans="1:15" ht="19">
      <c r="A8" s="93">
        <v>6</v>
      </c>
      <c r="B8" s="91"/>
      <c r="C8" s="91"/>
      <c r="D8" s="91"/>
      <c r="E8" s="94">
        <v>30</v>
      </c>
      <c r="F8" s="89">
        <v>53.2</v>
      </c>
      <c r="G8" s="89">
        <v>53.6</v>
      </c>
      <c r="H8" s="89">
        <v>7420</v>
      </c>
      <c r="I8" s="89">
        <v>-0.9</v>
      </c>
      <c r="J8" s="89">
        <v>47.6</v>
      </c>
      <c r="K8" s="89">
        <v>50.1</v>
      </c>
      <c r="L8" s="89" t="s">
        <v>26</v>
      </c>
      <c r="M8" s="89">
        <v>10.5</v>
      </c>
      <c r="N8" s="91"/>
      <c r="O8" s="93">
        <v>6</v>
      </c>
    </row>
    <row r="9" spans="1:15" ht="19">
      <c r="A9" s="93">
        <v>7</v>
      </c>
      <c r="B9" s="91"/>
      <c r="C9" s="91"/>
      <c r="D9" s="91"/>
      <c r="E9" s="94">
        <v>16</v>
      </c>
      <c r="F9" s="89">
        <v>52.9</v>
      </c>
      <c r="G9" s="89">
        <v>52.1</v>
      </c>
      <c r="H9" s="89">
        <v>6870</v>
      </c>
      <c r="I9" s="89">
        <v>-0.5</v>
      </c>
      <c r="J9" s="89">
        <v>45.6</v>
      </c>
      <c r="K9" s="89">
        <v>50</v>
      </c>
      <c r="L9" s="89" t="s">
        <v>27</v>
      </c>
      <c r="M9" s="89">
        <v>12.4</v>
      </c>
      <c r="N9" s="91"/>
      <c r="O9" s="93">
        <v>7</v>
      </c>
    </row>
    <row r="10" spans="1:15" ht="19">
      <c r="A10" s="93">
        <v>8</v>
      </c>
      <c r="B10" s="91"/>
      <c r="C10" s="91"/>
      <c r="D10" s="91"/>
      <c r="E10" s="94">
        <v>61</v>
      </c>
      <c r="F10" s="89">
        <v>53.2</v>
      </c>
      <c r="G10" s="89">
        <v>56.7</v>
      </c>
      <c r="H10" s="89">
        <v>7430</v>
      </c>
      <c r="I10" s="89">
        <v>-2.9</v>
      </c>
      <c r="J10" s="89">
        <v>52.2</v>
      </c>
      <c r="K10" s="89">
        <v>55.4</v>
      </c>
      <c r="L10" s="89" t="s">
        <v>112</v>
      </c>
      <c r="M10" s="89">
        <v>6.1</v>
      </c>
      <c r="N10" s="91"/>
      <c r="O10" s="93">
        <v>8</v>
      </c>
    </row>
    <row r="11" spans="1:15" ht="19">
      <c r="A11" s="93">
        <v>9</v>
      </c>
      <c r="B11" s="91"/>
      <c r="C11" s="91"/>
      <c r="D11" s="91"/>
      <c r="E11" s="94">
        <v>42</v>
      </c>
      <c r="F11" s="89">
        <v>53.6</v>
      </c>
      <c r="G11" s="89">
        <v>54.6</v>
      </c>
      <c r="H11" s="89">
        <v>6950</v>
      </c>
      <c r="I11" s="89">
        <v>-0.9</v>
      </c>
      <c r="J11" s="89">
        <v>49.3</v>
      </c>
      <c r="K11" s="89">
        <v>53.7</v>
      </c>
      <c r="L11" s="89" t="s">
        <v>33</v>
      </c>
      <c r="M11" s="89">
        <v>8.6999999999999993</v>
      </c>
      <c r="N11" s="91"/>
      <c r="O11" s="93">
        <v>9</v>
      </c>
    </row>
    <row r="12" spans="1:15" ht="19">
      <c r="A12" s="93">
        <v>10</v>
      </c>
      <c r="B12" s="91"/>
      <c r="C12" s="91"/>
      <c r="D12" s="91"/>
      <c r="E12" s="94">
        <v>59</v>
      </c>
      <c r="F12" s="89">
        <v>52.3</v>
      </c>
      <c r="G12" s="89">
        <v>56</v>
      </c>
      <c r="H12" s="89">
        <v>6090</v>
      </c>
      <c r="I12" s="89" t="s">
        <v>19</v>
      </c>
      <c r="J12" s="89">
        <v>51.7</v>
      </c>
      <c r="K12" s="89">
        <v>57.8</v>
      </c>
      <c r="L12" s="89" t="s">
        <v>132</v>
      </c>
      <c r="M12" s="89">
        <v>6.4</v>
      </c>
      <c r="N12" s="91"/>
      <c r="O12" s="93">
        <v>10</v>
      </c>
    </row>
    <row r="13" spans="1:15" ht="19">
      <c r="A13" s="93">
        <v>11</v>
      </c>
      <c r="B13" s="91"/>
      <c r="C13" s="91"/>
      <c r="D13" s="91"/>
      <c r="E13" s="94">
        <v>0</v>
      </c>
      <c r="F13" s="89">
        <v>52.1</v>
      </c>
      <c r="G13" s="89">
        <v>48.8</v>
      </c>
      <c r="H13" s="89">
        <v>5480</v>
      </c>
      <c r="I13" s="89" t="s">
        <v>19</v>
      </c>
      <c r="J13" s="89">
        <v>41.2</v>
      </c>
      <c r="K13" s="89">
        <v>47</v>
      </c>
      <c r="L13" s="89" t="s">
        <v>93</v>
      </c>
      <c r="M13" s="89">
        <v>16.899999999999999</v>
      </c>
      <c r="N13" s="91"/>
      <c r="O13" s="93">
        <v>11</v>
      </c>
    </row>
    <row r="14" spans="1:15" ht="19">
      <c r="A14" s="93">
        <v>12</v>
      </c>
      <c r="B14" s="91"/>
      <c r="C14" s="91"/>
      <c r="D14" s="91"/>
      <c r="E14" s="94">
        <v>0</v>
      </c>
      <c r="F14" s="89">
        <v>51.5</v>
      </c>
      <c r="G14" s="89">
        <v>49.4</v>
      </c>
      <c r="H14" s="89">
        <v>5520</v>
      </c>
      <c r="I14" s="89" t="s">
        <v>19</v>
      </c>
      <c r="J14" s="89">
        <v>42.1</v>
      </c>
      <c r="K14" s="89">
        <v>46.8</v>
      </c>
      <c r="L14" s="89" t="s">
        <v>131</v>
      </c>
      <c r="M14" s="89">
        <v>16</v>
      </c>
      <c r="N14" s="91"/>
      <c r="O14" s="93">
        <v>12</v>
      </c>
    </row>
    <row r="15" spans="1:15" ht="19">
      <c r="A15" s="93">
        <v>13</v>
      </c>
      <c r="B15" s="91"/>
      <c r="C15" s="91"/>
      <c r="D15" s="91"/>
      <c r="E15" s="94">
        <v>82</v>
      </c>
      <c r="F15" s="89">
        <v>62</v>
      </c>
      <c r="G15" s="89">
        <v>60.9</v>
      </c>
      <c r="H15" s="89">
        <v>7980</v>
      </c>
      <c r="I15" s="89">
        <v>-3.5</v>
      </c>
      <c r="J15" s="89">
        <v>57.8</v>
      </c>
      <c r="K15" s="89">
        <v>59.5</v>
      </c>
      <c r="L15" s="89" t="s">
        <v>107</v>
      </c>
      <c r="M15" s="89">
        <v>3.2</v>
      </c>
      <c r="N15" s="91"/>
      <c r="O15" s="93">
        <v>13</v>
      </c>
    </row>
    <row r="16" spans="1:15" ht="19">
      <c r="A16" s="93">
        <v>14</v>
      </c>
      <c r="B16" s="91"/>
      <c r="C16" s="91"/>
      <c r="D16" s="91"/>
      <c r="E16" s="94">
        <v>82</v>
      </c>
      <c r="F16" s="89">
        <v>63.9</v>
      </c>
      <c r="G16" s="89">
        <v>62.5</v>
      </c>
      <c r="H16" s="89">
        <v>6540</v>
      </c>
      <c r="I16" s="89" t="s">
        <v>19</v>
      </c>
      <c r="J16" s="89">
        <v>60.7</v>
      </c>
      <c r="K16" s="89">
        <v>64.099999999999994</v>
      </c>
      <c r="L16" s="89" t="s">
        <v>42</v>
      </c>
      <c r="M16" s="89">
        <v>3.2</v>
      </c>
      <c r="N16" s="91"/>
      <c r="O16" s="93">
        <v>14</v>
      </c>
    </row>
    <row r="17" spans="1:15" ht="19">
      <c r="A17" s="93">
        <v>15</v>
      </c>
      <c r="B17" s="91"/>
      <c r="C17" s="91"/>
      <c r="D17" s="91"/>
      <c r="E17" s="94">
        <v>86</v>
      </c>
      <c r="F17" s="89">
        <v>62.1</v>
      </c>
      <c r="G17" s="89">
        <v>58.9</v>
      </c>
      <c r="H17" s="89">
        <v>8160</v>
      </c>
      <c r="I17" s="89">
        <v>-1.7</v>
      </c>
      <c r="J17" s="89">
        <v>55.5</v>
      </c>
      <c r="K17" s="89">
        <v>58.3</v>
      </c>
      <c r="L17" s="89" t="s">
        <v>22</v>
      </c>
      <c r="M17" s="89">
        <v>2.6</v>
      </c>
      <c r="N17" s="91"/>
      <c r="O17" s="93">
        <v>15</v>
      </c>
    </row>
    <row r="18" spans="1:15" ht="19">
      <c r="A18" s="93">
        <v>16</v>
      </c>
      <c r="B18" s="91"/>
      <c r="C18" s="91"/>
      <c r="D18" s="91"/>
      <c r="E18" s="94">
        <v>82</v>
      </c>
      <c r="F18" s="89">
        <v>62.5</v>
      </c>
      <c r="G18" s="89">
        <v>63</v>
      </c>
      <c r="H18" s="89">
        <v>8630</v>
      </c>
      <c r="I18" s="89">
        <v>-2.9</v>
      </c>
      <c r="J18" s="89">
        <v>60.9</v>
      </c>
      <c r="K18" s="89">
        <v>62.2</v>
      </c>
      <c r="L18" s="89" t="s">
        <v>133</v>
      </c>
      <c r="M18" s="89">
        <v>3.2</v>
      </c>
      <c r="N18" s="91"/>
      <c r="O18" s="93">
        <v>16</v>
      </c>
    </row>
    <row r="19" spans="1:15" ht="19">
      <c r="A19" s="93">
        <v>17</v>
      </c>
      <c r="B19" s="91"/>
      <c r="C19" s="91"/>
      <c r="D19" s="91"/>
      <c r="E19" s="94">
        <v>83</v>
      </c>
      <c r="F19" s="89">
        <v>62.3</v>
      </c>
      <c r="G19" s="89">
        <v>58.9</v>
      </c>
      <c r="H19" s="89">
        <v>8100</v>
      </c>
      <c r="I19" s="89">
        <v>-2.2999999999999998</v>
      </c>
      <c r="J19" s="89">
        <v>55.3</v>
      </c>
      <c r="K19" s="89">
        <v>58.7</v>
      </c>
      <c r="L19" s="89" t="s">
        <v>92</v>
      </c>
      <c r="M19" s="89">
        <v>3</v>
      </c>
      <c r="N19" s="91"/>
      <c r="O19" s="93">
        <v>17</v>
      </c>
    </row>
    <row r="20" spans="1:15" ht="19">
      <c r="A20" s="93">
        <v>18</v>
      </c>
      <c r="B20" s="91"/>
      <c r="C20" s="91"/>
      <c r="D20" s="91"/>
      <c r="E20" s="94">
        <v>87</v>
      </c>
      <c r="F20" s="89">
        <v>62.2</v>
      </c>
      <c r="G20" s="89">
        <v>61.6</v>
      </c>
      <c r="H20" s="89">
        <v>8110</v>
      </c>
      <c r="I20" s="89">
        <v>-2.1</v>
      </c>
      <c r="J20" s="89">
        <v>59.5</v>
      </c>
      <c r="K20" s="89">
        <v>62.7</v>
      </c>
      <c r="L20" s="89" t="s">
        <v>83</v>
      </c>
      <c r="M20" s="89">
        <v>2.5</v>
      </c>
      <c r="N20" s="91"/>
      <c r="O20" s="93">
        <v>18</v>
      </c>
    </row>
    <row r="21" spans="1:15" ht="19">
      <c r="A21" s="93">
        <v>19</v>
      </c>
      <c r="B21" s="91"/>
      <c r="C21" s="91"/>
      <c r="D21" s="91"/>
      <c r="E21" s="94">
        <v>86</v>
      </c>
      <c r="F21" s="89">
        <v>63.7</v>
      </c>
      <c r="G21" s="89">
        <v>62.8</v>
      </c>
      <c r="H21" s="89">
        <v>8930</v>
      </c>
      <c r="I21" s="89">
        <v>-3.1</v>
      </c>
      <c r="J21" s="89">
        <v>60.7</v>
      </c>
      <c r="K21" s="89">
        <v>62</v>
      </c>
      <c r="L21" s="89" t="s">
        <v>32</v>
      </c>
      <c r="M21" s="89">
        <v>2.7</v>
      </c>
      <c r="N21" s="91"/>
      <c r="O21" s="93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04A3-3BD8-644A-AB86-EBD3D351436C}">
  <dimension ref="A1:O22"/>
  <sheetViews>
    <sheetView workbookViewId="0">
      <selection activeCell="J22" sqref="J22"/>
    </sheetView>
  </sheetViews>
  <sheetFormatPr baseColWidth="10" defaultRowHeight="16"/>
  <sheetData>
    <row r="1" spans="1:15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1"/>
      <c r="O1" s="89" t="s">
        <v>0</v>
      </c>
    </row>
    <row r="2" spans="1:15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1"/>
      <c r="O2" s="91"/>
    </row>
    <row r="3" spans="1:15" ht="19">
      <c r="A3" s="93">
        <v>1</v>
      </c>
      <c r="B3" s="91"/>
      <c r="C3" s="91"/>
      <c r="D3" s="91"/>
      <c r="E3" s="94">
        <v>27</v>
      </c>
      <c r="F3" s="89">
        <v>58.3</v>
      </c>
      <c r="G3" s="89">
        <v>67</v>
      </c>
      <c r="H3" s="89">
        <v>6460</v>
      </c>
      <c r="I3" s="89">
        <v>-0.7</v>
      </c>
      <c r="J3" s="89">
        <v>68.8</v>
      </c>
      <c r="K3" s="89">
        <v>74.5</v>
      </c>
      <c r="L3" s="89" t="s">
        <v>92</v>
      </c>
      <c r="M3" s="89">
        <v>10.8</v>
      </c>
      <c r="N3" s="91"/>
      <c r="O3" s="93">
        <v>1</v>
      </c>
    </row>
    <row r="4" spans="1:15" ht="19">
      <c r="A4" s="93">
        <v>2</v>
      </c>
      <c r="B4" s="91"/>
      <c r="C4" s="91"/>
      <c r="D4" s="91"/>
      <c r="E4" s="94">
        <v>87</v>
      </c>
      <c r="F4" s="89">
        <v>54.9</v>
      </c>
      <c r="G4" s="89">
        <v>61.4</v>
      </c>
      <c r="H4" s="89">
        <v>6500</v>
      </c>
      <c r="I4" s="89" t="s">
        <v>19</v>
      </c>
      <c r="J4" s="89">
        <v>60</v>
      </c>
      <c r="K4" s="89">
        <v>65.400000000000006</v>
      </c>
      <c r="L4" s="89" t="s">
        <v>93</v>
      </c>
      <c r="M4" s="89">
        <v>2.5</v>
      </c>
      <c r="N4" s="91"/>
      <c r="O4" s="93">
        <v>2</v>
      </c>
    </row>
    <row r="5" spans="1:15" ht="19">
      <c r="A5" s="93">
        <v>3</v>
      </c>
      <c r="B5" s="91"/>
      <c r="C5" s="91"/>
      <c r="D5" s="91"/>
      <c r="E5" s="94">
        <v>17</v>
      </c>
      <c r="F5" s="89">
        <v>56.3</v>
      </c>
      <c r="G5" s="89">
        <v>67.3</v>
      </c>
      <c r="H5" s="89">
        <v>5970</v>
      </c>
      <c r="I5" s="89">
        <v>-1.5</v>
      </c>
      <c r="J5" s="89">
        <v>69.3</v>
      </c>
      <c r="K5" s="89">
        <v>77</v>
      </c>
      <c r="L5" s="89" t="s">
        <v>94</v>
      </c>
      <c r="M5" s="89">
        <v>12.2</v>
      </c>
      <c r="N5" s="91"/>
      <c r="O5" s="93">
        <v>3</v>
      </c>
    </row>
    <row r="6" spans="1:15" ht="19">
      <c r="A6" s="93">
        <v>4</v>
      </c>
      <c r="B6" s="91"/>
      <c r="C6" s="91"/>
      <c r="D6" s="91"/>
      <c r="E6" s="94">
        <v>48</v>
      </c>
      <c r="F6" s="89">
        <v>56.4</v>
      </c>
      <c r="G6" s="89">
        <v>64.8</v>
      </c>
      <c r="H6" s="89">
        <v>6760</v>
      </c>
      <c r="I6" s="89" t="s">
        <v>19</v>
      </c>
      <c r="J6" s="89">
        <v>65</v>
      </c>
      <c r="K6" s="89">
        <v>70.5</v>
      </c>
      <c r="L6" s="89" t="s">
        <v>134</v>
      </c>
      <c r="M6" s="89">
        <v>8</v>
      </c>
      <c r="N6" s="91"/>
      <c r="O6" s="93">
        <v>4</v>
      </c>
    </row>
    <row r="7" spans="1:15" ht="19">
      <c r="A7" s="93">
        <v>5</v>
      </c>
      <c r="B7" s="91"/>
      <c r="C7" s="91"/>
      <c r="D7" s="91"/>
      <c r="E7" s="94">
        <v>75</v>
      </c>
      <c r="F7" s="89">
        <v>55.6</v>
      </c>
      <c r="G7" s="89">
        <v>63.1</v>
      </c>
      <c r="H7" s="89">
        <v>7230</v>
      </c>
      <c r="I7" s="89">
        <v>-3.1</v>
      </c>
      <c r="J7" s="89">
        <v>62.2</v>
      </c>
      <c r="K7" s="89">
        <v>66.5</v>
      </c>
      <c r="L7" s="89" t="s">
        <v>35</v>
      </c>
      <c r="M7" s="89">
        <v>4.2</v>
      </c>
      <c r="N7" s="91"/>
      <c r="O7" s="93">
        <v>5</v>
      </c>
    </row>
    <row r="8" spans="1:15" ht="19">
      <c r="A8" s="93">
        <v>6</v>
      </c>
      <c r="B8" s="91"/>
      <c r="C8" s="91"/>
      <c r="D8" s="91"/>
      <c r="E8" s="94">
        <v>99</v>
      </c>
      <c r="F8" s="89">
        <v>53.3</v>
      </c>
      <c r="G8" s="89">
        <v>60.1</v>
      </c>
      <c r="H8" s="89">
        <v>6400</v>
      </c>
      <c r="I8" s="89" t="s">
        <v>19</v>
      </c>
      <c r="J8" s="89">
        <v>58</v>
      </c>
      <c r="K8" s="89">
        <v>63.4</v>
      </c>
      <c r="L8" s="89" t="s">
        <v>26</v>
      </c>
      <c r="M8" s="89">
        <v>0.9</v>
      </c>
      <c r="N8" s="91"/>
      <c r="O8" s="93">
        <v>6</v>
      </c>
    </row>
    <row r="9" spans="1:15" ht="19">
      <c r="A9" s="93">
        <v>7</v>
      </c>
      <c r="B9" s="91"/>
      <c r="C9" s="91"/>
      <c r="D9" s="91"/>
      <c r="E9" s="94">
        <v>66</v>
      </c>
      <c r="F9" s="89">
        <v>56.2</v>
      </c>
      <c r="G9" s="89">
        <v>63.7</v>
      </c>
      <c r="H9" s="89">
        <v>6180</v>
      </c>
      <c r="I9" s="89">
        <v>-0.5</v>
      </c>
      <c r="J9" s="89">
        <v>63.4</v>
      </c>
      <c r="K9" s="89">
        <v>70.400000000000006</v>
      </c>
      <c r="L9" s="89" t="s">
        <v>135</v>
      </c>
      <c r="M9" s="89">
        <v>5.4</v>
      </c>
      <c r="N9" s="91"/>
      <c r="O9" s="93">
        <v>7</v>
      </c>
    </row>
    <row r="10" spans="1:15" ht="19">
      <c r="A10" s="93">
        <v>8</v>
      </c>
      <c r="B10" s="91"/>
      <c r="C10" s="91"/>
      <c r="D10" s="91"/>
      <c r="E10" s="94">
        <v>35</v>
      </c>
      <c r="F10" s="89">
        <v>58.3</v>
      </c>
      <c r="G10" s="89">
        <v>66.5</v>
      </c>
      <c r="H10" s="89">
        <v>6870</v>
      </c>
      <c r="I10" s="89" t="s">
        <v>19</v>
      </c>
      <c r="J10" s="89">
        <v>67.599999999999994</v>
      </c>
      <c r="K10" s="89">
        <v>72.400000000000006</v>
      </c>
      <c r="L10" s="89" t="s">
        <v>136</v>
      </c>
      <c r="M10" s="89">
        <v>9.6999999999999993</v>
      </c>
      <c r="N10" s="91"/>
      <c r="O10" s="93">
        <v>8</v>
      </c>
    </row>
    <row r="11" spans="1:15" ht="19">
      <c r="A11" s="93">
        <v>9</v>
      </c>
      <c r="B11" s="91"/>
      <c r="C11" s="91"/>
      <c r="D11" s="91"/>
      <c r="E11" s="94">
        <v>8</v>
      </c>
      <c r="F11" s="89">
        <v>54.3</v>
      </c>
      <c r="G11" s="89">
        <v>51</v>
      </c>
      <c r="H11" s="89">
        <v>5670</v>
      </c>
      <c r="I11" s="89" t="s">
        <v>19</v>
      </c>
      <c r="J11" s="89">
        <v>44.5</v>
      </c>
      <c r="K11" s="89">
        <v>50.2</v>
      </c>
      <c r="L11" s="89" t="s">
        <v>28</v>
      </c>
      <c r="M11" s="89">
        <v>13.6</v>
      </c>
      <c r="N11" s="91"/>
      <c r="O11" s="93">
        <v>9</v>
      </c>
    </row>
    <row r="12" spans="1:15" ht="19">
      <c r="A12" s="93">
        <v>10</v>
      </c>
      <c r="B12" s="91"/>
      <c r="C12" s="91"/>
      <c r="D12" s="91"/>
      <c r="E12" s="94">
        <v>0</v>
      </c>
      <c r="F12" s="89">
        <v>55.9</v>
      </c>
      <c r="G12" s="89">
        <v>49.3</v>
      </c>
      <c r="H12" s="89">
        <v>7750</v>
      </c>
      <c r="I12" s="89">
        <v>-0.9</v>
      </c>
      <c r="J12" s="89">
        <v>41.5</v>
      </c>
      <c r="K12" s="89">
        <v>43.9</v>
      </c>
      <c r="L12" s="89" t="s">
        <v>26</v>
      </c>
      <c r="M12" s="89">
        <v>16.600000000000001</v>
      </c>
      <c r="N12" s="91"/>
      <c r="O12" s="93">
        <v>10</v>
      </c>
    </row>
    <row r="13" spans="1:15" ht="19">
      <c r="A13" s="93">
        <v>11</v>
      </c>
      <c r="B13" s="91"/>
      <c r="C13" s="91"/>
      <c r="D13" s="91"/>
      <c r="E13" s="94">
        <v>0</v>
      </c>
      <c r="F13" s="89">
        <v>57</v>
      </c>
      <c r="G13" s="89">
        <v>50</v>
      </c>
      <c r="H13" s="89">
        <v>5580</v>
      </c>
      <c r="I13" s="89" t="s">
        <v>19</v>
      </c>
      <c r="J13" s="89">
        <v>43</v>
      </c>
      <c r="K13" s="89">
        <v>48.4</v>
      </c>
      <c r="L13" s="89" t="s">
        <v>27</v>
      </c>
      <c r="M13" s="89">
        <v>15</v>
      </c>
      <c r="N13" s="91"/>
      <c r="O13" s="93">
        <v>11</v>
      </c>
    </row>
    <row r="14" spans="1:15" ht="19">
      <c r="A14" s="93">
        <v>12</v>
      </c>
      <c r="B14" s="91"/>
      <c r="C14" s="91"/>
      <c r="D14" s="91"/>
      <c r="E14" s="94">
        <v>48</v>
      </c>
      <c r="F14" s="89">
        <v>55.5</v>
      </c>
      <c r="G14" s="89">
        <v>55.5</v>
      </c>
      <c r="H14" s="89">
        <v>7740</v>
      </c>
      <c r="I14" s="89">
        <v>-2.1</v>
      </c>
      <c r="J14" s="89">
        <v>50.4</v>
      </c>
      <c r="K14" s="89">
        <v>52.9</v>
      </c>
      <c r="L14" s="89" t="s">
        <v>80</v>
      </c>
      <c r="M14" s="89">
        <v>7.9</v>
      </c>
      <c r="N14" s="91"/>
      <c r="O14" s="93">
        <v>12</v>
      </c>
    </row>
    <row r="15" spans="1:15" ht="19">
      <c r="A15" s="93">
        <v>13</v>
      </c>
      <c r="B15" s="91"/>
      <c r="C15" s="91"/>
      <c r="D15" s="91"/>
      <c r="E15" s="94">
        <v>0</v>
      </c>
      <c r="F15" s="89">
        <v>52.5</v>
      </c>
      <c r="G15" s="89">
        <v>48.8</v>
      </c>
      <c r="H15" s="89">
        <v>5480</v>
      </c>
      <c r="I15" s="89" t="s">
        <v>19</v>
      </c>
      <c r="J15" s="89">
        <v>41.2</v>
      </c>
      <c r="K15" s="89">
        <v>47.1</v>
      </c>
      <c r="L15" s="89" t="s">
        <v>137</v>
      </c>
      <c r="M15" s="89">
        <v>16.899999999999999</v>
      </c>
      <c r="N15" s="91"/>
      <c r="O15" s="93">
        <v>13</v>
      </c>
    </row>
    <row r="16" spans="1:15" ht="19">
      <c r="A16" s="93">
        <v>14</v>
      </c>
      <c r="B16" s="91"/>
      <c r="C16" s="91"/>
      <c r="D16" s="91"/>
      <c r="E16" s="94">
        <v>99</v>
      </c>
      <c r="F16" s="89">
        <v>63.2</v>
      </c>
      <c r="G16" s="89">
        <v>61.1</v>
      </c>
      <c r="H16" s="89">
        <v>8360</v>
      </c>
      <c r="I16" s="89">
        <v>-1.7</v>
      </c>
      <c r="J16" s="89">
        <v>58.7</v>
      </c>
      <c r="K16" s="89">
        <v>61.1</v>
      </c>
      <c r="L16" s="89" t="s">
        <v>29</v>
      </c>
      <c r="M16" s="89">
        <v>0.9</v>
      </c>
      <c r="N16" s="91"/>
      <c r="O16" s="93">
        <v>14</v>
      </c>
    </row>
    <row r="17" spans="1:15" ht="19">
      <c r="A17" s="93">
        <v>15</v>
      </c>
      <c r="B17" s="91"/>
      <c r="C17" s="91"/>
      <c r="D17" s="91"/>
      <c r="E17" s="94">
        <v>70</v>
      </c>
      <c r="F17" s="89">
        <v>63.9</v>
      </c>
      <c r="G17" s="89">
        <v>64.099999999999994</v>
      </c>
      <c r="H17" s="89">
        <v>8930</v>
      </c>
      <c r="I17" s="89">
        <v>-1.7</v>
      </c>
      <c r="J17" s="89">
        <v>62.1</v>
      </c>
      <c r="K17" s="89">
        <v>63.1</v>
      </c>
      <c r="L17" s="89" t="s">
        <v>87</v>
      </c>
      <c r="M17" s="89">
        <v>4.9000000000000004</v>
      </c>
      <c r="N17" s="91"/>
      <c r="O17" s="93">
        <v>15</v>
      </c>
    </row>
    <row r="18" spans="1:15" ht="19">
      <c r="A18" s="93">
        <v>16</v>
      </c>
      <c r="B18" s="91"/>
      <c r="C18" s="91"/>
      <c r="D18" s="91"/>
      <c r="E18" s="94">
        <v>88</v>
      </c>
      <c r="F18" s="89">
        <v>60.8</v>
      </c>
      <c r="G18" s="89">
        <v>60.3</v>
      </c>
      <c r="H18" s="89">
        <v>6390</v>
      </c>
      <c r="I18" s="89" t="s">
        <v>19</v>
      </c>
      <c r="J18" s="89">
        <v>57.8</v>
      </c>
      <c r="K18" s="89">
        <v>61.7</v>
      </c>
      <c r="L18" s="89" t="s">
        <v>36</v>
      </c>
      <c r="M18" s="89">
        <v>2.4</v>
      </c>
      <c r="N18" s="91"/>
      <c r="O18" s="93">
        <v>16</v>
      </c>
    </row>
    <row r="19" spans="1:15" ht="19">
      <c r="A19" s="93">
        <v>17</v>
      </c>
      <c r="B19" s="91"/>
      <c r="C19" s="91"/>
      <c r="D19" s="91"/>
      <c r="E19" s="94">
        <v>91</v>
      </c>
      <c r="F19" s="89">
        <v>61.5</v>
      </c>
      <c r="G19" s="89">
        <v>59.7</v>
      </c>
      <c r="H19" s="89">
        <v>8610</v>
      </c>
      <c r="I19" s="89">
        <v>-2.1</v>
      </c>
      <c r="J19" s="89">
        <v>56.1</v>
      </c>
      <c r="K19" s="89">
        <v>57.6</v>
      </c>
      <c r="L19" s="89" t="s">
        <v>76</v>
      </c>
      <c r="M19" s="89">
        <v>2</v>
      </c>
      <c r="N19" s="91"/>
      <c r="O19" s="93">
        <v>17</v>
      </c>
    </row>
    <row r="20" spans="1:15" ht="19">
      <c r="A20" s="93">
        <v>18</v>
      </c>
      <c r="B20" s="91"/>
      <c r="C20" s="91"/>
      <c r="D20" s="91"/>
      <c r="E20" s="94">
        <v>78</v>
      </c>
      <c r="F20" s="89">
        <v>64</v>
      </c>
      <c r="G20" s="89">
        <v>63.5</v>
      </c>
      <c r="H20" s="89">
        <v>8910</v>
      </c>
      <c r="I20" s="89">
        <v>-2.5</v>
      </c>
      <c r="J20" s="89">
        <v>61.6</v>
      </c>
      <c r="K20" s="89">
        <v>62.8</v>
      </c>
      <c r="L20" s="89" t="s">
        <v>79</v>
      </c>
      <c r="M20" s="89">
        <v>3.7</v>
      </c>
      <c r="N20" s="91"/>
      <c r="O20" s="93">
        <v>18</v>
      </c>
    </row>
    <row r="21" spans="1:15" ht="19">
      <c r="A21" s="93">
        <v>19</v>
      </c>
      <c r="B21" s="91"/>
      <c r="C21" s="91"/>
      <c r="D21" s="91"/>
      <c r="E21" s="94">
        <v>93</v>
      </c>
      <c r="F21" s="89">
        <v>63.4</v>
      </c>
      <c r="G21" s="89">
        <v>60.6</v>
      </c>
      <c r="H21" s="89">
        <v>8610</v>
      </c>
      <c r="I21" s="89">
        <v>-2.9</v>
      </c>
      <c r="J21" s="89">
        <v>57.7</v>
      </c>
      <c r="K21" s="89">
        <v>59.9</v>
      </c>
      <c r="L21" s="89" t="s">
        <v>136</v>
      </c>
      <c r="M21" s="89">
        <v>1.7</v>
      </c>
      <c r="N21" s="91"/>
      <c r="O21" s="93">
        <v>19</v>
      </c>
    </row>
    <row r="22" spans="1:15" ht="19">
      <c r="A22" s="93">
        <v>20</v>
      </c>
      <c r="B22" s="91"/>
      <c r="C22" s="91"/>
      <c r="D22" s="91"/>
      <c r="E22" s="94">
        <v>92</v>
      </c>
      <c r="F22" s="89">
        <v>63.1</v>
      </c>
      <c r="G22" s="89">
        <v>60.9</v>
      </c>
      <c r="H22" s="89">
        <v>8210</v>
      </c>
      <c r="I22" s="89">
        <v>-1.5</v>
      </c>
      <c r="J22" s="89">
        <v>58.5</v>
      </c>
      <c r="K22" s="89">
        <v>61.3</v>
      </c>
      <c r="L22" s="89" t="s">
        <v>138</v>
      </c>
      <c r="M22" s="89">
        <v>1.8</v>
      </c>
      <c r="N22" s="91"/>
      <c r="O22" s="93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339B-1FE1-1341-9560-EDCC55D84112}">
  <dimension ref="A1:O22"/>
  <sheetViews>
    <sheetView zoomScale="90" zoomScaleNormal="90" workbookViewId="0">
      <selection activeCell="J15" sqref="J15"/>
    </sheetView>
  </sheetViews>
  <sheetFormatPr baseColWidth="10" defaultRowHeight="16"/>
  <sheetData>
    <row r="1" spans="1:15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1"/>
      <c r="O1" s="89" t="s">
        <v>0</v>
      </c>
    </row>
    <row r="2" spans="1:15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1"/>
      <c r="O2" s="91"/>
    </row>
    <row r="3" spans="1:15" ht="19">
      <c r="A3" s="93">
        <v>1</v>
      </c>
      <c r="B3" s="91"/>
      <c r="C3" s="91"/>
      <c r="D3" s="91"/>
      <c r="E3" s="94">
        <v>35</v>
      </c>
      <c r="F3" s="89">
        <v>55.9</v>
      </c>
      <c r="G3" s="89">
        <v>54.2</v>
      </c>
      <c r="H3" s="89">
        <v>7470</v>
      </c>
      <c r="I3" s="89">
        <v>-1.9</v>
      </c>
      <c r="J3" s="89">
        <v>48.6</v>
      </c>
      <c r="K3" s="89">
        <v>52.3</v>
      </c>
      <c r="L3" s="89" t="s">
        <v>75</v>
      </c>
      <c r="M3" s="89">
        <v>9.6999999999999993</v>
      </c>
      <c r="N3" s="91"/>
      <c r="O3" s="93">
        <v>1</v>
      </c>
    </row>
    <row r="4" spans="1:15" ht="19">
      <c r="A4" s="93">
        <v>2</v>
      </c>
      <c r="B4" s="91"/>
      <c r="C4" s="91"/>
      <c r="D4" s="91"/>
      <c r="E4" s="94">
        <v>42</v>
      </c>
      <c r="F4" s="89">
        <v>57.3</v>
      </c>
      <c r="G4" s="89">
        <v>54.8</v>
      </c>
      <c r="H4" s="89">
        <v>7730</v>
      </c>
      <c r="I4" s="89">
        <v>-2.1</v>
      </c>
      <c r="J4" s="89">
        <v>49.4</v>
      </c>
      <c r="K4" s="89">
        <v>52.6</v>
      </c>
      <c r="L4" s="89" t="s">
        <v>139</v>
      </c>
      <c r="M4" s="89">
        <v>8.6999999999999993</v>
      </c>
      <c r="N4" s="91"/>
      <c r="O4" s="93">
        <v>2</v>
      </c>
    </row>
    <row r="5" spans="1:15" ht="19">
      <c r="A5" s="93">
        <v>3</v>
      </c>
      <c r="B5" s="91"/>
      <c r="C5" s="91"/>
      <c r="D5" s="91"/>
      <c r="E5" s="94">
        <v>20</v>
      </c>
      <c r="F5" s="89">
        <v>56.9</v>
      </c>
      <c r="G5" s="89">
        <v>52.3</v>
      </c>
      <c r="H5" s="89">
        <v>5760</v>
      </c>
      <c r="I5" s="89" t="s">
        <v>19</v>
      </c>
      <c r="J5" s="89">
        <v>46.2</v>
      </c>
      <c r="K5" s="89">
        <v>50.8</v>
      </c>
      <c r="L5" s="89" t="s">
        <v>137</v>
      </c>
      <c r="M5" s="89">
        <v>11.8</v>
      </c>
      <c r="N5" s="91"/>
      <c r="O5" s="93">
        <v>3</v>
      </c>
    </row>
    <row r="6" spans="1:15" ht="19">
      <c r="A6" s="93">
        <v>4</v>
      </c>
      <c r="B6" s="91"/>
      <c r="C6" s="91"/>
      <c r="D6" s="91"/>
      <c r="E6" s="94">
        <v>49</v>
      </c>
      <c r="F6" s="89">
        <v>56.1</v>
      </c>
      <c r="G6" s="89">
        <v>55.5</v>
      </c>
      <c r="H6" s="89">
        <v>7650</v>
      </c>
      <c r="I6" s="89">
        <v>-2.2999999999999998</v>
      </c>
      <c r="J6" s="89">
        <v>50.3</v>
      </c>
      <c r="K6" s="89">
        <v>52.7</v>
      </c>
      <c r="L6" s="89" t="s">
        <v>129</v>
      </c>
      <c r="M6" s="89">
        <v>7.8</v>
      </c>
      <c r="N6" s="91"/>
      <c r="O6" s="93">
        <v>4</v>
      </c>
    </row>
    <row r="7" spans="1:15" ht="19">
      <c r="A7" s="93">
        <v>5</v>
      </c>
      <c r="B7" s="91"/>
      <c r="C7" s="91"/>
      <c r="D7" s="91"/>
      <c r="E7" s="94">
        <v>0</v>
      </c>
      <c r="F7" s="89">
        <v>53.1</v>
      </c>
      <c r="G7" s="89">
        <v>49.8</v>
      </c>
      <c r="H7" s="89">
        <v>5560</v>
      </c>
      <c r="I7" s="89" t="s">
        <v>19</v>
      </c>
      <c r="J7" s="89">
        <v>42.7</v>
      </c>
      <c r="K7" s="89">
        <v>48</v>
      </c>
      <c r="L7" s="89" t="s">
        <v>27</v>
      </c>
      <c r="M7" s="89">
        <v>15.3</v>
      </c>
      <c r="N7" s="91"/>
      <c r="O7" s="93">
        <v>5</v>
      </c>
    </row>
    <row r="8" spans="1:15" ht="19">
      <c r="A8" s="93">
        <v>6</v>
      </c>
      <c r="B8" s="91"/>
      <c r="C8" s="91"/>
      <c r="D8" s="91"/>
      <c r="E8" s="94">
        <v>87</v>
      </c>
      <c r="F8" s="89">
        <v>63.1</v>
      </c>
      <c r="G8" s="89">
        <v>62.2</v>
      </c>
      <c r="H8" s="89">
        <v>8530</v>
      </c>
      <c r="I8" s="89">
        <v>-3.3</v>
      </c>
      <c r="J8" s="89">
        <v>60.2</v>
      </c>
      <c r="K8" s="89">
        <v>62.5</v>
      </c>
      <c r="L8" s="89" t="s">
        <v>131</v>
      </c>
      <c r="M8" s="89">
        <v>2.5</v>
      </c>
      <c r="N8" s="91"/>
      <c r="O8" s="93">
        <v>6</v>
      </c>
    </row>
    <row r="9" spans="1:15" ht="19">
      <c r="A9" s="93">
        <v>7</v>
      </c>
      <c r="B9" s="91"/>
      <c r="C9" s="91"/>
      <c r="D9" s="91"/>
      <c r="E9" s="94">
        <v>84</v>
      </c>
      <c r="F9" s="89">
        <v>60.8</v>
      </c>
      <c r="G9" s="89">
        <v>60.5</v>
      </c>
      <c r="H9" s="89">
        <v>6400</v>
      </c>
      <c r="I9" s="89" t="s">
        <v>19</v>
      </c>
      <c r="J9" s="89">
        <v>58</v>
      </c>
      <c r="K9" s="89">
        <v>61.8</v>
      </c>
      <c r="L9" s="89" t="s">
        <v>140</v>
      </c>
      <c r="M9" s="89">
        <v>2.9</v>
      </c>
      <c r="N9" s="91"/>
      <c r="O9" s="93">
        <v>7</v>
      </c>
    </row>
    <row r="10" spans="1:15" ht="19">
      <c r="A10" s="93">
        <v>8</v>
      </c>
      <c r="B10" s="91"/>
      <c r="C10" s="91"/>
      <c r="D10" s="91"/>
      <c r="E10" s="94">
        <v>80</v>
      </c>
      <c r="F10" s="89">
        <v>62.7</v>
      </c>
      <c r="G10" s="89">
        <v>63.2</v>
      </c>
      <c r="H10" s="89">
        <v>8440</v>
      </c>
      <c r="I10" s="89">
        <v>-1.5</v>
      </c>
      <c r="J10" s="89">
        <v>61.5</v>
      </c>
      <c r="K10" s="89">
        <v>63.4</v>
      </c>
      <c r="L10" s="89" t="s">
        <v>16</v>
      </c>
      <c r="M10" s="89">
        <v>3.5</v>
      </c>
      <c r="N10" s="91"/>
      <c r="O10" s="93">
        <v>8</v>
      </c>
    </row>
    <row r="11" spans="1:15" ht="19">
      <c r="A11" s="93">
        <v>9</v>
      </c>
      <c r="B11" s="91"/>
      <c r="C11" s="91"/>
      <c r="D11" s="91"/>
      <c r="E11" s="94">
        <v>63</v>
      </c>
      <c r="F11" s="89">
        <v>59.8</v>
      </c>
      <c r="G11" s="89">
        <v>57.3</v>
      </c>
      <c r="H11" s="89">
        <v>8110</v>
      </c>
      <c r="I11" s="89">
        <v>-1.9</v>
      </c>
      <c r="J11" s="89">
        <v>53</v>
      </c>
      <c r="K11" s="89">
        <v>55.6</v>
      </c>
      <c r="L11" s="89" t="s">
        <v>141</v>
      </c>
      <c r="M11" s="89">
        <v>5.9</v>
      </c>
      <c r="N11" s="91"/>
      <c r="O11" s="93">
        <v>9</v>
      </c>
    </row>
    <row r="12" spans="1:15" ht="19">
      <c r="A12" s="93">
        <v>10</v>
      </c>
      <c r="B12" s="91"/>
      <c r="C12" s="91"/>
      <c r="D12" s="91"/>
      <c r="E12" s="94">
        <v>80</v>
      </c>
      <c r="F12" s="89">
        <v>61.9</v>
      </c>
      <c r="G12" s="89">
        <v>61.5</v>
      </c>
      <c r="H12" s="89">
        <v>6480</v>
      </c>
      <c r="I12" s="89" t="s">
        <v>19</v>
      </c>
      <c r="J12" s="89">
        <v>59.8</v>
      </c>
      <c r="K12" s="89">
        <v>64.099999999999994</v>
      </c>
      <c r="L12" s="89" t="s">
        <v>142</v>
      </c>
      <c r="M12" s="89">
        <v>3.5</v>
      </c>
      <c r="N12" s="91"/>
      <c r="O12" s="93">
        <v>10</v>
      </c>
    </row>
    <row r="13" spans="1:15" ht="19">
      <c r="A13" s="93">
        <v>11</v>
      </c>
      <c r="B13" s="91"/>
      <c r="C13" s="91"/>
      <c r="D13" s="91"/>
      <c r="E13" s="94">
        <v>89</v>
      </c>
      <c r="F13" s="89">
        <v>61.2</v>
      </c>
      <c r="G13" s="89">
        <v>62.2</v>
      </c>
      <c r="H13" s="89">
        <v>8350</v>
      </c>
      <c r="I13" s="89">
        <v>-2.9</v>
      </c>
      <c r="J13" s="89">
        <v>59.8</v>
      </c>
      <c r="K13" s="89">
        <v>61.4</v>
      </c>
      <c r="L13" s="89" t="s">
        <v>129</v>
      </c>
      <c r="M13" s="89">
        <v>2.2000000000000002</v>
      </c>
      <c r="N13" s="91"/>
      <c r="O13" s="93">
        <v>11</v>
      </c>
    </row>
    <row r="14" spans="1:15" ht="19">
      <c r="A14" s="93">
        <v>12</v>
      </c>
      <c r="B14" s="91"/>
      <c r="C14" s="91"/>
      <c r="D14" s="91"/>
      <c r="E14" s="94">
        <v>91</v>
      </c>
      <c r="F14" s="89">
        <v>62.4</v>
      </c>
      <c r="G14" s="89">
        <v>62.5</v>
      </c>
      <c r="H14" s="89">
        <v>8690</v>
      </c>
      <c r="I14" s="89">
        <v>-1.9</v>
      </c>
      <c r="J14" s="89">
        <v>59.9</v>
      </c>
      <c r="K14" s="89">
        <v>61</v>
      </c>
      <c r="L14" s="89" t="s">
        <v>86</v>
      </c>
      <c r="M14" s="89">
        <v>2</v>
      </c>
      <c r="N14" s="91"/>
      <c r="O14" s="93">
        <v>12</v>
      </c>
    </row>
    <row r="15" spans="1:15" ht="19">
      <c r="A15" s="93">
        <v>13</v>
      </c>
      <c r="B15" s="91"/>
      <c r="C15" s="91"/>
      <c r="D15" s="91"/>
      <c r="E15" s="94">
        <v>93</v>
      </c>
      <c r="F15" s="89">
        <v>60.4</v>
      </c>
      <c r="G15" s="89">
        <v>60</v>
      </c>
      <c r="H15" s="89">
        <v>8400</v>
      </c>
      <c r="I15" s="89">
        <v>-2.9</v>
      </c>
      <c r="J15" s="89">
        <v>56.7</v>
      </c>
      <c r="K15" s="89">
        <v>58.5</v>
      </c>
      <c r="L15" s="89" t="s">
        <v>137</v>
      </c>
      <c r="M15" s="89">
        <v>1.7</v>
      </c>
      <c r="N15" s="91"/>
      <c r="O15" s="93">
        <v>13</v>
      </c>
    </row>
    <row r="16" spans="1:15" ht="19">
      <c r="A16" s="93">
        <v>14</v>
      </c>
      <c r="B16" s="91"/>
      <c r="C16" s="91"/>
      <c r="D16" s="91"/>
      <c r="E16" s="94">
        <v>74</v>
      </c>
      <c r="F16" s="89">
        <v>61</v>
      </c>
      <c r="G16" s="89">
        <v>62.7</v>
      </c>
      <c r="H16" s="89">
        <v>8520</v>
      </c>
      <c r="I16" s="89">
        <v>-3.1</v>
      </c>
      <c r="J16" s="89">
        <v>60.6</v>
      </c>
      <c r="K16" s="89">
        <v>62.4</v>
      </c>
      <c r="L16" s="89" t="s">
        <v>143</v>
      </c>
      <c r="M16" s="89">
        <v>4.3</v>
      </c>
      <c r="N16" s="91"/>
      <c r="O16" s="93">
        <v>14</v>
      </c>
    </row>
    <row r="17" spans="1:15" ht="19">
      <c r="A17" s="93">
        <v>15</v>
      </c>
      <c r="B17" s="91"/>
      <c r="C17" s="91"/>
      <c r="D17" s="91"/>
      <c r="E17" s="94">
        <v>89</v>
      </c>
      <c r="F17" s="89">
        <v>62.1</v>
      </c>
      <c r="G17" s="89">
        <v>59.8</v>
      </c>
      <c r="H17" s="89">
        <v>8170</v>
      </c>
      <c r="I17" s="89">
        <v>-2.9</v>
      </c>
      <c r="J17" s="89">
        <v>56</v>
      </c>
      <c r="K17" s="89">
        <v>57.6</v>
      </c>
      <c r="L17" s="89" t="s">
        <v>132</v>
      </c>
      <c r="M17" s="89">
        <v>2.2999999999999998</v>
      </c>
      <c r="N17" s="91"/>
      <c r="O17" s="93">
        <v>15</v>
      </c>
    </row>
    <row r="18" spans="1:15" ht="19">
      <c r="A18" s="93">
        <v>16</v>
      </c>
      <c r="B18" s="91"/>
      <c r="C18" s="91"/>
      <c r="D18" s="91"/>
      <c r="E18" s="94">
        <v>99</v>
      </c>
      <c r="F18" s="89">
        <v>61.3</v>
      </c>
      <c r="G18" s="89">
        <v>61.3</v>
      </c>
      <c r="H18" s="89">
        <v>8540</v>
      </c>
      <c r="I18" s="89">
        <v>-2.7</v>
      </c>
      <c r="J18" s="89">
        <v>58.6</v>
      </c>
      <c r="K18" s="89">
        <v>60.2</v>
      </c>
      <c r="L18" s="89" t="s">
        <v>14</v>
      </c>
      <c r="M18" s="89">
        <v>0.8</v>
      </c>
      <c r="N18" s="91"/>
      <c r="O18" s="93">
        <v>16</v>
      </c>
    </row>
    <row r="19" spans="1:15" ht="19">
      <c r="A19" s="93">
        <v>17</v>
      </c>
      <c r="B19" s="91"/>
      <c r="C19" s="91"/>
      <c r="D19" s="91"/>
      <c r="E19" s="94">
        <v>96</v>
      </c>
      <c r="F19" s="89">
        <v>61.9</v>
      </c>
      <c r="G19" s="89">
        <v>61.3</v>
      </c>
      <c r="H19" s="89">
        <v>8620</v>
      </c>
      <c r="I19" s="89">
        <v>-2.9</v>
      </c>
      <c r="J19" s="89">
        <v>58.5</v>
      </c>
      <c r="K19" s="89">
        <v>60</v>
      </c>
      <c r="L19" s="89" t="s">
        <v>137</v>
      </c>
      <c r="M19" s="89">
        <v>1.2</v>
      </c>
      <c r="N19" s="91"/>
      <c r="O19" s="93">
        <v>17</v>
      </c>
    </row>
    <row r="20" spans="1:15" ht="19">
      <c r="A20" s="93">
        <v>18</v>
      </c>
      <c r="B20" s="91"/>
      <c r="C20" s="91"/>
      <c r="D20" s="91"/>
      <c r="E20" s="94">
        <v>88</v>
      </c>
      <c r="F20" s="89">
        <v>63</v>
      </c>
      <c r="G20" s="89">
        <v>62.5</v>
      </c>
      <c r="H20" s="89">
        <v>8540</v>
      </c>
      <c r="I20" s="89">
        <v>-3.7</v>
      </c>
      <c r="J20" s="89">
        <v>60.2</v>
      </c>
      <c r="K20" s="89">
        <v>61.7</v>
      </c>
      <c r="L20" s="89" t="s">
        <v>85</v>
      </c>
      <c r="M20" s="89">
        <v>2.2999999999999998</v>
      </c>
      <c r="N20" s="91"/>
      <c r="O20" s="93">
        <v>18</v>
      </c>
    </row>
    <row r="21" spans="1:15" ht="19">
      <c r="A21" s="93">
        <v>19</v>
      </c>
      <c r="B21" s="91"/>
      <c r="C21" s="91"/>
      <c r="D21" s="91"/>
      <c r="E21" s="94">
        <v>83</v>
      </c>
      <c r="F21" s="89">
        <v>63.5</v>
      </c>
      <c r="G21" s="89">
        <v>63.1</v>
      </c>
      <c r="H21" s="89">
        <v>8830</v>
      </c>
      <c r="I21" s="89">
        <v>-2.7</v>
      </c>
      <c r="J21" s="89">
        <v>61</v>
      </c>
      <c r="K21" s="89">
        <v>62.1</v>
      </c>
      <c r="L21" s="89" t="s">
        <v>85</v>
      </c>
      <c r="M21" s="89">
        <v>3.1</v>
      </c>
      <c r="N21" s="91"/>
      <c r="O21" s="93">
        <v>19</v>
      </c>
    </row>
    <row r="22" spans="1:15" ht="19">
      <c r="A22" s="93">
        <v>20</v>
      </c>
      <c r="B22" s="91"/>
      <c r="C22" s="91"/>
      <c r="D22" s="91"/>
      <c r="E22" s="94">
        <v>94</v>
      </c>
      <c r="F22" s="89">
        <v>64.400000000000006</v>
      </c>
      <c r="G22" s="89">
        <v>59.5</v>
      </c>
      <c r="H22" s="89">
        <v>6360</v>
      </c>
      <c r="I22" s="89" t="s">
        <v>19</v>
      </c>
      <c r="J22" s="89">
        <v>57</v>
      </c>
      <c r="K22" s="89">
        <v>62.8</v>
      </c>
      <c r="L22" s="89" t="s">
        <v>132</v>
      </c>
      <c r="M22" s="89">
        <v>1.5</v>
      </c>
      <c r="N22" s="91"/>
      <c r="O22" s="93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578D-302A-044B-8F8D-E1EEC66B8318}">
  <dimension ref="A1:O18"/>
  <sheetViews>
    <sheetView workbookViewId="0">
      <selection activeCell="A19" sqref="A19:XFD22"/>
    </sheetView>
  </sheetViews>
  <sheetFormatPr baseColWidth="10" defaultRowHeight="16"/>
  <cols>
    <col min="1" max="1" width="15.5" bestFit="1" customWidth="1"/>
    <col min="15" max="15" width="15.5" bestFit="1" customWidth="1"/>
  </cols>
  <sheetData>
    <row r="1" spans="1:15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0" t="s">
        <v>8</v>
      </c>
      <c r="O1" s="89" t="s">
        <v>0</v>
      </c>
    </row>
    <row r="2" spans="1:15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2" t="s">
        <v>13</v>
      </c>
      <c r="O2" s="91"/>
    </row>
    <row r="3" spans="1:15" ht="19">
      <c r="A3" s="93">
        <v>1</v>
      </c>
      <c r="B3" s="91"/>
      <c r="C3" s="91"/>
      <c r="D3" s="91"/>
      <c r="E3" s="94">
        <v>98</v>
      </c>
      <c r="F3" s="89">
        <v>28</v>
      </c>
      <c r="G3" s="89">
        <v>26.5</v>
      </c>
      <c r="H3" s="89">
        <v>3910</v>
      </c>
      <c r="I3" s="89">
        <v>-1.1000000000000001</v>
      </c>
      <c r="J3" s="89">
        <v>13.4</v>
      </c>
      <c r="K3" s="89">
        <v>17.3</v>
      </c>
      <c r="L3" s="89" t="s">
        <v>33</v>
      </c>
      <c r="M3" s="89">
        <v>0.4</v>
      </c>
      <c r="N3" s="89" t="s">
        <v>34</v>
      </c>
      <c r="O3" s="93">
        <v>1</v>
      </c>
    </row>
    <row r="4" spans="1:15" ht="19">
      <c r="A4" s="93">
        <v>2</v>
      </c>
      <c r="B4" s="91"/>
      <c r="C4" s="91"/>
      <c r="D4" s="91"/>
      <c r="E4" s="94">
        <v>0</v>
      </c>
      <c r="F4" s="89" t="s">
        <v>19</v>
      </c>
      <c r="G4" s="89">
        <v>18.100000000000001</v>
      </c>
      <c r="H4" s="89">
        <v>2120</v>
      </c>
      <c r="I4" s="89" t="s">
        <v>19</v>
      </c>
      <c r="J4" s="89">
        <v>6</v>
      </c>
      <c r="K4" s="89">
        <v>9.4</v>
      </c>
      <c r="L4" s="89" t="s">
        <v>16</v>
      </c>
      <c r="M4" s="89">
        <v>7</v>
      </c>
      <c r="N4" s="89" t="s">
        <v>16</v>
      </c>
      <c r="O4" s="93">
        <v>2</v>
      </c>
    </row>
    <row r="5" spans="1:15" ht="19">
      <c r="A5" s="93">
        <v>3</v>
      </c>
      <c r="B5" s="91"/>
      <c r="C5" s="91"/>
      <c r="D5" s="91"/>
      <c r="E5" s="94">
        <v>50</v>
      </c>
      <c r="F5" s="89">
        <v>24.8</v>
      </c>
      <c r="G5" s="89">
        <v>22.7</v>
      </c>
      <c r="H5" s="89">
        <v>3190</v>
      </c>
      <c r="I5" s="89">
        <v>-0.9</v>
      </c>
      <c r="J5" s="89">
        <v>9.6</v>
      </c>
      <c r="K5" s="89">
        <v>13.6</v>
      </c>
      <c r="L5" s="89" t="s">
        <v>16</v>
      </c>
      <c r="M5" s="89">
        <v>3.4</v>
      </c>
      <c r="N5" s="89" t="s">
        <v>16</v>
      </c>
      <c r="O5" s="93">
        <v>3</v>
      </c>
    </row>
    <row r="6" spans="1:15" ht="19">
      <c r="A6" s="93">
        <v>4</v>
      </c>
      <c r="B6" s="91"/>
      <c r="C6" s="91"/>
      <c r="D6" s="91"/>
      <c r="E6" s="94">
        <v>27</v>
      </c>
      <c r="F6" s="89">
        <v>23.8</v>
      </c>
      <c r="G6" s="89">
        <v>20.7</v>
      </c>
      <c r="H6" s="89">
        <v>2420</v>
      </c>
      <c r="I6" s="89" t="s">
        <v>19</v>
      </c>
      <c r="J6" s="89">
        <v>8.1999999999999993</v>
      </c>
      <c r="K6" s="89">
        <v>12.1</v>
      </c>
      <c r="L6" s="89" t="s">
        <v>32</v>
      </c>
      <c r="M6" s="89">
        <v>4.8</v>
      </c>
      <c r="N6" s="89" t="s">
        <v>32</v>
      </c>
      <c r="O6" s="93">
        <v>4</v>
      </c>
    </row>
    <row r="7" spans="1:15" ht="19">
      <c r="A7" s="93">
        <v>5</v>
      </c>
      <c r="B7" s="91"/>
      <c r="C7" s="91"/>
      <c r="D7" s="91"/>
      <c r="E7" s="94">
        <v>70</v>
      </c>
      <c r="F7" s="89">
        <v>27</v>
      </c>
      <c r="G7" s="89">
        <v>24.2</v>
      </c>
      <c r="H7" s="89">
        <v>3430</v>
      </c>
      <c r="I7" s="89">
        <v>-0.7</v>
      </c>
      <c r="J7" s="89">
        <v>10.8</v>
      </c>
      <c r="K7" s="89">
        <v>15.1</v>
      </c>
      <c r="L7" s="89" t="s">
        <v>30</v>
      </c>
      <c r="M7" s="89">
        <v>2.2000000000000002</v>
      </c>
      <c r="N7" s="89" t="s">
        <v>30</v>
      </c>
      <c r="O7" s="93">
        <v>5</v>
      </c>
    </row>
    <row r="8" spans="1:15" ht="19">
      <c r="A8" s="93">
        <v>6</v>
      </c>
      <c r="B8" s="91"/>
      <c r="C8" s="91"/>
      <c r="D8" s="91"/>
      <c r="E8" s="94">
        <v>93</v>
      </c>
      <c r="F8" s="89">
        <v>26</v>
      </c>
      <c r="G8" s="89">
        <v>25.6</v>
      </c>
      <c r="H8" s="89">
        <v>3480</v>
      </c>
      <c r="I8" s="89">
        <v>-0.9</v>
      </c>
      <c r="J8" s="89">
        <v>12.3</v>
      </c>
      <c r="K8" s="89">
        <v>16.7</v>
      </c>
      <c r="L8" s="89" t="s">
        <v>16</v>
      </c>
      <c r="M8" s="89">
        <v>0.7</v>
      </c>
      <c r="N8" s="89" t="s">
        <v>16</v>
      </c>
      <c r="O8" s="93">
        <v>6</v>
      </c>
    </row>
    <row r="9" spans="1:15" ht="19">
      <c r="A9" s="93">
        <v>7</v>
      </c>
      <c r="B9" s="91"/>
      <c r="C9" s="91"/>
      <c r="D9" s="91"/>
      <c r="E9" s="94">
        <v>98</v>
      </c>
      <c r="F9" s="89">
        <v>26.5</v>
      </c>
      <c r="G9" s="89">
        <v>25.7</v>
      </c>
      <c r="H9" s="89">
        <v>3640</v>
      </c>
      <c r="I9" s="89">
        <v>-0.7</v>
      </c>
      <c r="J9" s="89">
        <v>12.6</v>
      </c>
      <c r="K9" s="89">
        <v>16.600000000000001</v>
      </c>
      <c r="L9" s="89" t="s">
        <v>135</v>
      </c>
      <c r="M9" s="89">
        <v>0.4</v>
      </c>
      <c r="N9" s="89" t="s">
        <v>135</v>
      </c>
      <c r="O9" s="93">
        <v>7</v>
      </c>
    </row>
    <row r="10" spans="1:15" ht="19">
      <c r="A10" s="93">
        <v>8</v>
      </c>
      <c r="B10" s="91"/>
      <c r="C10" s="91"/>
      <c r="D10" s="91"/>
      <c r="E10" s="94">
        <v>90</v>
      </c>
      <c r="F10" s="89">
        <v>25.8</v>
      </c>
      <c r="G10" s="89">
        <v>25.2</v>
      </c>
      <c r="H10" s="89">
        <v>2950</v>
      </c>
      <c r="I10" s="89" t="s">
        <v>19</v>
      </c>
      <c r="J10" s="89">
        <v>12.1</v>
      </c>
      <c r="K10" s="89">
        <v>16.899999999999999</v>
      </c>
      <c r="L10" s="89" t="s">
        <v>18</v>
      </c>
      <c r="M10" s="89">
        <v>0.9</v>
      </c>
      <c r="N10" s="89" t="s">
        <v>33</v>
      </c>
      <c r="O10" s="93">
        <v>8</v>
      </c>
    </row>
    <row r="11" spans="1:15" ht="19">
      <c r="A11" s="93">
        <v>9</v>
      </c>
      <c r="B11" s="91"/>
      <c r="C11" s="91"/>
      <c r="D11" s="91"/>
      <c r="E11" s="94">
        <v>89</v>
      </c>
      <c r="F11" s="89">
        <v>25.4</v>
      </c>
      <c r="G11" s="89">
        <v>25</v>
      </c>
      <c r="H11" s="89">
        <v>2930</v>
      </c>
      <c r="I11" s="89" t="s">
        <v>19</v>
      </c>
      <c r="J11" s="89">
        <v>12</v>
      </c>
      <c r="K11" s="89">
        <v>16.7</v>
      </c>
      <c r="L11" s="89" t="s">
        <v>135</v>
      </c>
      <c r="M11" s="89">
        <v>1</v>
      </c>
      <c r="N11" s="89" t="s">
        <v>135</v>
      </c>
      <c r="O11" s="93">
        <v>9</v>
      </c>
    </row>
    <row r="12" spans="1:15" ht="19">
      <c r="A12" s="93">
        <v>10</v>
      </c>
      <c r="B12" s="91"/>
      <c r="C12" s="91"/>
      <c r="D12" s="91"/>
      <c r="E12" s="94">
        <v>95</v>
      </c>
      <c r="F12" s="89">
        <v>26.6</v>
      </c>
      <c r="G12" s="89">
        <v>25.7</v>
      </c>
      <c r="H12" s="89">
        <v>3010</v>
      </c>
      <c r="I12" s="89" t="s">
        <v>19</v>
      </c>
      <c r="J12" s="89">
        <v>12.5</v>
      </c>
      <c r="K12" s="89">
        <v>17.5</v>
      </c>
      <c r="L12" s="89" t="s">
        <v>20</v>
      </c>
      <c r="M12" s="89">
        <v>0.6</v>
      </c>
      <c r="N12" s="89" t="s">
        <v>128</v>
      </c>
      <c r="O12" s="93">
        <v>10</v>
      </c>
    </row>
    <row r="13" spans="1:15" ht="19">
      <c r="A13" s="93">
        <v>11</v>
      </c>
      <c r="B13" s="91"/>
      <c r="C13" s="91"/>
      <c r="D13" s="91"/>
      <c r="E13" s="94">
        <v>92</v>
      </c>
      <c r="F13" s="89">
        <v>28.1</v>
      </c>
      <c r="G13" s="89">
        <v>27.2</v>
      </c>
      <c r="H13" s="89">
        <v>3190</v>
      </c>
      <c r="I13" s="89" t="s">
        <v>19</v>
      </c>
      <c r="J13" s="89">
        <v>13.8</v>
      </c>
      <c r="K13" s="89">
        <v>19.2</v>
      </c>
      <c r="L13" s="89" t="s">
        <v>30</v>
      </c>
      <c r="M13" s="89">
        <v>0.8</v>
      </c>
      <c r="N13" s="89" t="s">
        <v>16</v>
      </c>
      <c r="O13" s="93">
        <v>11</v>
      </c>
    </row>
    <row r="14" spans="1:15" ht="19">
      <c r="A14" s="93">
        <v>12</v>
      </c>
      <c r="B14" s="91"/>
      <c r="C14" s="91"/>
      <c r="D14" s="91"/>
      <c r="E14" s="94">
        <v>37</v>
      </c>
      <c r="F14" s="89" t="s">
        <v>19</v>
      </c>
      <c r="G14" s="89">
        <v>21.8</v>
      </c>
      <c r="H14" s="89">
        <v>2550</v>
      </c>
      <c r="I14" s="89" t="s">
        <v>19</v>
      </c>
      <c r="J14" s="89">
        <v>8.8000000000000007</v>
      </c>
      <c r="K14" s="89">
        <v>13.2</v>
      </c>
      <c r="L14" s="89" t="s">
        <v>32</v>
      </c>
      <c r="M14" s="89">
        <v>4.2</v>
      </c>
      <c r="N14" s="89" t="s">
        <v>135</v>
      </c>
      <c r="O14" s="93">
        <v>12</v>
      </c>
    </row>
    <row r="15" spans="1:15" ht="19">
      <c r="A15" s="93">
        <v>13</v>
      </c>
      <c r="B15" s="91"/>
      <c r="C15" s="91"/>
      <c r="D15" s="91"/>
      <c r="E15" s="94">
        <v>67</v>
      </c>
      <c r="F15" s="89">
        <v>25.9</v>
      </c>
      <c r="G15" s="89">
        <v>23.7</v>
      </c>
      <c r="H15" s="89">
        <v>2780</v>
      </c>
      <c r="I15" s="89" t="s">
        <v>19</v>
      </c>
      <c r="J15" s="89">
        <v>10.7</v>
      </c>
      <c r="K15" s="89">
        <v>15.3</v>
      </c>
      <c r="L15" s="89" t="s">
        <v>33</v>
      </c>
      <c r="M15" s="89">
        <v>2.2999999999999998</v>
      </c>
      <c r="N15" s="89" t="s">
        <v>34</v>
      </c>
      <c r="O15" s="93">
        <v>13</v>
      </c>
    </row>
    <row r="16" spans="1:15" ht="19">
      <c r="A16" s="93">
        <v>14</v>
      </c>
      <c r="B16" s="91"/>
      <c r="C16" s="91"/>
      <c r="D16" s="91"/>
      <c r="E16" s="94">
        <v>40</v>
      </c>
      <c r="F16" s="89">
        <v>22.9</v>
      </c>
      <c r="G16" s="89">
        <v>22.1</v>
      </c>
      <c r="H16" s="89">
        <v>2900</v>
      </c>
      <c r="I16" s="89">
        <v>-1.1000000000000001</v>
      </c>
      <c r="J16" s="89">
        <v>9</v>
      </c>
      <c r="K16" s="89">
        <v>13.2</v>
      </c>
      <c r="L16" s="89" t="s">
        <v>20</v>
      </c>
      <c r="M16" s="89">
        <v>4</v>
      </c>
      <c r="N16" s="89" t="s">
        <v>128</v>
      </c>
      <c r="O16" s="93">
        <v>14</v>
      </c>
    </row>
    <row r="17" spans="1:15" ht="19">
      <c r="A17" s="89" t="s">
        <v>21</v>
      </c>
      <c r="B17" s="91"/>
      <c r="C17" s="91"/>
      <c r="D17" s="91"/>
      <c r="E17" s="94">
        <v>67.599999999999994</v>
      </c>
      <c r="F17" s="89">
        <v>25.9</v>
      </c>
      <c r="G17" s="89">
        <v>23.9</v>
      </c>
      <c r="H17" s="89">
        <v>3036</v>
      </c>
      <c r="I17" s="89">
        <v>-0.9</v>
      </c>
      <c r="J17" s="89">
        <v>10.8</v>
      </c>
      <c r="K17" s="89">
        <v>15.2</v>
      </c>
      <c r="L17" s="89" t="s">
        <v>148</v>
      </c>
      <c r="M17" s="89">
        <v>2.4</v>
      </c>
      <c r="N17" s="89" t="s">
        <v>148</v>
      </c>
      <c r="O17" s="89" t="s">
        <v>21</v>
      </c>
    </row>
    <row r="18" spans="1:15" ht="19">
      <c r="A18" s="89" t="s">
        <v>23</v>
      </c>
      <c r="B18" s="91"/>
      <c r="C18" s="91"/>
      <c r="D18" s="91"/>
      <c r="E18" s="94">
        <v>30.5</v>
      </c>
      <c r="F18" s="89">
        <v>1.5</v>
      </c>
      <c r="G18" s="89">
        <v>2.4</v>
      </c>
      <c r="H18" s="89">
        <v>470</v>
      </c>
      <c r="I18" s="89">
        <v>0.2</v>
      </c>
      <c r="J18" s="89">
        <v>2.2000000000000002</v>
      </c>
      <c r="K18" s="89">
        <v>2.5</v>
      </c>
      <c r="L18" s="89">
        <v>0.3</v>
      </c>
      <c r="M18" s="89">
        <v>2</v>
      </c>
      <c r="N18" s="89">
        <v>0.2</v>
      </c>
      <c r="O18" s="8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From Pin absolute penalty point</vt:lpstr>
      <vt:lpstr>Driver</vt:lpstr>
      <vt:lpstr>01_CombineReport</vt:lpstr>
      <vt:lpstr>02_TestCenterReport</vt:lpstr>
      <vt:lpstr>03_TestCenterReport 58m</vt:lpstr>
      <vt:lpstr>04_TestCenterReport 58m</vt:lpstr>
      <vt:lpstr>05_TestCenterReport 58m</vt:lpstr>
      <vt:lpstr>06_TestCenterReport 58m</vt:lpstr>
      <vt:lpstr>07_TestCenterReport 13m</vt:lpstr>
      <vt:lpstr>08_TestCenterReport 25m</vt:lpstr>
      <vt:lpstr>09_TestCenterReport 25m</vt:lpstr>
      <vt:lpstr>10_TestCenterReport 43m</vt:lpstr>
      <vt:lpstr>11_TestCenterReport 43m</vt:lpstr>
      <vt:lpstr>12_TestCenterReport 43m</vt:lpstr>
      <vt:lpstr>13_TestCenterReport 43m</vt:lpstr>
      <vt:lpstr>14_TestCenterReport 65m</vt:lpstr>
      <vt:lpstr>15_TestCenterReport 65m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2022-01-08T20:55:03Z</dcterms:modified>
</cp:coreProperties>
</file>