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9a73ea97849167b/Documents/GitHub/Decision-Making-and-Problem-Solving-course-2021/Assignment 3/"/>
    </mc:Choice>
  </mc:AlternateContent>
  <xr:revisionPtr revIDLastSave="987" documentId="11_F25DC773A252ABDACC104849095D54725ADE58F6" xr6:coauthVersionLast="47" xr6:coauthVersionMax="47" xr10:uidLastSave="{8CC709B4-E9DF-4024-BAF5-37CED0647132}"/>
  <bookViews>
    <workbookView xWindow="-110" yWindow="-110" windowWidth="19420" windowHeight="10420" activeTab="4" xr2:uid="{00000000-000D-0000-FFFF-FFFF00000000}"/>
  </bookViews>
  <sheets>
    <sheet name="2" sheetId="1" r:id="rId1"/>
    <sheet name="3" sheetId="2" r:id="rId2"/>
    <sheet name="5" sheetId="3" r:id="rId3"/>
    <sheet name="6" sheetId="4" r:id="rId4"/>
    <sheet name="7" sheetId="5" r:id="rId5"/>
  </sheets>
  <definedNames>
    <definedName name="solver_adj" localSheetId="4" hidden="1">'7'!$B$15:$B$24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'7'!$B$15:$B$24</definedName>
    <definedName name="solver_lhs2" localSheetId="4" hidden="1">'7'!$F$15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'7'!$D$15</definedName>
    <definedName name="solver_pre" localSheetId="4" hidden="1">0.000001</definedName>
    <definedName name="solver_rbv" localSheetId="4" hidden="1">2</definedName>
    <definedName name="solver_rel1" localSheetId="4" hidden="1">5</definedName>
    <definedName name="solver_rel2" localSheetId="4" hidden="1">1</definedName>
    <definedName name="solver_rhs1" localSheetId="4" hidden="1">"binary"</definedName>
    <definedName name="solver_rhs2" localSheetId="4" hidden="1">'7'!$H$15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5" l="1"/>
  <c r="D15" i="5"/>
  <c r="U11" i="5"/>
  <c r="S11" i="5"/>
  <c r="Q11" i="5"/>
  <c r="O11" i="5"/>
  <c r="M11" i="5"/>
  <c r="K11" i="5"/>
  <c r="I11" i="5"/>
  <c r="G11" i="5"/>
  <c r="E11" i="5"/>
  <c r="U10" i="5"/>
  <c r="S10" i="5"/>
  <c r="Q10" i="5"/>
  <c r="O10" i="5"/>
  <c r="M10" i="5"/>
  <c r="K10" i="5"/>
  <c r="I10" i="5"/>
  <c r="G10" i="5"/>
  <c r="E10" i="5"/>
  <c r="U9" i="5"/>
  <c r="S9" i="5"/>
  <c r="Q9" i="5"/>
  <c r="O9" i="5"/>
  <c r="M9" i="5"/>
  <c r="K9" i="5"/>
  <c r="I9" i="5"/>
  <c r="G9" i="5"/>
  <c r="E9" i="5"/>
  <c r="U8" i="5"/>
  <c r="S8" i="5"/>
  <c r="Q8" i="5"/>
  <c r="O8" i="5"/>
  <c r="M8" i="5"/>
  <c r="K8" i="5"/>
  <c r="I8" i="5"/>
  <c r="G8" i="5"/>
  <c r="E8" i="5"/>
  <c r="U7" i="5"/>
  <c r="S7" i="5"/>
  <c r="Q7" i="5"/>
  <c r="O7" i="5"/>
  <c r="M7" i="5"/>
  <c r="K7" i="5"/>
  <c r="I7" i="5"/>
  <c r="G7" i="5"/>
  <c r="E7" i="5"/>
  <c r="U6" i="5"/>
  <c r="S6" i="5"/>
  <c r="Q6" i="5"/>
  <c r="O6" i="5"/>
  <c r="M6" i="5"/>
  <c r="K6" i="5"/>
  <c r="I6" i="5"/>
  <c r="G6" i="5"/>
  <c r="E6" i="5"/>
  <c r="U5" i="5"/>
  <c r="S5" i="5"/>
  <c r="Q5" i="5"/>
  <c r="O5" i="5"/>
  <c r="M5" i="5"/>
  <c r="K5" i="5"/>
  <c r="I5" i="5"/>
  <c r="G5" i="5"/>
  <c r="E5" i="5"/>
  <c r="U4" i="5"/>
  <c r="S4" i="5"/>
  <c r="Q4" i="5"/>
  <c r="O4" i="5"/>
  <c r="M4" i="5"/>
  <c r="K4" i="5"/>
  <c r="I4" i="5"/>
  <c r="G4" i="5"/>
  <c r="E4" i="5"/>
  <c r="U3" i="5"/>
  <c r="S3" i="5"/>
  <c r="Q3" i="5"/>
  <c r="O3" i="5"/>
  <c r="M3" i="5"/>
  <c r="K3" i="5"/>
  <c r="I3" i="5"/>
  <c r="G3" i="5"/>
  <c r="E3" i="5"/>
  <c r="U2" i="5"/>
  <c r="S2" i="5"/>
  <c r="Q2" i="5"/>
  <c r="O2" i="5"/>
  <c r="M2" i="5"/>
  <c r="K2" i="5"/>
  <c r="I2" i="5"/>
  <c r="G2" i="5"/>
  <c r="E2" i="5"/>
  <c r="W2" i="4" a="1"/>
  <c r="W2" i="4" s="1"/>
  <c r="V3" i="4"/>
  <c r="V4" i="4"/>
  <c r="V5" i="4"/>
  <c r="V6" i="4"/>
  <c r="V7" i="4"/>
  <c r="V8" i="4"/>
  <c r="V9" i="4"/>
  <c r="V10" i="4"/>
  <c r="V11" i="4"/>
  <c r="V2" i="4"/>
  <c r="Q3" i="4"/>
  <c r="Q4" i="4"/>
  <c r="Q5" i="4"/>
  <c r="Q6" i="4"/>
  <c r="Q7" i="4"/>
  <c r="Q8" i="4"/>
  <c r="Q9" i="4"/>
  <c r="Q10" i="4"/>
  <c r="Q11" i="4"/>
  <c r="Q2" i="4"/>
  <c r="U11" i="4"/>
  <c r="S11" i="4"/>
  <c r="O11" i="4"/>
  <c r="M11" i="4"/>
  <c r="K11" i="4"/>
  <c r="I11" i="4"/>
  <c r="G11" i="4"/>
  <c r="E11" i="4"/>
  <c r="U10" i="4"/>
  <c r="S10" i="4"/>
  <c r="O10" i="4"/>
  <c r="M10" i="4"/>
  <c r="K10" i="4"/>
  <c r="I10" i="4"/>
  <c r="G10" i="4"/>
  <c r="E10" i="4"/>
  <c r="U9" i="4"/>
  <c r="S9" i="4"/>
  <c r="O9" i="4"/>
  <c r="M9" i="4"/>
  <c r="K9" i="4"/>
  <c r="I9" i="4"/>
  <c r="G9" i="4"/>
  <c r="E9" i="4"/>
  <c r="U8" i="4"/>
  <c r="S8" i="4"/>
  <c r="O8" i="4"/>
  <c r="M8" i="4"/>
  <c r="K8" i="4"/>
  <c r="I8" i="4"/>
  <c r="G8" i="4"/>
  <c r="E8" i="4"/>
  <c r="U7" i="4"/>
  <c r="S7" i="4"/>
  <c r="O7" i="4"/>
  <c r="M7" i="4"/>
  <c r="K7" i="4"/>
  <c r="I7" i="4"/>
  <c r="G7" i="4"/>
  <c r="E7" i="4"/>
  <c r="U6" i="4"/>
  <c r="S6" i="4"/>
  <c r="O6" i="4"/>
  <c r="M6" i="4"/>
  <c r="K6" i="4"/>
  <c r="I6" i="4"/>
  <c r="G6" i="4"/>
  <c r="E6" i="4"/>
  <c r="U5" i="4"/>
  <c r="S5" i="4"/>
  <c r="O5" i="4"/>
  <c r="M5" i="4"/>
  <c r="K5" i="4"/>
  <c r="I5" i="4"/>
  <c r="G5" i="4"/>
  <c r="E5" i="4"/>
  <c r="U4" i="4"/>
  <c r="S4" i="4"/>
  <c r="O4" i="4"/>
  <c r="M4" i="4"/>
  <c r="K4" i="4"/>
  <c r="I4" i="4"/>
  <c r="G4" i="4"/>
  <c r="E4" i="4"/>
  <c r="U3" i="4"/>
  <c r="S3" i="4"/>
  <c r="O3" i="4"/>
  <c r="M3" i="4"/>
  <c r="K3" i="4"/>
  <c r="I3" i="4"/>
  <c r="G3" i="4"/>
  <c r="E3" i="4"/>
  <c r="U2" i="4"/>
  <c r="S2" i="4"/>
  <c r="O2" i="4"/>
  <c r="M2" i="4"/>
  <c r="K2" i="4"/>
  <c r="I2" i="4"/>
  <c r="G2" i="4"/>
  <c r="E2" i="4"/>
  <c r="F3" i="3"/>
  <c r="F4" i="3"/>
  <c r="F5" i="3"/>
  <c r="F6" i="3"/>
  <c r="F7" i="3"/>
  <c r="F8" i="3"/>
  <c r="F9" i="3"/>
  <c r="F10" i="3"/>
  <c r="F11" i="3"/>
  <c r="F2" i="3"/>
  <c r="J4" i="2" a="1"/>
  <c r="J4" i="2" s="1"/>
  <c r="F14" i="2" s="1"/>
  <c r="G14" i="2" s="1"/>
  <c r="B4" i="2"/>
  <c r="B6" i="2"/>
  <c r="B7" i="2"/>
  <c r="B8" i="2"/>
  <c r="B9" i="2"/>
  <c r="B10" i="2"/>
  <c r="B11" i="2"/>
  <c r="B12" i="2"/>
  <c r="B13" i="2"/>
  <c r="B14" i="2"/>
  <c r="B5" i="2"/>
  <c r="I2" i="1"/>
  <c r="I3" i="1"/>
  <c r="I4" i="1"/>
  <c r="I5" i="1"/>
  <c r="I6" i="1"/>
  <c r="I7" i="1"/>
  <c r="I8" i="1"/>
  <c r="I9" i="1"/>
  <c r="I10" i="1"/>
  <c r="G2" i="1"/>
  <c r="G3" i="1"/>
  <c r="G4" i="1"/>
  <c r="G5" i="1"/>
  <c r="G6" i="1"/>
  <c r="G7" i="1"/>
  <c r="G8" i="1"/>
  <c r="G9" i="1"/>
  <c r="G10" i="1"/>
  <c r="I11" i="1"/>
  <c r="G11" i="1"/>
  <c r="U3" i="1"/>
  <c r="U4" i="1"/>
  <c r="U5" i="1"/>
  <c r="U6" i="1"/>
  <c r="U7" i="1"/>
  <c r="U8" i="1"/>
  <c r="U9" i="1"/>
  <c r="U10" i="1"/>
  <c r="U11" i="1"/>
  <c r="U2" i="1"/>
  <c r="S3" i="1"/>
  <c r="S4" i="1"/>
  <c r="S5" i="1"/>
  <c r="S6" i="1"/>
  <c r="S7" i="1"/>
  <c r="S8" i="1"/>
  <c r="S9" i="1"/>
  <c r="S10" i="1"/>
  <c r="S11" i="1"/>
  <c r="S2" i="1"/>
  <c r="Q3" i="1"/>
  <c r="Q4" i="1"/>
  <c r="Q5" i="1"/>
  <c r="Q6" i="1"/>
  <c r="Q7" i="1"/>
  <c r="Q8" i="1"/>
  <c r="Q9" i="1"/>
  <c r="Q10" i="1"/>
  <c r="Q11" i="1"/>
  <c r="Q2" i="1"/>
  <c r="O3" i="1"/>
  <c r="O4" i="1"/>
  <c r="O5" i="1"/>
  <c r="O6" i="1"/>
  <c r="O7" i="1"/>
  <c r="O8" i="1"/>
  <c r="O9" i="1"/>
  <c r="O10" i="1"/>
  <c r="O11" i="1"/>
  <c r="O2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E3" i="1"/>
  <c r="E4" i="1"/>
  <c r="E5" i="1"/>
  <c r="E6" i="1"/>
  <c r="E7" i="1"/>
  <c r="E8" i="1"/>
  <c r="E9" i="1"/>
  <c r="E10" i="1"/>
  <c r="E11" i="1"/>
  <c r="E2" i="1"/>
  <c r="F4" i="2" l="1"/>
  <c r="G4" i="2" s="1"/>
  <c r="F7" i="2"/>
  <c r="G7" i="2" s="1"/>
  <c r="F5" i="2"/>
  <c r="G5" i="2" s="1"/>
  <c r="F6" i="2"/>
  <c r="G6" i="2" s="1"/>
  <c r="F8" i="2"/>
  <c r="G8" i="2" s="1"/>
  <c r="F10" i="2"/>
  <c r="G10" i="2" s="1"/>
  <c r="F11" i="2"/>
  <c r="G11" i="2" s="1"/>
  <c r="F12" i="2"/>
  <c r="G12" i="2" s="1"/>
  <c r="F13" i="2"/>
  <c r="G13" i="2" s="1"/>
  <c r="F9" i="2"/>
  <c r="G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<sst xmlns="http://schemas.openxmlformats.org/spreadsheetml/2006/main" count="101" uniqueCount="45">
  <si>
    <t>Site</t>
  </si>
  <si>
    <t>C</t>
  </si>
  <si>
    <t>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</si>
  <si>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</si>
  <si>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</si>
  <si>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</si>
  <si>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</si>
  <si>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</si>
  <si>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</si>
  <si>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</si>
  <si>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</si>
  <si>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</si>
  <si>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v1(x1)</t>
  </si>
  <si>
    <t>v2(x2)</t>
  </si>
  <si>
    <t>v3(x3)</t>
  </si>
  <si>
    <t>v4(x4)</t>
  </si>
  <si>
    <t>v5(x5)</t>
  </si>
  <si>
    <t>v6(x6)</t>
  </si>
  <si>
    <t>v7(x7)</t>
  </si>
  <si>
    <t>v8(x8)</t>
  </si>
  <si>
    <t>v9(x9)</t>
  </si>
  <si>
    <t>v1</t>
  </si>
  <si>
    <t>x</t>
  </si>
  <si>
    <t>min</t>
  </si>
  <si>
    <t>max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</si>
  <si>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</si>
  <si>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</si>
  <si>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</si>
  <si>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</si>
  <si>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</si>
  <si>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</si>
  <si>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</si>
  <si>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</si>
  <si>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</si>
  <si>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</si>
  <si>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Weight</t>
  </si>
  <si>
    <t>Normalizied value</t>
  </si>
  <si>
    <t>Area</t>
  </si>
  <si>
    <t>V'</t>
  </si>
  <si>
    <t>V'/V</t>
  </si>
  <si>
    <t>Objective function</t>
  </si>
  <si>
    <t>Sites in use</t>
  </si>
  <si>
    <t>Constraint</t>
  </si>
  <si>
    <t>=&lt;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</si>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</sst>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2" borderId="2" xfId="0" applyFont="1" applyFill="1" applyBorder="1"/>
    <xf numFmtId="0" fontId="1" fillId="0" borderId="0" xfId="0" applyFont="1" applyFill="1" applyBorder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v</a:t>
            </a:r>
            <a:r>
              <a:rPr lang="en-FI"/>
              <a:t>2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'3'!$A$4:$A$14</c:f>
              <c:numCache>
                <c:formatCode>General</c:formatCode>
                <c:ptCount val="11"/>
                <c:pt idx="0">
                  <c:v>0</c:v>
                </c:pt>
                <c:pt idx="1">
                  <c:v>2.9999999999999947</c:v>
                </c:pt>
                <c:pt idx="2">
                  <c:v>5.9999999999999964</c:v>
                </c:pt>
                <c:pt idx="3">
                  <c:v>8.9999999999999964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24.000000000000007</c:v>
                </c:pt>
                <c:pt idx="9">
                  <c:v>27.000000000000007</c:v>
                </c:pt>
                <c:pt idx="10">
                  <c:v>30.000000000000007</c:v>
                </c:pt>
              </c:numCache>
            </c:numRef>
          </c:xVal>
          <c:yVal>
            <c:numRef>
              <c:f>'3'!$B$4:$B$14</c:f>
              <c:numCache>
                <c:formatCode>General</c:formatCode>
                <c:ptCount val="11"/>
                <c:pt idx="0">
                  <c:v>0</c:v>
                </c:pt>
                <c:pt idx="1">
                  <c:v>8.3333333333332898E-2</c:v>
                </c:pt>
                <c:pt idx="2">
                  <c:v>0.33333333333333315</c:v>
                </c:pt>
                <c:pt idx="3">
                  <c:v>0.44444444444444431</c:v>
                </c:pt>
                <c:pt idx="4">
                  <c:v>0.55555555555555558</c:v>
                </c:pt>
                <c:pt idx="5">
                  <c:v>0.66666666666666674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0.86666666666666692</c:v>
                </c:pt>
                <c:pt idx="9">
                  <c:v>0.93333333333333357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3-4062-BCD2-CE68D39D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51551"/>
        <c:axId val="1439251967"/>
      </c:scatterChart>
      <c:valAx>
        <c:axId val="14392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967"/>
        <c:crosses val="autoZero"/>
        <c:crossBetween val="midCat"/>
      </c:valAx>
      <c:valAx>
        <c:axId val="14392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'3'!$G$3</c:f>
              <c:strCache>
                <c:ptCount val="1"/>
                <c:pt idx="0">
                  <c:v>v9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'3'!$F$4:$F$15</c:f>
              <c:numCache>
                <c:formatCode>General</c:formatCode>
                <c:ptCount val="12"/>
                <c:pt idx="0">
                  <c:v>3</c:v>
                </c:pt>
                <c:pt idx="1">
                  <c:v>2.7</c:v>
                </c:pt>
                <c:pt idx="2">
                  <c:v>2.4</c:v>
                </c:pt>
                <c:pt idx="3">
                  <c:v>2.1</c:v>
                </c:pt>
                <c:pt idx="4">
                  <c:v>1.7999999999999998</c:v>
                </c:pt>
                <c:pt idx="5">
                  <c:v>1.5</c:v>
                </c:pt>
                <c:pt idx="6">
                  <c:v>1.2000000000000002</c:v>
                </c:pt>
                <c:pt idx="7">
                  <c:v>0.90000000000000036</c:v>
                </c:pt>
                <c:pt idx="8">
                  <c:v>0.59999999999999964</c:v>
                </c:pt>
                <c:pt idx="9">
                  <c:v>0.29999999999999982</c:v>
                </c:pt>
                <c:pt idx="10">
                  <c:v>0</c:v>
                </c:pt>
              </c:numCache>
            </c:numRef>
          </c:xVal>
          <c:yVal>
            <c:numRef>
              <c:f>'3'!$G$4:$G$15</c:f>
              <c:numCache>
                <c:formatCode>General</c:formatCode>
                <c:ptCount val="12"/>
                <c:pt idx="0">
                  <c:v>0</c:v>
                </c:pt>
                <c:pt idx="1">
                  <c:v>4.7991587687201055E-2</c:v>
                </c:pt>
                <c:pt idx="2">
                  <c:v>0.10343646283322631</c:v>
                </c:pt>
                <c:pt idx="3">
                  <c:v>0.16749215109248683</c:v>
                </c:pt>
                <c:pt idx="4">
                  <c:v>0.24149594653004816</c:v>
                </c:pt>
                <c:pt idx="5">
                  <c:v>0.3269928303820871</c:v>
                </c:pt>
                <c:pt idx="6">
                  <c:v>0.42576772571264371</c:v>
                </c:pt>
                <c:pt idx="7">
                  <c:v>0.53988276134887792</c:v>
                </c:pt>
                <c:pt idx="8">
                  <c:v>0.67172032305602292</c:v>
                </c:pt>
                <c:pt idx="9">
                  <c:v>0.82403279073373781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7-4BA9-B9FA-116706C5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59999"/>
        <c:axId val="1895650431"/>
      </c:scatterChart>
      <c:valAx>
        <c:axId val="18956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0431"/>
        <c:crosses val="autoZero"/>
        <c:crossBetween val="midCat"/>
      </c:valAx>
      <c:valAx>
        <c:axId val="18956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14</xdr:row>
      <xdr:rowOff>60325</xdr:rowOff>
    </xdr:from>
    <xdr:to>
      <xdr:col>7</xdr:col>
      <xdr:colOff>384175</xdr:colOff>
      <xdr:row>29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A4849-ACFC-4A7B-87CE-0517334F5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14</xdr:row>
      <xdr:rowOff>9525</xdr:rowOff>
    </xdr:from>
    <xdr:to>
      <xdr:col>15</xdr:col>
      <xdr:colOff>238125</xdr:colOff>
      <xdr:row>28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268AB-3091-4450-9762-5F8823721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opLeftCell="D1" workbookViewId="0">
      <selection sqref="A1:U1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</row>
    <row r="2" spans="1:21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1/100*P2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</row>
    <row r="3" spans="1:21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1/100*P3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</row>
    <row r="4" spans="1:21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</row>
    <row r="5" spans="1:21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</row>
    <row r="6" spans="1:21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0.12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</row>
    <row r="7" spans="1:21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</row>
    <row r="8" spans="1:21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</row>
    <row r="9" spans="1:21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</row>
    <row r="10" spans="1:21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0.16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</row>
    <row r="11" spans="1:21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0.02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28-5970-46F2-8D62-7C404E2AFE6A}">
  <dimension ref="A1:K14"/>
  <sheetViews>
    <sheetView topLeftCell="A10" workbookViewId="0">
      <selection activeCell="M13" sqref="M13"/>
    </sheetView>
  </sheetViews>
  <sheetFormatPr defaultRowHeight="14.5" x14ac:dyDescent="0.35"/>
  <sheetData>
    <row r="1" spans="1:11" x14ac:dyDescent="0.35">
      <c r="A1" t="s">
        <v>23</v>
      </c>
      <c r="B1">
        <v>0</v>
      </c>
      <c r="C1">
        <v>0</v>
      </c>
      <c r="F1" t="s">
        <v>23</v>
      </c>
      <c r="G1">
        <v>3</v>
      </c>
      <c r="H1">
        <v>0</v>
      </c>
    </row>
    <row r="2" spans="1:11" x14ac:dyDescent="0.35">
      <c r="A2" t="s">
        <v>24</v>
      </c>
      <c r="B2">
        <v>30</v>
      </c>
      <c r="C2">
        <v>1</v>
      </c>
      <c r="F2" t="s">
        <v>24</v>
      </c>
      <c r="G2">
        <v>0</v>
      </c>
      <c r="H2">
        <v>1</v>
      </c>
    </row>
    <row r="3" spans="1:11" x14ac:dyDescent="0.35">
      <c r="A3" t="s">
        <v>22</v>
      </c>
      <c r="B3" t="s">
        <v>21</v>
      </c>
      <c r="F3" t="s">
        <v>22</v>
      </c>
      <c r="G3" t="s">
        <v>25</v>
      </c>
    </row>
    <row r="4" spans="1:11" x14ac:dyDescent="0.35">
      <c r="A4">
        <v>0</v>
      </c>
      <c r="B4" s="4">
        <f t="shared" ref="B4:B14" si="0">IF(A4&lt;2,0,IF(A4&lt;6,1/12*A4-1/6,IF(A4&lt;15,1/27*A4+1/9,IF(A4&lt;=30,1/45*A4+1/3,1))))</f>
        <v>0</v>
      </c>
      <c r="F4">
        <f>0*$J$4+$K$4</f>
        <v>3</v>
      </c>
      <c r="G4">
        <f t="shared" ref="G4:G14" si="1">IF(F4&lt;3,1/4*(1-SQRT(5))*(1-(1/2*(1+SQRT(5)))^(3-F4)),0)</f>
        <v>0</v>
      </c>
      <c r="J4" cm="1">
        <f t="array" ref="J4:K4">LINEST(G1:G2,H1:H2)</f>
        <v>-3</v>
      </c>
      <c r="K4">
        <v>3</v>
      </c>
    </row>
    <row r="5" spans="1:11" x14ac:dyDescent="0.35">
      <c r="A5">
        <v>2.9999999999999947</v>
      </c>
      <c r="B5" s="4">
        <f t="shared" si="0"/>
        <v>8.3333333333332898E-2</v>
      </c>
      <c r="F5">
        <f>0.1*$J$4+$K$4</f>
        <v>2.7</v>
      </c>
      <c r="G5">
        <f t="shared" si="1"/>
        <v>4.7991587687201055E-2</v>
      </c>
    </row>
    <row r="6" spans="1:11" x14ac:dyDescent="0.35">
      <c r="A6">
        <v>5.9999999999999964</v>
      </c>
      <c r="B6" s="4">
        <f t="shared" si="0"/>
        <v>0.33333333333333315</v>
      </c>
      <c r="F6">
        <f>0.2*$J$4+$K$4</f>
        <v>2.4</v>
      </c>
      <c r="G6">
        <f t="shared" si="1"/>
        <v>0.10343646283322631</v>
      </c>
    </row>
    <row r="7" spans="1:11" x14ac:dyDescent="0.35">
      <c r="A7">
        <v>8.9999999999999964</v>
      </c>
      <c r="B7" s="4">
        <f t="shared" si="0"/>
        <v>0.44444444444444431</v>
      </c>
      <c r="F7">
        <f>0.3*$J$4+$K$4</f>
        <v>2.1</v>
      </c>
      <c r="G7">
        <f t="shared" si="1"/>
        <v>0.16749215109248683</v>
      </c>
    </row>
    <row r="8" spans="1:11" x14ac:dyDescent="0.35">
      <c r="A8">
        <v>12</v>
      </c>
      <c r="B8" s="4">
        <f t="shared" si="0"/>
        <v>0.55555555555555558</v>
      </c>
      <c r="F8">
        <f>0.4*$J$4+$K$4</f>
        <v>1.7999999999999998</v>
      </c>
      <c r="G8">
        <f t="shared" si="1"/>
        <v>0.24149594653004816</v>
      </c>
    </row>
    <row r="9" spans="1:11" x14ac:dyDescent="0.35">
      <c r="A9">
        <v>15</v>
      </c>
      <c r="B9" s="4">
        <f t="shared" si="0"/>
        <v>0.66666666666666674</v>
      </c>
      <c r="F9">
        <f>0.5*$J$4+$K$4</f>
        <v>1.5</v>
      </c>
      <c r="G9">
        <f t="shared" si="1"/>
        <v>0.3269928303820871</v>
      </c>
    </row>
    <row r="10" spans="1:11" x14ac:dyDescent="0.35">
      <c r="A10">
        <v>18</v>
      </c>
      <c r="B10" s="4">
        <f t="shared" si="0"/>
        <v>0.73333333333333339</v>
      </c>
      <c r="F10">
        <f>0.6*$J$4+$K$4</f>
        <v>1.2000000000000002</v>
      </c>
      <c r="G10">
        <f t="shared" si="1"/>
        <v>0.42576772571264371</v>
      </c>
    </row>
    <row r="11" spans="1:11" x14ac:dyDescent="0.35">
      <c r="A11">
        <v>21</v>
      </c>
      <c r="B11" s="4">
        <f t="shared" si="0"/>
        <v>0.8</v>
      </c>
      <c r="F11">
        <f>0.7*$J$4+$K$4</f>
        <v>0.90000000000000036</v>
      </c>
      <c r="G11">
        <f t="shared" si="1"/>
        <v>0.53988276134887792</v>
      </c>
    </row>
    <row r="12" spans="1:11" x14ac:dyDescent="0.35">
      <c r="A12">
        <v>24.000000000000007</v>
      </c>
      <c r="B12" s="4">
        <f t="shared" si="0"/>
        <v>0.86666666666666692</v>
      </c>
      <c r="F12">
        <f>0.8*$J$4+$K$4</f>
        <v>0.59999999999999964</v>
      </c>
      <c r="G12">
        <f t="shared" si="1"/>
        <v>0.67172032305602292</v>
      </c>
    </row>
    <row r="13" spans="1:11" x14ac:dyDescent="0.35">
      <c r="A13">
        <v>27.000000000000007</v>
      </c>
      <c r="B13" s="4">
        <f t="shared" si="0"/>
        <v>0.93333333333333357</v>
      </c>
      <c r="F13">
        <f>0.9*$J$4+$K$4</f>
        <v>0.29999999999999982</v>
      </c>
      <c r="G13">
        <f t="shared" si="1"/>
        <v>0.82403279073373781</v>
      </c>
    </row>
    <row r="14" spans="1:11" x14ac:dyDescent="0.35">
      <c r="A14">
        <v>30.000000000000007</v>
      </c>
      <c r="B14" s="4">
        <f t="shared" si="0"/>
        <v>1.0000000000000002</v>
      </c>
      <c r="F14">
        <f>1*$J$4+$K$4</f>
        <v>0</v>
      </c>
      <c r="G14">
        <f t="shared" si="1"/>
        <v>1.0000000000000002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5FA3-0948-4D0F-8D04-8A09FCDF86F3}">
  <dimension ref="A1:F11"/>
  <sheetViews>
    <sheetView workbookViewId="0">
      <selection activeCell="H2" sqref="H2"/>
    </sheetView>
  </sheetViews>
  <sheetFormatPr defaultRowHeight="14.5" x14ac:dyDescent="0.35"/>
  <cols>
    <col min="5" max="5" width="15.81640625" bestFit="1" customWidth="1"/>
  </cols>
  <sheetData>
    <row r="1" spans="1:6" x14ac:dyDescent="0.35">
      <c r="A1" s="1" t="s">
        <v>35</v>
      </c>
      <c r="B1" s="1"/>
      <c r="C1" s="1"/>
      <c r="D1" s="1" t="s">
        <v>0</v>
      </c>
      <c r="E1" t="s">
        <v>37</v>
      </c>
      <c r="F1" s="1" t="s">
        <v>36</v>
      </c>
    </row>
    <row r="2" spans="1:6" x14ac:dyDescent="0.35">
      <c r="A2" t="s">
        <v>26</v>
      </c>
      <c r="B2" s="6">
        <v>6.2130999999999999E-2</v>
      </c>
      <c r="D2" s="2">
        <v>1</v>
      </c>
      <c r="E2" s="2">
        <v>1.2</v>
      </c>
      <c r="F2" s="6">
        <f>E2*($B$2*'2'!E2+$B$3*'2'!G2+$B$4*'2'!I2+$B$5*'2'!K2+$B$6*'2'!M2+$B$7*'2'!O2+$B$8*'2'!Q2+$B$9*'2'!S2+$B$10*'2'!U2)</f>
        <v>0.25628489290043294</v>
      </c>
    </row>
    <row r="3" spans="1:6" x14ac:dyDescent="0.35">
      <c r="A3" t="s">
        <v>27</v>
      </c>
      <c r="B3" s="6">
        <v>4.1202700000000002E-2</v>
      </c>
      <c r="D3" s="2">
        <v>2</v>
      </c>
      <c r="E3" s="2">
        <v>3</v>
      </c>
      <c r="F3" s="6">
        <f>E3*($B$2*'2'!E3+$B$3*'2'!G3+$B$4*'2'!I3+$B$5*'2'!K3+$B$6*'2'!M3+$B$7*'2'!O3+$B$8*'2'!Q3+$B$9*'2'!S3+$B$10*'2'!U3)</f>
        <v>0.8788362408369409</v>
      </c>
    </row>
    <row r="4" spans="1:6" x14ac:dyDescent="0.35">
      <c r="A4" t="s">
        <v>28</v>
      </c>
      <c r="B4" s="6">
        <v>2.74685E-2</v>
      </c>
      <c r="D4" s="2">
        <v>3</v>
      </c>
      <c r="E4" s="2">
        <v>2.1</v>
      </c>
      <c r="F4" s="6">
        <f>E4*($B$2*'2'!E4+$B$3*'2'!G4+$B$4*'2'!I4+$B$5*'2'!K4+$B$6*'2'!M4+$B$7*'2'!O4+$B$8*'2'!Q4+$B$9*'2'!S4+$B$10*'2'!U4)</f>
        <v>0.70918390614498517</v>
      </c>
    </row>
    <row r="5" spans="1:6" x14ac:dyDescent="0.35">
      <c r="A5" t="s">
        <v>29</v>
      </c>
      <c r="B5" s="6">
        <v>7.6779E-2</v>
      </c>
      <c r="D5" s="2">
        <v>4</v>
      </c>
      <c r="E5" s="2">
        <v>3</v>
      </c>
      <c r="F5" s="6">
        <f>E5*($B$2*'2'!E5+$B$3*'2'!G5+$B$4*'2'!I5+$B$5*'2'!K5+$B$6*'2'!M5+$B$7*'2'!O5+$B$8*'2'!Q5+$B$9*'2'!S5+$B$10*'2'!U5)</f>
        <v>0.64160641702378807</v>
      </c>
    </row>
    <row r="6" spans="1:6" x14ac:dyDescent="0.35">
      <c r="A6" t="s">
        <v>30</v>
      </c>
      <c r="B6" s="6">
        <v>0.102372</v>
      </c>
      <c r="D6" s="2">
        <v>5</v>
      </c>
      <c r="E6" s="2">
        <v>0.8</v>
      </c>
      <c r="F6" s="6">
        <f>E6*($B$2*'2'!E6+$B$3*'2'!G6+$B$4*'2'!I6+$B$5*'2'!K6+$B$6*'2'!M6+$B$7*'2'!O6+$B$8*'2'!Q6+$B$9*'2'!S6+$B$10*'2'!U6)</f>
        <v>0.25058569968253969</v>
      </c>
    </row>
    <row r="7" spans="1:6" x14ac:dyDescent="0.35">
      <c r="A7" t="s">
        <v>31</v>
      </c>
      <c r="B7" s="6">
        <v>0.11516800000000001</v>
      </c>
      <c r="D7" s="2">
        <v>6</v>
      </c>
      <c r="E7" s="2">
        <v>2</v>
      </c>
      <c r="F7" s="6">
        <f>E7*($B$2*'2'!E7+$B$3*'2'!G7+$B$4*'2'!I7+$B$5*'2'!K7+$B$6*'2'!M7+$B$7*'2'!O7+$B$8*'2'!Q7+$B$9*'2'!S7+$B$10*'2'!U7)</f>
        <v>0.69852150562770565</v>
      </c>
    </row>
    <row r="8" spans="1:6" x14ac:dyDescent="0.35">
      <c r="A8" t="s">
        <v>32</v>
      </c>
      <c r="B8" s="6">
        <v>0.42654999999999998</v>
      </c>
      <c r="D8" s="2">
        <v>7</v>
      </c>
      <c r="E8" s="2">
        <v>3</v>
      </c>
      <c r="F8" s="6">
        <f>E8*($B$2*'2'!E8+$B$3*'2'!G8+$B$4*'2'!I8+$B$5*'2'!K8+$B$6*'2'!M8+$B$7*'2'!O8+$B$8*'2'!Q8+$B$9*'2'!S8+$B$10*'2'!U8)</f>
        <v>0.69698269940094792</v>
      </c>
    </row>
    <row r="9" spans="1:6" x14ac:dyDescent="0.35">
      <c r="A9" t="s">
        <v>33</v>
      </c>
      <c r="B9" s="6">
        <v>6.8181400000000003E-2</v>
      </c>
      <c r="D9" s="2">
        <v>8</v>
      </c>
      <c r="E9" s="2">
        <v>0.9</v>
      </c>
      <c r="F9" s="6">
        <f>E9*($B$2*'2'!E9+$B$3*'2'!G9+$B$4*'2'!I9+$B$5*'2'!K9+$B$6*'2'!M9+$B$7*'2'!O9+$B$8*'2'!Q9+$B$9*'2'!S9+$B$10*'2'!U9)</f>
        <v>0.23132703541558444</v>
      </c>
    </row>
    <row r="10" spans="1:6" x14ac:dyDescent="0.35">
      <c r="A10" t="s">
        <v>34</v>
      </c>
      <c r="B10" s="6">
        <v>8.0146999999999996E-2</v>
      </c>
      <c r="D10" s="2">
        <v>9</v>
      </c>
      <c r="E10" s="2">
        <v>1.1000000000000001</v>
      </c>
      <c r="F10" s="6">
        <f>E10*($B$2*'2'!E10+$B$3*'2'!G10+$B$4*'2'!I10+$B$5*'2'!K10+$B$6*'2'!M10+$B$7*'2'!O10+$B$8*'2'!Q10+$B$9*'2'!S10+$B$10*'2'!U10)</f>
        <v>0.3718140746746032</v>
      </c>
    </row>
    <row r="11" spans="1:6" x14ac:dyDescent="0.35">
      <c r="D11" s="2">
        <v>10</v>
      </c>
      <c r="E11" s="2">
        <v>2.4</v>
      </c>
      <c r="F11" s="6">
        <f>E11*($B$2*'2'!E11+$B$3*'2'!G11+$B$4*'2'!I11+$B$5*'2'!K11+$B$6*'2'!M11+$B$7*'2'!O11+$B$8*'2'!Q11+$B$9*'2'!S11+$B$10*'2'!U11)</f>
        <v>0.4835755523448978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2054-4C8A-4904-A0BD-9130A64C4106}">
  <dimension ref="A1:W22"/>
  <sheetViews>
    <sheetView topLeftCell="D1" workbookViewId="0">
      <selection activeCell="V2" sqref="V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  <c r="W1" s="5" t="s">
        <v>39</v>
      </c>
    </row>
    <row r="2" spans="1:23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f>C2*($B$14*E2+$B$15*G2+$B$16*I2+$B$17*K2+$B$18*M2+$B$19*O2+$B$20*Q2+$B$21*S2+$B$22*U2)</f>
        <v>0.34443709893310992</v>
      </c>
      <c r="W2" s="6" cm="1">
        <f t="array" ref="W2:W11">V2:V11/'5'!F2:F11</f>
        <v>1.3439617725221293</v>
      </c>
    </row>
    <row r="3" spans="1:23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f t="shared" ref="V3:V11" si="9">C3*($B$14*E3+$B$15*G3+$B$16*I3+$B$17*K3+$B$18*M3+$B$19*O3+$B$20*Q3+$B$21*S3+$B$22*U3)</f>
        <v>1.1811202225070987</v>
      </c>
      <c r="W3" s="6">
        <v>1.3439593949633712</v>
      </c>
    </row>
    <row r="4" spans="1:23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f t="shared" si="9"/>
        <v>0.95311641287991355</v>
      </c>
      <c r="W4" s="6">
        <v>1.3439622707471015</v>
      </c>
    </row>
    <row r="5" spans="1:23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f t="shared" si="9"/>
        <v>0.8622932515650924</v>
      </c>
      <c r="W5" s="6">
        <v>1.3439598306466474</v>
      </c>
    </row>
    <row r="6" spans="1:23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f t="shared" si="9"/>
        <v>0.33677718806349211</v>
      </c>
      <c r="W6" s="6">
        <v>1.3439601241816517</v>
      </c>
    </row>
    <row r="7" spans="1:23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f t="shared" si="9"/>
        <v>0.93878600139645307</v>
      </c>
      <c r="W7" s="6">
        <v>1.3439614869879215</v>
      </c>
    </row>
    <row r="8" spans="1:23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f t="shared" si="9"/>
        <v>0.93671765192861756</v>
      </c>
      <c r="W8" s="6">
        <v>1.3439611237606333</v>
      </c>
    </row>
    <row r="9" spans="1:23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f t="shared" si="9"/>
        <v>0.31089460375324679</v>
      </c>
      <c r="W9" s="6">
        <v>1.3439613886665576</v>
      </c>
    </row>
    <row r="10" spans="1:23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f t="shared" si="9"/>
        <v>0.49970376936507938</v>
      </c>
      <c r="W10" s="6">
        <v>1.3439614135166886</v>
      </c>
    </row>
    <row r="11" spans="1:23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f t="shared" si="9"/>
        <v>0.64990553645513494</v>
      </c>
      <c r="W11" s="6">
        <v>1.3439586292228574</v>
      </c>
    </row>
    <row r="14" spans="1:23" x14ac:dyDescent="0.35">
      <c r="A14" t="s">
        <v>26</v>
      </c>
      <c r="B14" s="6">
        <v>8.3501599999999995E-2</v>
      </c>
    </row>
    <row r="15" spans="1:23" x14ac:dyDescent="0.35">
      <c r="A15" t="s">
        <v>27</v>
      </c>
      <c r="B15" s="6">
        <v>5.5374699999999999E-2</v>
      </c>
    </row>
    <row r="16" spans="1:23" x14ac:dyDescent="0.35">
      <c r="A16" t="s">
        <v>28</v>
      </c>
      <c r="B16" s="6">
        <v>3.6916499999999998E-2</v>
      </c>
    </row>
    <row r="17" spans="1:2" x14ac:dyDescent="0.35">
      <c r="A17" t="s">
        <v>29</v>
      </c>
      <c r="B17" s="6">
        <v>0.103188</v>
      </c>
    </row>
    <row r="18" spans="1:2" x14ac:dyDescent="0.35">
      <c r="A18" t="s">
        <v>30</v>
      </c>
      <c r="B18" s="6">
        <v>0.13758400000000001</v>
      </c>
    </row>
    <row r="19" spans="1:2" x14ac:dyDescent="0.35">
      <c r="A19" t="s">
        <v>31</v>
      </c>
      <c r="B19" s="6">
        <v>0.154782</v>
      </c>
    </row>
    <row r="20" spans="1:2" x14ac:dyDescent="0.35">
      <c r="A20" t="s">
        <v>32</v>
      </c>
      <c r="B20" s="6">
        <v>0.22930600000000001</v>
      </c>
    </row>
    <row r="21" spans="1:2" x14ac:dyDescent="0.35">
      <c r="A21" t="s">
        <v>33</v>
      </c>
      <c r="B21" s="6">
        <v>9.1633000000000006E-2</v>
      </c>
    </row>
    <row r="22" spans="1:2" x14ac:dyDescent="0.35">
      <c r="A22" t="s">
        <v>34</v>
      </c>
      <c r="B22" s="6">
        <v>0.107714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F85D-FCC4-425E-B48B-994A35BB5B53}">
  <dimension ref="A1:V24"/>
  <sheetViews>
    <sheetView tabSelected="1" workbookViewId="0">
      <selection activeCell="E20" sqref="E20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</row>
    <row r="2" spans="1:22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v>0.34443709893310992</v>
      </c>
    </row>
    <row r="3" spans="1:22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v>1.1811202225070987</v>
      </c>
    </row>
    <row r="4" spans="1:22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v>0.95311641287991355</v>
      </c>
    </row>
    <row r="5" spans="1:22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v>0.8622932515650924</v>
      </c>
    </row>
    <row r="6" spans="1:22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v>0.33677718806349211</v>
      </c>
    </row>
    <row r="7" spans="1:22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v>0.93878600139645307</v>
      </c>
    </row>
    <row r="8" spans="1:22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v>0.93671765192861756</v>
      </c>
    </row>
    <row r="9" spans="1:22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v>0.31089460375324679</v>
      </c>
    </row>
    <row r="10" spans="1:22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v>0.49970376936507938</v>
      </c>
    </row>
    <row r="11" spans="1:22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v>0.64990553645513494</v>
      </c>
    </row>
    <row r="14" spans="1:22" x14ac:dyDescent="0.35">
      <c r="A14" t="s">
        <v>41</v>
      </c>
      <c r="B14" t="s">
        <v>44</v>
      </c>
      <c r="D14" t="s">
        <v>40</v>
      </c>
      <c r="F14" t="s">
        <v>42</v>
      </c>
    </row>
    <row r="15" spans="1:22" x14ac:dyDescent="0.35">
      <c r="A15" s="2">
        <v>1</v>
      </c>
      <c r="B15">
        <v>0</v>
      </c>
      <c r="D15">
        <f>SUMPRODUCT(B15:B24,V2:V11)</f>
        <v>4.8462212461406544</v>
      </c>
      <c r="F15">
        <f>SUMPRODUCT(B15:B24,B2:B11)</f>
        <v>24494</v>
      </c>
      <c r="G15" s="7" t="s">
        <v>43</v>
      </c>
      <c r="H15">
        <v>25000</v>
      </c>
    </row>
    <row r="16" spans="1:22" x14ac:dyDescent="0.35">
      <c r="A16" s="2">
        <v>2</v>
      </c>
      <c r="B16">
        <v>1</v>
      </c>
    </row>
    <row r="17" spans="1:2" x14ac:dyDescent="0.35">
      <c r="A17" s="2">
        <v>3</v>
      </c>
      <c r="B17">
        <v>1</v>
      </c>
    </row>
    <row r="18" spans="1:2" x14ac:dyDescent="0.35">
      <c r="A18" s="2">
        <v>4</v>
      </c>
      <c r="B18">
        <v>0</v>
      </c>
    </row>
    <row r="19" spans="1:2" x14ac:dyDescent="0.35">
      <c r="A19" s="2">
        <v>5</v>
      </c>
      <c r="B19">
        <v>1</v>
      </c>
    </row>
    <row r="20" spans="1:2" x14ac:dyDescent="0.35">
      <c r="A20" s="2">
        <v>6</v>
      </c>
      <c r="B20">
        <v>1</v>
      </c>
    </row>
    <row r="21" spans="1:2" x14ac:dyDescent="0.35">
      <c r="A21" s="2">
        <v>7</v>
      </c>
      <c r="B21">
        <v>1</v>
      </c>
    </row>
    <row r="22" spans="1:2" x14ac:dyDescent="0.35">
      <c r="A22" s="2">
        <v>8</v>
      </c>
      <c r="B22">
        <v>0</v>
      </c>
    </row>
    <row r="23" spans="1:2" x14ac:dyDescent="0.35">
      <c r="A23" s="2">
        <v>9</v>
      </c>
      <c r="B23">
        <v>1</v>
      </c>
    </row>
    <row r="24" spans="1:2" x14ac:dyDescent="0.35">
      <c r="A24" s="2">
        <v>10</v>
      </c>
      <c r="B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Segercrantz</dc:creator>
  <cp:lastModifiedBy>Christian Segercrantz</cp:lastModifiedBy>
  <dcterms:created xsi:type="dcterms:W3CDTF">2015-06-05T18:17:20Z</dcterms:created>
  <dcterms:modified xsi:type="dcterms:W3CDTF">2021-12-01T17:23:42Z</dcterms:modified>
</cp:coreProperties>
</file>