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Ex4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5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inabotros/Desktop/UCL/Vagrant/notebooks/QM-Coursework-1/"/>
    </mc:Choice>
  </mc:AlternateContent>
  <xr:revisionPtr revIDLastSave="0" documentId="8_{336DD71F-A299-2149-8901-42E8B78D6A99}" xr6:coauthVersionLast="45" xr6:coauthVersionMax="45" xr10:uidLastSave="{00000000-0000-0000-0000-000000000000}"/>
  <bookViews>
    <workbookView xWindow="5120" yWindow="460" windowWidth="20480" windowHeight="14540" firstSheet="5" activeTab="7" xr2:uid="{00000000-000D-0000-FFFF-FFFF00000000}"/>
  </bookViews>
  <sheets>
    <sheet name="coursework_1_data_2019" sheetId="1" r:id="rId1"/>
    <sheet name="Boxplot (budget)" sheetId="8" r:id="rId2"/>
    <sheet name="Yearly Change" sheetId="2" r:id="rId3"/>
    <sheet name="Sheet2" sheetId="6" r:id="rId4"/>
    <sheet name="Sheet7" sheetId="11" r:id="rId5"/>
    <sheet name="Sheet5" sheetId="9" r:id="rId6"/>
    <sheet name="RELATIONSHIP CHECK" sheetId="10" r:id="rId7"/>
    <sheet name="Summary Stats" sheetId="7" r:id="rId8"/>
    <sheet name="Gender" sheetId="3" state="hidden" r:id="rId9"/>
    <sheet name="Spending Per 100k" sheetId="5" r:id="rId10"/>
    <sheet name="Spending" sheetId="4" r:id="rId11"/>
  </sheets>
  <definedNames>
    <definedName name="_xlnm._FilterDatabase" localSheetId="0" hidden="1">coursework_1_data_2019!$AL$1:$AL$153</definedName>
    <definedName name="_xlnm._FilterDatabase" localSheetId="2" hidden="1">'Yearly Change'!$X$1:$X$157</definedName>
    <definedName name="_xlchart.v1.0" hidden="1">'Boxplot (budget)'!$C$1</definedName>
    <definedName name="_xlchart.v1.1" hidden="1">'Boxplot (budget)'!$C$2:$C$153</definedName>
    <definedName name="_xlchart.v1.10" hidden="1">'Spending Per 100k'!$F$1</definedName>
    <definedName name="_xlchart.v1.100" hidden="1">'Spending Per 100k'!$H$1</definedName>
    <definedName name="_xlchart.v1.101" hidden="1">'Spending Per 100k'!$H$2:$H$153</definedName>
    <definedName name="_xlchart.v1.102" hidden="1">'Spending Per 100k'!$I$1</definedName>
    <definedName name="_xlchart.v1.103" hidden="1">'Spending Per 100k'!$I$2:$I$153</definedName>
    <definedName name="_xlchart.v1.104" hidden="1">'Spending Per 100k'!$C$1</definedName>
    <definedName name="_xlchart.v1.105" hidden="1">'Spending Per 100k'!$C$2:$C$153</definedName>
    <definedName name="_xlchart.v1.106" hidden="1">'Spending Per 100k'!$D$1</definedName>
    <definedName name="_xlchart.v1.107" hidden="1">'Spending Per 100k'!$D$2:$D$153</definedName>
    <definedName name="_xlchart.v1.108" hidden="1">'Spending Per 100k'!$E$1</definedName>
    <definedName name="_xlchart.v1.109" hidden="1">'Spending Per 100k'!$E$2:$E$153</definedName>
    <definedName name="_xlchart.v1.11" hidden="1">'Spending Per 100k'!$F$2:$F$1048575</definedName>
    <definedName name="_xlchart.v1.110" hidden="1">'Spending Per 100k'!$F$1</definedName>
    <definedName name="_xlchart.v1.111" hidden="1">'Spending Per 100k'!$F$2:$F$153</definedName>
    <definedName name="_xlchart.v1.112" hidden="1">'Spending Per 100k'!$G$1</definedName>
    <definedName name="_xlchart.v1.113" hidden="1">'Spending Per 100k'!$G$2:$G$153</definedName>
    <definedName name="_xlchart.v1.114" hidden="1">'Spending Per 100k'!$H$1</definedName>
    <definedName name="_xlchart.v1.115" hidden="1">'Spending Per 100k'!$H$2:$H$153</definedName>
    <definedName name="_xlchart.v1.116" hidden="1">'Spending Per 100k'!$I$1</definedName>
    <definedName name="_xlchart.v1.117" hidden="1">'Spending Per 100k'!$I$2:$I$153</definedName>
    <definedName name="_xlchart.v1.118" hidden="1">'Spending Per 100k'!$C$1</definedName>
    <definedName name="_xlchart.v1.119" hidden="1">'Spending Per 100k'!$C$2:$C$153</definedName>
    <definedName name="_xlchart.v1.12" hidden="1">'Spending Per 100k'!$G$1</definedName>
    <definedName name="_xlchart.v1.120" hidden="1">'Spending Per 100k'!$D$1</definedName>
    <definedName name="_xlchart.v1.121" hidden="1">'Spending Per 100k'!$D$2:$D$153</definedName>
    <definedName name="_xlchart.v1.122" hidden="1">'Spending Per 100k'!$E$1</definedName>
    <definedName name="_xlchart.v1.123" hidden="1">'Spending Per 100k'!$E$2:$E$153</definedName>
    <definedName name="_xlchart.v1.124" hidden="1">'Spending Per 100k'!$F$1</definedName>
    <definedName name="_xlchart.v1.125" hidden="1">'Spending Per 100k'!$F$2:$F$153</definedName>
    <definedName name="_xlchart.v1.126" hidden="1">'Spending Per 100k'!$G$1</definedName>
    <definedName name="_xlchart.v1.127" hidden="1">'Spending Per 100k'!$G$2:$G$153</definedName>
    <definedName name="_xlchart.v1.128" hidden="1">'Spending Per 100k'!$H$1</definedName>
    <definedName name="_xlchart.v1.129" hidden="1">'Spending Per 100k'!$H$2:$H$153</definedName>
    <definedName name="_xlchart.v1.13" hidden="1">'Spending Per 100k'!$G$2:$G$1048575</definedName>
    <definedName name="_xlchart.v1.130" hidden="1">'Spending Per 100k'!$I$1</definedName>
    <definedName name="_xlchart.v1.131" hidden="1">'Spending Per 100k'!$I$2:$I$153</definedName>
    <definedName name="_xlchart.v1.14" hidden="1">'Spending Per 100k'!$H$1</definedName>
    <definedName name="_xlchart.v1.15" hidden="1">'Spending Per 100k'!$H$2:$H$1048575</definedName>
    <definedName name="_xlchart.v1.16" hidden="1">'Spending Per 100k'!$C$1</definedName>
    <definedName name="_xlchart.v1.17" hidden="1">'Spending Per 100k'!$C$2:$C$153</definedName>
    <definedName name="_xlchart.v1.18" hidden="1">'Spending Per 100k'!$D$1</definedName>
    <definedName name="_xlchart.v1.19" hidden="1">'Spending Per 100k'!$D$2:$D$153</definedName>
    <definedName name="_xlchart.v1.2" hidden="1">'Boxplot (budget)'!$B$1</definedName>
    <definedName name="_xlchart.v1.20" hidden="1">'Spending Per 100k'!$E$1</definedName>
    <definedName name="_xlchart.v1.21" hidden="1">'Spending Per 100k'!$E$2:$E$153</definedName>
    <definedName name="_xlchart.v1.22" hidden="1">'Spending Per 100k'!$F$1</definedName>
    <definedName name="_xlchart.v1.23" hidden="1">'Spending Per 100k'!$F$2:$F$153</definedName>
    <definedName name="_xlchart.v1.24" hidden="1">'Spending Per 100k'!$G$1</definedName>
    <definedName name="_xlchart.v1.25" hidden="1">'Spending Per 100k'!$G$2:$G$153</definedName>
    <definedName name="_xlchart.v1.26" hidden="1">'Spending Per 100k'!$H$1</definedName>
    <definedName name="_xlchart.v1.27" hidden="1">'Spending Per 100k'!$H$2:$H$153</definedName>
    <definedName name="_xlchart.v1.28" hidden="1">'Spending Per 100k'!$I$1</definedName>
    <definedName name="_xlchart.v1.29" hidden="1">'Spending Per 100k'!$I$2:$I$153</definedName>
    <definedName name="_xlchart.v1.3" hidden="1">'Boxplot (budget)'!$B$2:$B$153</definedName>
    <definedName name="_xlchart.v1.30" hidden="1">'Spending Per 100k'!$I$1</definedName>
    <definedName name="_xlchart.v1.31" hidden="1">'Spending Per 100k'!$I$2:$I$1048575</definedName>
    <definedName name="_xlchart.v1.32" hidden="1">'Spending Per 100k'!$C$1</definedName>
    <definedName name="_xlchart.v1.33" hidden="1">'Spending Per 100k'!$C$2:$C$153</definedName>
    <definedName name="_xlchart.v1.34" hidden="1">'Spending Per 100k'!$D$1</definedName>
    <definedName name="_xlchart.v1.35" hidden="1">'Spending Per 100k'!$D$2:$D$153</definedName>
    <definedName name="_xlchart.v1.36" hidden="1">'Spending Per 100k'!$E$1</definedName>
    <definedName name="_xlchart.v1.37" hidden="1">'Spending Per 100k'!$E$2:$E$153</definedName>
    <definedName name="_xlchart.v1.38" hidden="1">'Spending Per 100k'!$F$1</definedName>
    <definedName name="_xlchart.v1.39" hidden="1">'Spending Per 100k'!$F$2:$F$153</definedName>
    <definedName name="_xlchart.v1.4" hidden="1">'Spending Per 100k'!$C$1</definedName>
    <definedName name="_xlchart.v1.40" hidden="1">'Spending Per 100k'!$G$1</definedName>
    <definedName name="_xlchart.v1.41" hidden="1">'Spending Per 100k'!$G$2:$G$153</definedName>
    <definedName name="_xlchart.v1.42" hidden="1">'Spending Per 100k'!$H$1</definedName>
    <definedName name="_xlchart.v1.43" hidden="1">'Spending Per 100k'!$H$2:$H$153</definedName>
    <definedName name="_xlchart.v1.44" hidden="1">'Spending Per 100k'!$I$1</definedName>
    <definedName name="_xlchart.v1.45" hidden="1">'Spending Per 100k'!$I$2:$I$153</definedName>
    <definedName name="_xlchart.v1.46" hidden="1">'Spending Per 100k'!$C$1</definedName>
    <definedName name="_xlchart.v1.47" hidden="1">'Spending Per 100k'!$C$2:$C$153</definedName>
    <definedName name="_xlchart.v1.48" hidden="1">'Spending Per 100k'!$D$1</definedName>
    <definedName name="_xlchart.v1.49" hidden="1">'Spending Per 100k'!$D$2:$D$153</definedName>
    <definedName name="_xlchart.v1.5" hidden="1">'Spending Per 100k'!$C$2:$C$1048575</definedName>
    <definedName name="_xlchart.v1.50" hidden="1">'Spending Per 100k'!$E$1</definedName>
    <definedName name="_xlchart.v1.51" hidden="1">'Spending Per 100k'!$E$2:$E$153</definedName>
    <definedName name="_xlchart.v1.52" hidden="1">'Spending Per 100k'!$F$1</definedName>
    <definedName name="_xlchart.v1.53" hidden="1">'Spending Per 100k'!$F$2:$F$153</definedName>
    <definedName name="_xlchart.v1.54" hidden="1">'Spending Per 100k'!$G$1</definedName>
    <definedName name="_xlchart.v1.55" hidden="1">'Spending Per 100k'!$G$2:$G$153</definedName>
    <definedName name="_xlchart.v1.56" hidden="1">'Spending Per 100k'!$H$1</definedName>
    <definedName name="_xlchart.v1.57" hidden="1">'Spending Per 100k'!$H$2:$H$153</definedName>
    <definedName name="_xlchart.v1.58" hidden="1">'Spending Per 100k'!$I$1</definedName>
    <definedName name="_xlchart.v1.59" hidden="1">'Spending Per 100k'!$I$2:$I$153</definedName>
    <definedName name="_xlchart.v1.6" hidden="1">'Spending Per 100k'!$D$1</definedName>
    <definedName name="_xlchart.v1.60" hidden="1">'Spending Per 100k'!$I$1</definedName>
    <definedName name="_xlchart.v1.61" hidden="1">'Spending Per 100k'!$I$2:$I$1048575</definedName>
    <definedName name="_xlchart.v1.62" hidden="1">'Spending Per 100k'!$C$1</definedName>
    <definedName name="_xlchart.v1.63" hidden="1">'Spending Per 100k'!$C$2:$C$153</definedName>
    <definedName name="_xlchart.v1.64" hidden="1">'Spending Per 100k'!$D$1</definedName>
    <definedName name="_xlchart.v1.65" hidden="1">'Spending Per 100k'!$D$2:$D$153</definedName>
    <definedName name="_xlchart.v1.66" hidden="1">'Spending Per 100k'!$E$1</definedName>
    <definedName name="_xlchart.v1.67" hidden="1">'Spending Per 100k'!$E$2:$E$153</definedName>
    <definedName name="_xlchart.v1.68" hidden="1">'Spending Per 100k'!$F$1</definedName>
    <definedName name="_xlchart.v1.69" hidden="1">'Spending Per 100k'!$F$2:$F$153</definedName>
    <definedName name="_xlchart.v1.7" hidden="1">'Spending Per 100k'!$D$2:$D$1048575</definedName>
    <definedName name="_xlchart.v1.70" hidden="1">'Spending Per 100k'!$G$1</definedName>
    <definedName name="_xlchart.v1.71" hidden="1">'Spending Per 100k'!$G$2:$G$153</definedName>
    <definedName name="_xlchart.v1.72" hidden="1">'Spending Per 100k'!$H$1</definedName>
    <definedName name="_xlchart.v1.73" hidden="1">'Spending Per 100k'!$H$2:$H$153</definedName>
    <definedName name="_xlchart.v1.74" hidden="1">'Spending Per 100k'!$I$1</definedName>
    <definedName name="_xlchart.v1.75" hidden="1">'Spending Per 100k'!$I$2:$I$153</definedName>
    <definedName name="_xlchart.v1.76" hidden="1">'Spending Per 100k'!$C$1</definedName>
    <definedName name="_xlchart.v1.77" hidden="1">'Spending Per 100k'!$C$2:$C$153</definedName>
    <definedName name="_xlchart.v1.78" hidden="1">'Spending Per 100k'!$D$1</definedName>
    <definedName name="_xlchart.v1.79" hidden="1">'Spending Per 100k'!$D$2:$D$153</definedName>
    <definedName name="_xlchart.v1.8" hidden="1">'Spending Per 100k'!$E$1</definedName>
    <definedName name="_xlchart.v1.80" hidden="1">'Spending Per 100k'!$E$1</definedName>
    <definedName name="_xlchart.v1.81" hidden="1">'Spending Per 100k'!$E$2:$E$153</definedName>
    <definedName name="_xlchart.v1.82" hidden="1">'Spending Per 100k'!$F$1</definedName>
    <definedName name="_xlchart.v1.83" hidden="1">'Spending Per 100k'!$F$2:$F$153</definedName>
    <definedName name="_xlchart.v1.84" hidden="1">'Spending Per 100k'!$G$1</definedName>
    <definedName name="_xlchart.v1.85" hidden="1">'Spending Per 100k'!$G$2:$G$153</definedName>
    <definedName name="_xlchart.v1.86" hidden="1">'Spending Per 100k'!$H$1</definedName>
    <definedName name="_xlchart.v1.87" hidden="1">'Spending Per 100k'!$H$2:$H$153</definedName>
    <definedName name="_xlchart.v1.88" hidden="1">'Spending Per 100k'!$I$1</definedName>
    <definedName name="_xlchart.v1.89" hidden="1">'Spending Per 100k'!$I$2:$I$153</definedName>
    <definedName name="_xlchart.v1.9" hidden="1">'Spending Per 100k'!$E$2:$E$1048575</definedName>
    <definedName name="_xlchart.v1.90" hidden="1">'Spending Per 100k'!$C$1</definedName>
    <definedName name="_xlchart.v1.91" hidden="1">'Spending Per 100k'!$C$2:$C$153</definedName>
    <definedName name="_xlchart.v1.92" hidden="1">'Spending Per 100k'!$D$1</definedName>
    <definedName name="_xlchart.v1.93" hidden="1">'Spending Per 100k'!$D$2:$D$153</definedName>
    <definedName name="_xlchart.v1.94" hidden="1">'Spending Per 100k'!$E$1</definedName>
    <definedName name="_xlchart.v1.95" hidden="1">'Spending Per 100k'!$E$2:$E$153</definedName>
    <definedName name="_xlchart.v1.96" hidden="1">'Spending Per 100k'!$F$1</definedName>
    <definedName name="_xlchart.v1.97" hidden="1">'Spending Per 100k'!$F$2:$F$153</definedName>
    <definedName name="_xlchart.v1.98" hidden="1">'Spending Per 100k'!$G$1</definedName>
    <definedName name="_xlchart.v1.99" hidden="1">'Spending Per 100k'!$G$2:$G$153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8" i="7" l="1"/>
  <c r="L7" i="7"/>
  <c r="L6" i="7"/>
  <c r="L5" i="7"/>
  <c r="L4" i="7"/>
  <c r="L3" i="7"/>
  <c r="Q156" i="4"/>
  <c r="R156" i="4"/>
  <c r="S156" i="4"/>
  <c r="S2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AC100" i="4" s="1"/>
  <c r="D101" i="4"/>
  <c r="D102" i="4"/>
  <c r="D103" i="4"/>
  <c r="D104" i="4"/>
  <c r="AC104" i="4" s="1"/>
  <c r="D105" i="4"/>
  <c r="D106" i="4"/>
  <c r="D107" i="4"/>
  <c r="D108" i="4"/>
  <c r="AC108" i="4" s="1"/>
  <c r="D109" i="4"/>
  <c r="D110" i="4"/>
  <c r="D111" i="4"/>
  <c r="D112" i="4"/>
  <c r="AC112" i="4" s="1"/>
  <c r="D113" i="4"/>
  <c r="D114" i="4"/>
  <c r="D115" i="4"/>
  <c r="D116" i="4"/>
  <c r="AC116" i="4" s="1"/>
  <c r="D117" i="4"/>
  <c r="D118" i="4"/>
  <c r="D119" i="4"/>
  <c r="D120" i="4"/>
  <c r="AC120" i="4" s="1"/>
  <c r="D121" i="4"/>
  <c r="D122" i="4"/>
  <c r="D123" i="4"/>
  <c r="D124" i="4"/>
  <c r="AC124" i="4" s="1"/>
  <c r="D125" i="4"/>
  <c r="D126" i="4"/>
  <c r="D127" i="4"/>
  <c r="D128" i="4"/>
  <c r="AC128" i="4" s="1"/>
  <c r="D129" i="4"/>
  <c r="D130" i="4"/>
  <c r="D131" i="4"/>
  <c r="D132" i="4"/>
  <c r="AC132" i="4" s="1"/>
  <c r="D133" i="4"/>
  <c r="D134" i="4"/>
  <c r="D135" i="4"/>
  <c r="D136" i="4"/>
  <c r="AC136" i="4" s="1"/>
  <c r="D137" i="4"/>
  <c r="D138" i="4"/>
  <c r="D139" i="4"/>
  <c r="D140" i="4"/>
  <c r="AC140" i="4" s="1"/>
  <c r="D141" i="4"/>
  <c r="D142" i="4"/>
  <c r="D143" i="4"/>
  <c r="D144" i="4"/>
  <c r="AC144" i="4" s="1"/>
  <c r="D145" i="4"/>
  <c r="D146" i="4"/>
  <c r="D147" i="4"/>
  <c r="D148" i="4"/>
  <c r="AC148" i="4" s="1"/>
  <c r="D149" i="4"/>
  <c r="D150" i="4"/>
  <c r="D151" i="4"/>
  <c r="D152" i="4"/>
  <c r="AC152" i="4" s="1"/>
  <c r="D153" i="4"/>
  <c r="D3" i="4"/>
  <c r="D4" i="4"/>
  <c r="D5" i="4"/>
  <c r="D6" i="4"/>
  <c r="N6" i="4" s="1"/>
  <c r="D7" i="4"/>
  <c r="D8" i="4"/>
  <c r="D9" i="4"/>
  <c r="D10" i="4"/>
  <c r="N10" i="4" s="1"/>
  <c r="D11" i="4"/>
  <c r="D12" i="4"/>
  <c r="D13" i="4"/>
  <c r="D14" i="4"/>
  <c r="N14" i="4" s="1"/>
  <c r="D15" i="4"/>
  <c r="D16" i="4"/>
  <c r="D17" i="4"/>
  <c r="D18" i="4"/>
  <c r="N18" i="4" s="1"/>
  <c r="D19" i="4"/>
  <c r="D20" i="4"/>
  <c r="D21" i="4"/>
  <c r="D22" i="4"/>
  <c r="N22" i="4" s="1"/>
  <c r="D23" i="4"/>
  <c r="D24" i="4"/>
  <c r="D25" i="4"/>
  <c r="D26" i="4"/>
  <c r="N26" i="4" s="1"/>
  <c r="D2" i="4"/>
  <c r="AG3" i="1"/>
  <c r="AG4" i="1"/>
  <c r="AG5" i="1"/>
  <c r="F5" i="5" s="1"/>
  <c r="AG6" i="1"/>
  <c r="F6" i="5" s="1"/>
  <c r="AG7" i="1"/>
  <c r="AG8" i="1"/>
  <c r="AG9" i="1"/>
  <c r="F9" i="5" s="1"/>
  <c r="AG10" i="1"/>
  <c r="F10" i="5" s="1"/>
  <c r="AG11" i="1"/>
  <c r="AG12" i="1"/>
  <c r="AG13" i="1"/>
  <c r="F13" i="5" s="1"/>
  <c r="AG14" i="1"/>
  <c r="F14" i="5" s="1"/>
  <c r="AG15" i="1"/>
  <c r="AG16" i="1"/>
  <c r="AG17" i="1"/>
  <c r="F17" i="5" s="1"/>
  <c r="AG18" i="1"/>
  <c r="F18" i="5" s="1"/>
  <c r="AG19" i="1"/>
  <c r="AG20" i="1"/>
  <c r="AG21" i="1"/>
  <c r="F21" i="5" s="1"/>
  <c r="AG22" i="1"/>
  <c r="F22" i="5" s="1"/>
  <c r="AG23" i="1"/>
  <c r="AG24" i="1"/>
  <c r="AG25" i="1"/>
  <c r="F25" i="5" s="1"/>
  <c r="AG26" i="1"/>
  <c r="F26" i="5" s="1"/>
  <c r="AG27" i="1"/>
  <c r="AG28" i="1"/>
  <c r="F28" i="5" s="1"/>
  <c r="AG29" i="1"/>
  <c r="AG30" i="1"/>
  <c r="F30" i="5" s="1"/>
  <c r="AG31" i="1"/>
  <c r="AG32" i="1"/>
  <c r="F32" i="5" s="1"/>
  <c r="AG33" i="1"/>
  <c r="AG34" i="1"/>
  <c r="F34" i="5" s="1"/>
  <c r="AG35" i="1"/>
  <c r="AG36" i="1"/>
  <c r="F36" i="5" s="1"/>
  <c r="AG37" i="1"/>
  <c r="AG38" i="1"/>
  <c r="F38" i="5" s="1"/>
  <c r="AG39" i="1"/>
  <c r="AG40" i="1"/>
  <c r="F40" i="5" s="1"/>
  <c r="AG41" i="1"/>
  <c r="AG42" i="1"/>
  <c r="F42" i="5" s="1"/>
  <c r="AG43" i="1"/>
  <c r="AG44" i="1"/>
  <c r="F44" i="5" s="1"/>
  <c r="AG45" i="1"/>
  <c r="AG46" i="1"/>
  <c r="F46" i="5" s="1"/>
  <c r="AG47" i="1"/>
  <c r="AG48" i="1"/>
  <c r="F48" i="5" s="1"/>
  <c r="AG49" i="1"/>
  <c r="AG50" i="1"/>
  <c r="F50" i="5" s="1"/>
  <c r="AG51" i="1"/>
  <c r="AG52" i="1"/>
  <c r="F52" i="5" s="1"/>
  <c r="AG53" i="1"/>
  <c r="AG54" i="1"/>
  <c r="F54" i="5" s="1"/>
  <c r="AG55" i="1"/>
  <c r="AG56" i="1"/>
  <c r="F56" i="5" s="1"/>
  <c r="AG57" i="1"/>
  <c r="AG58" i="1"/>
  <c r="F58" i="5" s="1"/>
  <c r="AG59" i="1"/>
  <c r="AG60" i="1"/>
  <c r="F60" i="5" s="1"/>
  <c r="AG61" i="1"/>
  <c r="F61" i="5" s="1"/>
  <c r="AG62" i="1"/>
  <c r="F62" i="5" s="1"/>
  <c r="AG63" i="1"/>
  <c r="AG64" i="1"/>
  <c r="AG65" i="1"/>
  <c r="F65" i="5" s="1"/>
  <c r="AG66" i="1"/>
  <c r="F66" i="5" s="1"/>
  <c r="AG67" i="1"/>
  <c r="AG68" i="1"/>
  <c r="AG69" i="1"/>
  <c r="F69" i="5" s="1"/>
  <c r="AG70" i="1"/>
  <c r="AG71" i="1"/>
  <c r="AG72" i="1"/>
  <c r="AG73" i="1"/>
  <c r="F73" i="5" s="1"/>
  <c r="AG74" i="1"/>
  <c r="AG75" i="1"/>
  <c r="AG76" i="1"/>
  <c r="AG77" i="1"/>
  <c r="F77" i="5" s="1"/>
  <c r="AG78" i="1"/>
  <c r="F78" i="5" s="1"/>
  <c r="AG79" i="1"/>
  <c r="AG80" i="1"/>
  <c r="AG81" i="1"/>
  <c r="F81" i="5" s="1"/>
  <c r="AG82" i="1"/>
  <c r="F82" i="5" s="1"/>
  <c r="AG83" i="1"/>
  <c r="AG84" i="1"/>
  <c r="AG85" i="1"/>
  <c r="F85" i="5" s="1"/>
  <c r="AG86" i="1"/>
  <c r="AG87" i="1"/>
  <c r="AG88" i="1"/>
  <c r="AG89" i="1"/>
  <c r="F89" i="5" s="1"/>
  <c r="AG90" i="1"/>
  <c r="AG91" i="1"/>
  <c r="AG92" i="1"/>
  <c r="AG93" i="1"/>
  <c r="F93" i="5" s="1"/>
  <c r="AG94" i="1"/>
  <c r="F94" i="5" s="1"/>
  <c r="AG95" i="1"/>
  <c r="AG96" i="1"/>
  <c r="AG97" i="1"/>
  <c r="F97" i="5" s="1"/>
  <c r="AG98" i="1"/>
  <c r="F98" i="5" s="1"/>
  <c r="AG99" i="1"/>
  <c r="AG100" i="1"/>
  <c r="AG101" i="1"/>
  <c r="F101" i="5" s="1"/>
  <c r="AG102" i="1"/>
  <c r="AG103" i="1"/>
  <c r="AG104" i="1"/>
  <c r="AG105" i="1"/>
  <c r="F105" i="5" s="1"/>
  <c r="AG106" i="1"/>
  <c r="AG107" i="1"/>
  <c r="AG108" i="1"/>
  <c r="AG109" i="1"/>
  <c r="F109" i="5" s="1"/>
  <c r="AG110" i="1"/>
  <c r="F110" i="5" s="1"/>
  <c r="AG111" i="1"/>
  <c r="AG112" i="1"/>
  <c r="AG113" i="1"/>
  <c r="F113" i="5" s="1"/>
  <c r="AG114" i="1"/>
  <c r="F114" i="5" s="1"/>
  <c r="AG115" i="1"/>
  <c r="AG116" i="1"/>
  <c r="AG117" i="1"/>
  <c r="F117" i="5" s="1"/>
  <c r="AG118" i="1"/>
  <c r="AG119" i="1"/>
  <c r="AG120" i="1"/>
  <c r="AG121" i="1"/>
  <c r="F121" i="5" s="1"/>
  <c r="AG122" i="1"/>
  <c r="AG123" i="1"/>
  <c r="AG124" i="1"/>
  <c r="AG125" i="1"/>
  <c r="F125" i="5" s="1"/>
  <c r="AG126" i="1"/>
  <c r="F126" i="5" s="1"/>
  <c r="S127" i="7" s="1"/>
  <c r="AG127" i="1"/>
  <c r="AG128" i="1"/>
  <c r="AG129" i="1"/>
  <c r="F129" i="5" s="1"/>
  <c r="AG130" i="1"/>
  <c r="F130" i="5" s="1"/>
  <c r="AG131" i="1"/>
  <c r="AG132" i="1"/>
  <c r="AG133" i="1"/>
  <c r="F133" i="5" s="1"/>
  <c r="AG134" i="1"/>
  <c r="AG135" i="1"/>
  <c r="AG136" i="1"/>
  <c r="AG137" i="1"/>
  <c r="F137" i="5" s="1"/>
  <c r="AG138" i="1"/>
  <c r="AG139" i="1"/>
  <c r="AG140" i="1"/>
  <c r="AG141" i="1"/>
  <c r="F141" i="5" s="1"/>
  <c r="AG142" i="1"/>
  <c r="F142" i="5" s="1"/>
  <c r="AG143" i="1"/>
  <c r="AG144" i="1"/>
  <c r="AG145" i="1"/>
  <c r="F145" i="5" s="1"/>
  <c r="AG146" i="1"/>
  <c r="F146" i="5" s="1"/>
  <c r="AG147" i="1"/>
  <c r="AG148" i="1"/>
  <c r="AG149" i="1"/>
  <c r="F149" i="5" s="1"/>
  <c r="AG150" i="1"/>
  <c r="AG151" i="1"/>
  <c r="AG152" i="1"/>
  <c r="AG153" i="1"/>
  <c r="F153" i="5" s="1"/>
  <c r="AG2" i="1"/>
  <c r="AD2" i="1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1" i="4"/>
  <c r="S102" i="4"/>
  <c r="S103" i="4"/>
  <c r="S104" i="4"/>
  <c r="S105" i="4"/>
  <c r="S106" i="4"/>
  <c r="S107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3" i="4"/>
  <c r="S4" i="4"/>
  <c r="S5" i="4"/>
  <c r="S6" i="4"/>
  <c r="S7" i="4"/>
  <c r="S8" i="4"/>
  <c r="S9" i="4"/>
  <c r="S10" i="4"/>
  <c r="S11" i="4"/>
  <c r="S12" i="4"/>
  <c r="S13" i="4"/>
  <c r="S15" i="4"/>
  <c r="S16" i="4"/>
  <c r="S17" i="4"/>
  <c r="S18" i="4"/>
  <c r="S19" i="4"/>
  <c r="S20" i="4"/>
  <c r="S21" i="4"/>
  <c r="S22" i="4"/>
  <c r="S23" i="4"/>
  <c r="S24" i="4"/>
  <c r="S25" i="4"/>
  <c r="S26" i="4"/>
  <c r="AF156" i="4"/>
  <c r="AG156" i="4"/>
  <c r="AH3" i="4"/>
  <c r="AH4" i="4"/>
  <c r="AH5" i="4"/>
  <c r="AH7" i="4"/>
  <c r="AH8" i="4"/>
  <c r="AH9" i="4"/>
  <c r="AH11" i="4"/>
  <c r="AH12" i="4"/>
  <c r="AH13" i="4"/>
  <c r="AH15" i="4"/>
  <c r="AH16" i="4"/>
  <c r="AH17" i="4"/>
  <c r="AH19" i="4"/>
  <c r="AH20" i="4"/>
  <c r="AH21" i="4"/>
  <c r="AH23" i="4"/>
  <c r="AH24" i="4"/>
  <c r="AH25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1" i="4"/>
  <c r="AH102" i="4"/>
  <c r="AH103" i="4"/>
  <c r="AH105" i="4"/>
  <c r="AH106" i="4"/>
  <c r="AH107" i="4"/>
  <c r="AH109" i="4"/>
  <c r="AH110" i="4"/>
  <c r="AH111" i="4"/>
  <c r="AH113" i="4"/>
  <c r="AH114" i="4"/>
  <c r="AH115" i="4"/>
  <c r="AH117" i="4"/>
  <c r="AH118" i="4"/>
  <c r="AH119" i="4"/>
  <c r="AH121" i="4"/>
  <c r="AH122" i="4"/>
  <c r="AH123" i="4"/>
  <c r="AH125" i="4"/>
  <c r="AH126" i="4"/>
  <c r="AH127" i="4"/>
  <c r="AH129" i="4"/>
  <c r="AH130" i="4"/>
  <c r="AH131" i="4"/>
  <c r="AH133" i="4"/>
  <c r="AH134" i="4"/>
  <c r="AH135" i="4"/>
  <c r="AH137" i="4"/>
  <c r="AH138" i="4"/>
  <c r="AH139" i="4"/>
  <c r="AH141" i="4"/>
  <c r="AH142" i="4"/>
  <c r="AH143" i="4"/>
  <c r="AH145" i="4"/>
  <c r="AH146" i="4"/>
  <c r="AH147" i="4"/>
  <c r="AH149" i="4"/>
  <c r="AH150" i="4"/>
  <c r="AH151" i="4"/>
  <c r="AH153" i="4"/>
  <c r="AH2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1" i="4"/>
  <c r="AC102" i="4"/>
  <c r="AC103" i="4"/>
  <c r="AC105" i="4"/>
  <c r="AC106" i="4"/>
  <c r="AC107" i="4"/>
  <c r="AC109" i="4"/>
  <c r="AC110" i="4"/>
  <c r="AC111" i="4"/>
  <c r="AC113" i="4"/>
  <c r="AC114" i="4"/>
  <c r="AC115" i="4"/>
  <c r="AC117" i="4"/>
  <c r="AC118" i="4"/>
  <c r="AC119" i="4"/>
  <c r="AC121" i="4"/>
  <c r="AC122" i="4"/>
  <c r="AC123" i="4"/>
  <c r="AC125" i="4"/>
  <c r="AC126" i="4"/>
  <c r="AC127" i="4"/>
  <c r="AC129" i="4"/>
  <c r="AC130" i="4"/>
  <c r="AC131" i="4"/>
  <c r="AC133" i="4"/>
  <c r="AC134" i="4"/>
  <c r="AC135" i="4"/>
  <c r="AC137" i="4"/>
  <c r="AC138" i="4"/>
  <c r="AC139" i="4"/>
  <c r="AC141" i="4"/>
  <c r="AC142" i="4"/>
  <c r="AC143" i="4"/>
  <c r="AC145" i="4"/>
  <c r="AC146" i="4"/>
  <c r="AC147" i="4"/>
  <c r="AC149" i="4"/>
  <c r="AC150" i="4"/>
  <c r="AC151" i="4"/>
  <c r="AC153" i="4"/>
  <c r="AC3" i="4"/>
  <c r="AC4" i="4"/>
  <c r="AC5" i="4"/>
  <c r="AC6" i="4"/>
  <c r="AC7" i="4"/>
  <c r="AC8" i="4"/>
  <c r="AC9" i="4"/>
  <c r="AC10" i="4"/>
  <c r="AC11" i="4"/>
  <c r="AC12" i="4"/>
  <c r="AC13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" i="4"/>
  <c r="V156" i="4"/>
  <c r="W156" i="4"/>
  <c r="Z156" i="4"/>
  <c r="AA156" i="4"/>
  <c r="AB156" i="4"/>
  <c r="AE156" i="4"/>
  <c r="C3" i="5"/>
  <c r="D3" i="5"/>
  <c r="E3" i="5"/>
  <c r="F3" i="5"/>
  <c r="G3" i="5"/>
  <c r="H3" i="5"/>
  <c r="C4" i="5"/>
  <c r="D4" i="5"/>
  <c r="E4" i="5"/>
  <c r="F4" i="5"/>
  <c r="G4" i="5"/>
  <c r="H4" i="5"/>
  <c r="C5" i="5"/>
  <c r="D5" i="5"/>
  <c r="E5" i="5"/>
  <c r="G5" i="5"/>
  <c r="H5" i="5"/>
  <c r="C6" i="5"/>
  <c r="D6" i="5"/>
  <c r="E6" i="5"/>
  <c r="G6" i="5"/>
  <c r="H6" i="5"/>
  <c r="C7" i="5"/>
  <c r="D7" i="5"/>
  <c r="E7" i="5"/>
  <c r="F7" i="5"/>
  <c r="G7" i="5"/>
  <c r="H7" i="5"/>
  <c r="C8" i="5"/>
  <c r="D8" i="5"/>
  <c r="E8" i="5"/>
  <c r="F8" i="5"/>
  <c r="G8" i="5"/>
  <c r="H8" i="5"/>
  <c r="C9" i="5"/>
  <c r="D9" i="5"/>
  <c r="E9" i="5"/>
  <c r="G9" i="5"/>
  <c r="H9" i="5"/>
  <c r="C10" i="5"/>
  <c r="D10" i="5"/>
  <c r="E10" i="5"/>
  <c r="G10" i="5"/>
  <c r="H10" i="5"/>
  <c r="C11" i="5"/>
  <c r="D11" i="5"/>
  <c r="E11" i="5"/>
  <c r="F11" i="5"/>
  <c r="G11" i="5"/>
  <c r="H11" i="5"/>
  <c r="C12" i="5"/>
  <c r="D12" i="5"/>
  <c r="E12" i="5"/>
  <c r="F12" i="5"/>
  <c r="G12" i="5"/>
  <c r="H12" i="5"/>
  <c r="C13" i="5"/>
  <c r="D13" i="5"/>
  <c r="E13" i="5"/>
  <c r="G13" i="5"/>
  <c r="H13" i="5"/>
  <c r="C14" i="5"/>
  <c r="D14" i="5"/>
  <c r="E14" i="5"/>
  <c r="G14" i="5"/>
  <c r="H14" i="5"/>
  <c r="C15" i="5"/>
  <c r="D15" i="5"/>
  <c r="E15" i="5"/>
  <c r="F15" i="5"/>
  <c r="G15" i="5"/>
  <c r="H15" i="5"/>
  <c r="C16" i="5"/>
  <c r="D16" i="5"/>
  <c r="E16" i="5"/>
  <c r="F16" i="5"/>
  <c r="G16" i="5"/>
  <c r="H16" i="5"/>
  <c r="C17" i="5"/>
  <c r="D17" i="5"/>
  <c r="E17" i="5"/>
  <c r="G17" i="5"/>
  <c r="H17" i="5"/>
  <c r="C18" i="5"/>
  <c r="D18" i="5"/>
  <c r="E18" i="5"/>
  <c r="G18" i="5"/>
  <c r="H18" i="5"/>
  <c r="C19" i="5"/>
  <c r="D19" i="5"/>
  <c r="E19" i="5"/>
  <c r="F19" i="5"/>
  <c r="G19" i="5"/>
  <c r="H19" i="5"/>
  <c r="C20" i="5"/>
  <c r="D20" i="5"/>
  <c r="E20" i="5"/>
  <c r="F20" i="5"/>
  <c r="G20" i="5"/>
  <c r="H20" i="5"/>
  <c r="C21" i="5"/>
  <c r="D21" i="5"/>
  <c r="E21" i="5"/>
  <c r="G21" i="5"/>
  <c r="H21" i="5"/>
  <c r="C22" i="5"/>
  <c r="D22" i="5"/>
  <c r="E22" i="5"/>
  <c r="G22" i="5"/>
  <c r="H22" i="5"/>
  <c r="C23" i="5"/>
  <c r="D23" i="5"/>
  <c r="E23" i="5"/>
  <c r="F23" i="5"/>
  <c r="G23" i="5"/>
  <c r="H23" i="5"/>
  <c r="C24" i="5"/>
  <c r="D24" i="5"/>
  <c r="E24" i="5"/>
  <c r="F24" i="5"/>
  <c r="G24" i="5"/>
  <c r="H24" i="5"/>
  <c r="C25" i="5"/>
  <c r="D25" i="5"/>
  <c r="E25" i="5"/>
  <c r="G25" i="5"/>
  <c r="H25" i="5"/>
  <c r="C26" i="5"/>
  <c r="D26" i="5"/>
  <c r="E26" i="5"/>
  <c r="G26" i="5"/>
  <c r="H26" i="5"/>
  <c r="C28" i="5"/>
  <c r="D28" i="5"/>
  <c r="E28" i="5"/>
  <c r="G28" i="5"/>
  <c r="H28" i="5"/>
  <c r="C29" i="5"/>
  <c r="D29" i="5"/>
  <c r="E29" i="5"/>
  <c r="F29" i="5"/>
  <c r="G29" i="5"/>
  <c r="H29" i="5"/>
  <c r="C30" i="5"/>
  <c r="D30" i="5"/>
  <c r="E30" i="5"/>
  <c r="G30" i="5"/>
  <c r="H30" i="5"/>
  <c r="C31" i="5"/>
  <c r="D31" i="5"/>
  <c r="E31" i="5"/>
  <c r="F31" i="5"/>
  <c r="G31" i="5"/>
  <c r="H31" i="5"/>
  <c r="C32" i="5"/>
  <c r="D32" i="5"/>
  <c r="E32" i="5"/>
  <c r="G32" i="5"/>
  <c r="H32" i="5"/>
  <c r="C33" i="5"/>
  <c r="D33" i="5"/>
  <c r="E33" i="5"/>
  <c r="F33" i="5"/>
  <c r="G33" i="5"/>
  <c r="H33" i="5"/>
  <c r="C34" i="5"/>
  <c r="D34" i="5"/>
  <c r="E34" i="5"/>
  <c r="G34" i="5"/>
  <c r="H34" i="5"/>
  <c r="C35" i="5"/>
  <c r="D35" i="5"/>
  <c r="E35" i="5"/>
  <c r="F35" i="5"/>
  <c r="G35" i="5"/>
  <c r="H35" i="5"/>
  <c r="C36" i="5"/>
  <c r="D36" i="5"/>
  <c r="E36" i="5"/>
  <c r="G36" i="5"/>
  <c r="H36" i="5"/>
  <c r="C37" i="5"/>
  <c r="D37" i="5"/>
  <c r="E37" i="5"/>
  <c r="F37" i="5"/>
  <c r="G37" i="5"/>
  <c r="H37" i="5"/>
  <c r="C38" i="5"/>
  <c r="D38" i="5"/>
  <c r="E38" i="5"/>
  <c r="G38" i="5"/>
  <c r="H38" i="5"/>
  <c r="C39" i="5"/>
  <c r="D39" i="5"/>
  <c r="E39" i="5"/>
  <c r="F39" i="5"/>
  <c r="G39" i="5"/>
  <c r="H39" i="5"/>
  <c r="C40" i="5"/>
  <c r="D40" i="5"/>
  <c r="E40" i="5"/>
  <c r="G40" i="5"/>
  <c r="H40" i="5"/>
  <c r="C41" i="5"/>
  <c r="D41" i="5"/>
  <c r="E41" i="5"/>
  <c r="F41" i="5"/>
  <c r="G41" i="5"/>
  <c r="H41" i="5"/>
  <c r="C42" i="5"/>
  <c r="D42" i="5"/>
  <c r="E42" i="5"/>
  <c r="G42" i="5"/>
  <c r="H42" i="5"/>
  <c r="C43" i="5"/>
  <c r="D43" i="5"/>
  <c r="E43" i="5"/>
  <c r="F43" i="5"/>
  <c r="G43" i="5"/>
  <c r="H43" i="5"/>
  <c r="C44" i="5"/>
  <c r="D44" i="5"/>
  <c r="E44" i="5"/>
  <c r="G44" i="5"/>
  <c r="H44" i="5"/>
  <c r="C45" i="5"/>
  <c r="D45" i="5"/>
  <c r="E45" i="5"/>
  <c r="F45" i="5"/>
  <c r="G45" i="5"/>
  <c r="H45" i="5"/>
  <c r="C46" i="5"/>
  <c r="D46" i="5"/>
  <c r="E46" i="5"/>
  <c r="G46" i="5"/>
  <c r="H46" i="5"/>
  <c r="C47" i="5"/>
  <c r="D47" i="5"/>
  <c r="E47" i="5"/>
  <c r="F47" i="5"/>
  <c r="G47" i="5"/>
  <c r="H47" i="5"/>
  <c r="C48" i="5"/>
  <c r="D48" i="5"/>
  <c r="E48" i="5"/>
  <c r="G48" i="5"/>
  <c r="H48" i="5"/>
  <c r="C49" i="5"/>
  <c r="D49" i="5"/>
  <c r="E49" i="5"/>
  <c r="F49" i="5"/>
  <c r="G49" i="5"/>
  <c r="H49" i="5"/>
  <c r="C50" i="5"/>
  <c r="D50" i="5"/>
  <c r="E50" i="5"/>
  <c r="G50" i="5"/>
  <c r="H50" i="5"/>
  <c r="C51" i="5"/>
  <c r="D51" i="5"/>
  <c r="E51" i="5"/>
  <c r="F51" i="5"/>
  <c r="G51" i="5"/>
  <c r="H51" i="5"/>
  <c r="C52" i="5"/>
  <c r="D52" i="5"/>
  <c r="E52" i="5"/>
  <c r="G52" i="5"/>
  <c r="H52" i="5"/>
  <c r="C53" i="5"/>
  <c r="D53" i="5"/>
  <c r="E53" i="5"/>
  <c r="F53" i="5"/>
  <c r="G53" i="5"/>
  <c r="H53" i="5"/>
  <c r="C54" i="5"/>
  <c r="D54" i="5"/>
  <c r="E54" i="5"/>
  <c r="G54" i="5"/>
  <c r="H54" i="5"/>
  <c r="C55" i="5"/>
  <c r="D55" i="5"/>
  <c r="E55" i="5"/>
  <c r="F55" i="5"/>
  <c r="G55" i="5"/>
  <c r="H55" i="5"/>
  <c r="C56" i="5"/>
  <c r="D56" i="5"/>
  <c r="E56" i="5"/>
  <c r="G56" i="5"/>
  <c r="H56" i="5"/>
  <c r="C57" i="5"/>
  <c r="D57" i="5"/>
  <c r="E57" i="5"/>
  <c r="F57" i="5"/>
  <c r="G57" i="5"/>
  <c r="H57" i="5"/>
  <c r="C58" i="5"/>
  <c r="D58" i="5"/>
  <c r="E58" i="5"/>
  <c r="G58" i="5"/>
  <c r="H58" i="5"/>
  <c r="C59" i="5"/>
  <c r="D59" i="5"/>
  <c r="E59" i="5"/>
  <c r="F59" i="5"/>
  <c r="G59" i="5"/>
  <c r="H59" i="5"/>
  <c r="C60" i="5"/>
  <c r="D60" i="5"/>
  <c r="E60" i="5"/>
  <c r="G60" i="5"/>
  <c r="H60" i="5"/>
  <c r="C61" i="5"/>
  <c r="D61" i="5"/>
  <c r="E61" i="5"/>
  <c r="G61" i="5"/>
  <c r="H61" i="5"/>
  <c r="C62" i="5"/>
  <c r="D62" i="5"/>
  <c r="E62" i="5"/>
  <c r="G62" i="5"/>
  <c r="H62" i="5"/>
  <c r="C63" i="5"/>
  <c r="D63" i="5"/>
  <c r="E63" i="5"/>
  <c r="F63" i="5"/>
  <c r="G63" i="5"/>
  <c r="H63" i="5"/>
  <c r="C64" i="5"/>
  <c r="D64" i="5"/>
  <c r="E64" i="5"/>
  <c r="F64" i="5"/>
  <c r="G64" i="5"/>
  <c r="H64" i="5"/>
  <c r="C65" i="5"/>
  <c r="D65" i="5"/>
  <c r="E65" i="5"/>
  <c r="G65" i="5"/>
  <c r="H65" i="5"/>
  <c r="C66" i="5"/>
  <c r="D66" i="5"/>
  <c r="E66" i="5"/>
  <c r="G66" i="5"/>
  <c r="H66" i="5"/>
  <c r="C67" i="5"/>
  <c r="D67" i="5"/>
  <c r="E67" i="5"/>
  <c r="F67" i="5"/>
  <c r="G67" i="5"/>
  <c r="H67" i="5"/>
  <c r="C68" i="5"/>
  <c r="D68" i="5"/>
  <c r="E68" i="5"/>
  <c r="F68" i="5"/>
  <c r="G68" i="5"/>
  <c r="H68" i="5"/>
  <c r="C69" i="5"/>
  <c r="D69" i="5"/>
  <c r="E69" i="5"/>
  <c r="G69" i="5"/>
  <c r="H69" i="5"/>
  <c r="C70" i="5"/>
  <c r="D70" i="5"/>
  <c r="E70" i="5"/>
  <c r="F70" i="5"/>
  <c r="G70" i="5"/>
  <c r="H70" i="5"/>
  <c r="C71" i="5"/>
  <c r="D71" i="5"/>
  <c r="E71" i="5"/>
  <c r="F71" i="5"/>
  <c r="G71" i="5"/>
  <c r="H71" i="5"/>
  <c r="C72" i="5"/>
  <c r="D72" i="5"/>
  <c r="E72" i="5"/>
  <c r="F72" i="5"/>
  <c r="G72" i="5"/>
  <c r="H72" i="5"/>
  <c r="C73" i="5"/>
  <c r="D73" i="5"/>
  <c r="E73" i="5"/>
  <c r="G73" i="5"/>
  <c r="H73" i="5"/>
  <c r="C74" i="5"/>
  <c r="D74" i="5"/>
  <c r="E74" i="5"/>
  <c r="F74" i="5"/>
  <c r="G74" i="5"/>
  <c r="H74" i="5"/>
  <c r="C75" i="5"/>
  <c r="D75" i="5"/>
  <c r="E75" i="5"/>
  <c r="F75" i="5"/>
  <c r="G75" i="5"/>
  <c r="H75" i="5"/>
  <c r="C76" i="5"/>
  <c r="D76" i="5"/>
  <c r="D10" i="7" s="1"/>
  <c r="E76" i="5"/>
  <c r="F76" i="5"/>
  <c r="G76" i="5"/>
  <c r="H76" i="5"/>
  <c r="C77" i="5"/>
  <c r="D77" i="5"/>
  <c r="E77" i="5"/>
  <c r="G77" i="5"/>
  <c r="H77" i="5"/>
  <c r="C78" i="5"/>
  <c r="D78" i="5"/>
  <c r="E78" i="5"/>
  <c r="G78" i="5"/>
  <c r="H78" i="5"/>
  <c r="C79" i="5"/>
  <c r="D79" i="5"/>
  <c r="E79" i="5"/>
  <c r="F79" i="5"/>
  <c r="G79" i="5"/>
  <c r="H79" i="5"/>
  <c r="C80" i="5"/>
  <c r="D80" i="5"/>
  <c r="E80" i="5"/>
  <c r="F80" i="5"/>
  <c r="G80" i="5"/>
  <c r="H80" i="5"/>
  <c r="C81" i="5"/>
  <c r="D81" i="5"/>
  <c r="E81" i="5"/>
  <c r="G81" i="5"/>
  <c r="H81" i="5"/>
  <c r="C82" i="5"/>
  <c r="D82" i="5"/>
  <c r="E82" i="5"/>
  <c r="G82" i="5"/>
  <c r="H82" i="5"/>
  <c r="C83" i="5"/>
  <c r="D83" i="5"/>
  <c r="E83" i="5"/>
  <c r="F83" i="5"/>
  <c r="G83" i="5"/>
  <c r="H83" i="5"/>
  <c r="C84" i="5"/>
  <c r="D84" i="5"/>
  <c r="E84" i="5"/>
  <c r="F84" i="5"/>
  <c r="G84" i="5"/>
  <c r="H84" i="5"/>
  <c r="C85" i="5"/>
  <c r="D85" i="5"/>
  <c r="E85" i="5"/>
  <c r="G85" i="5"/>
  <c r="H85" i="5"/>
  <c r="C86" i="5"/>
  <c r="D86" i="5"/>
  <c r="E86" i="5"/>
  <c r="F86" i="5"/>
  <c r="G86" i="5"/>
  <c r="H86" i="5"/>
  <c r="C87" i="5"/>
  <c r="D87" i="5"/>
  <c r="E87" i="5"/>
  <c r="F87" i="5"/>
  <c r="G87" i="5"/>
  <c r="H87" i="5"/>
  <c r="C88" i="5"/>
  <c r="D88" i="5"/>
  <c r="E88" i="5"/>
  <c r="F88" i="5"/>
  <c r="G88" i="5"/>
  <c r="H88" i="5"/>
  <c r="C89" i="5"/>
  <c r="D89" i="5"/>
  <c r="E89" i="5"/>
  <c r="G89" i="5"/>
  <c r="H89" i="5"/>
  <c r="C90" i="5"/>
  <c r="D90" i="5"/>
  <c r="E90" i="5"/>
  <c r="F90" i="5"/>
  <c r="G90" i="5"/>
  <c r="H90" i="5"/>
  <c r="C91" i="5"/>
  <c r="D91" i="5"/>
  <c r="E91" i="5"/>
  <c r="F91" i="5"/>
  <c r="G91" i="5"/>
  <c r="H91" i="5"/>
  <c r="C92" i="5"/>
  <c r="D92" i="5"/>
  <c r="E92" i="5"/>
  <c r="F92" i="5"/>
  <c r="G92" i="5"/>
  <c r="H92" i="5"/>
  <c r="C93" i="5"/>
  <c r="D93" i="5"/>
  <c r="E93" i="5"/>
  <c r="G93" i="5"/>
  <c r="H93" i="5"/>
  <c r="C94" i="5"/>
  <c r="D94" i="5"/>
  <c r="E94" i="5"/>
  <c r="G94" i="5"/>
  <c r="H94" i="5"/>
  <c r="H10" i="7" s="1"/>
  <c r="C95" i="5"/>
  <c r="D95" i="5"/>
  <c r="E95" i="5"/>
  <c r="F95" i="5"/>
  <c r="G95" i="5"/>
  <c r="H95" i="5"/>
  <c r="C96" i="5"/>
  <c r="D96" i="5"/>
  <c r="E96" i="5"/>
  <c r="F96" i="5"/>
  <c r="G96" i="5"/>
  <c r="H96" i="5"/>
  <c r="C97" i="5"/>
  <c r="D97" i="5"/>
  <c r="E97" i="5"/>
  <c r="G97" i="5"/>
  <c r="H97" i="5"/>
  <c r="C98" i="5"/>
  <c r="D98" i="5"/>
  <c r="E98" i="5"/>
  <c r="G98" i="5"/>
  <c r="H98" i="5"/>
  <c r="C99" i="5"/>
  <c r="D99" i="5"/>
  <c r="E99" i="5"/>
  <c r="F99" i="5"/>
  <c r="G99" i="5"/>
  <c r="H99" i="5"/>
  <c r="C100" i="5"/>
  <c r="D100" i="5"/>
  <c r="E100" i="5"/>
  <c r="F100" i="5"/>
  <c r="G100" i="5"/>
  <c r="H100" i="5"/>
  <c r="C101" i="5"/>
  <c r="D101" i="5"/>
  <c r="E101" i="5"/>
  <c r="G101" i="5"/>
  <c r="H101" i="5"/>
  <c r="C102" i="5"/>
  <c r="D102" i="5"/>
  <c r="E102" i="5"/>
  <c r="F102" i="5"/>
  <c r="G102" i="5"/>
  <c r="H102" i="5"/>
  <c r="C103" i="5"/>
  <c r="D103" i="5"/>
  <c r="E103" i="5"/>
  <c r="F103" i="5"/>
  <c r="G103" i="5"/>
  <c r="H103" i="5"/>
  <c r="C104" i="5"/>
  <c r="D104" i="5"/>
  <c r="E104" i="5"/>
  <c r="F104" i="5"/>
  <c r="G104" i="5"/>
  <c r="H104" i="5"/>
  <c r="C105" i="5"/>
  <c r="D105" i="5"/>
  <c r="E105" i="5"/>
  <c r="G105" i="5"/>
  <c r="H105" i="5"/>
  <c r="C106" i="5"/>
  <c r="D106" i="5"/>
  <c r="E106" i="5"/>
  <c r="F106" i="5"/>
  <c r="G106" i="5"/>
  <c r="H106" i="5"/>
  <c r="C107" i="5"/>
  <c r="D107" i="5"/>
  <c r="E107" i="5"/>
  <c r="F107" i="5"/>
  <c r="G107" i="5"/>
  <c r="H107" i="5"/>
  <c r="C108" i="5"/>
  <c r="D108" i="5"/>
  <c r="E108" i="5"/>
  <c r="F108" i="5"/>
  <c r="G108" i="5"/>
  <c r="H108" i="5"/>
  <c r="C109" i="5"/>
  <c r="D109" i="5"/>
  <c r="E109" i="5"/>
  <c r="G109" i="5"/>
  <c r="H109" i="5"/>
  <c r="C110" i="5"/>
  <c r="D110" i="5"/>
  <c r="E110" i="5"/>
  <c r="G110" i="5"/>
  <c r="H110" i="5"/>
  <c r="C111" i="5"/>
  <c r="D111" i="5"/>
  <c r="E111" i="5"/>
  <c r="F111" i="5"/>
  <c r="G111" i="5"/>
  <c r="H111" i="5"/>
  <c r="C112" i="5"/>
  <c r="D112" i="5"/>
  <c r="E112" i="5"/>
  <c r="F112" i="5"/>
  <c r="G112" i="5"/>
  <c r="H112" i="5"/>
  <c r="C113" i="5"/>
  <c r="D113" i="5"/>
  <c r="E113" i="5"/>
  <c r="G113" i="5"/>
  <c r="H113" i="5"/>
  <c r="C114" i="5"/>
  <c r="D114" i="5"/>
  <c r="E114" i="5"/>
  <c r="G114" i="5"/>
  <c r="H114" i="5"/>
  <c r="C115" i="5"/>
  <c r="D115" i="5"/>
  <c r="E115" i="5"/>
  <c r="F115" i="5"/>
  <c r="G115" i="5"/>
  <c r="H115" i="5"/>
  <c r="C116" i="5"/>
  <c r="D116" i="5"/>
  <c r="E116" i="5"/>
  <c r="F116" i="5"/>
  <c r="G116" i="5"/>
  <c r="H116" i="5"/>
  <c r="C117" i="5"/>
  <c r="D117" i="5"/>
  <c r="E117" i="5"/>
  <c r="G117" i="5"/>
  <c r="H117" i="5"/>
  <c r="C118" i="5"/>
  <c r="D118" i="5"/>
  <c r="E118" i="5"/>
  <c r="F118" i="5"/>
  <c r="G118" i="5"/>
  <c r="H118" i="5"/>
  <c r="C119" i="5"/>
  <c r="D119" i="5"/>
  <c r="E119" i="5"/>
  <c r="F119" i="5"/>
  <c r="G119" i="5"/>
  <c r="H119" i="5"/>
  <c r="C120" i="5"/>
  <c r="D120" i="5"/>
  <c r="E120" i="5"/>
  <c r="F120" i="5"/>
  <c r="G120" i="5"/>
  <c r="H120" i="5"/>
  <c r="C121" i="5"/>
  <c r="D121" i="5"/>
  <c r="E121" i="5"/>
  <c r="G121" i="5"/>
  <c r="H121" i="5"/>
  <c r="C122" i="5"/>
  <c r="D122" i="5"/>
  <c r="E122" i="5"/>
  <c r="F122" i="5"/>
  <c r="G122" i="5"/>
  <c r="H122" i="5"/>
  <c r="C123" i="5"/>
  <c r="D123" i="5"/>
  <c r="E123" i="5"/>
  <c r="F123" i="5"/>
  <c r="G123" i="5"/>
  <c r="H123" i="5"/>
  <c r="C124" i="5"/>
  <c r="D124" i="5"/>
  <c r="E124" i="5"/>
  <c r="F124" i="5"/>
  <c r="G124" i="5"/>
  <c r="H124" i="5"/>
  <c r="C125" i="5"/>
  <c r="D125" i="5"/>
  <c r="E125" i="5"/>
  <c r="G125" i="5"/>
  <c r="H125" i="5"/>
  <c r="C126" i="5"/>
  <c r="D126" i="5"/>
  <c r="E126" i="5"/>
  <c r="G126" i="5"/>
  <c r="H126" i="5"/>
  <c r="C127" i="5"/>
  <c r="D127" i="5"/>
  <c r="E127" i="5"/>
  <c r="F127" i="5"/>
  <c r="G127" i="5"/>
  <c r="H127" i="5"/>
  <c r="C128" i="5"/>
  <c r="D128" i="5"/>
  <c r="E128" i="5"/>
  <c r="F128" i="5"/>
  <c r="G128" i="5"/>
  <c r="H128" i="5"/>
  <c r="C129" i="5"/>
  <c r="D129" i="5"/>
  <c r="E129" i="5"/>
  <c r="G129" i="5"/>
  <c r="H129" i="5"/>
  <c r="C130" i="5"/>
  <c r="D130" i="5"/>
  <c r="E130" i="5"/>
  <c r="G130" i="5"/>
  <c r="H130" i="5"/>
  <c r="C131" i="5"/>
  <c r="D131" i="5"/>
  <c r="E131" i="5"/>
  <c r="F131" i="5"/>
  <c r="G131" i="5"/>
  <c r="H131" i="5"/>
  <c r="C132" i="5"/>
  <c r="D132" i="5"/>
  <c r="E132" i="5"/>
  <c r="F132" i="5"/>
  <c r="G132" i="5"/>
  <c r="H132" i="5"/>
  <c r="C133" i="5"/>
  <c r="D133" i="5"/>
  <c r="E133" i="5"/>
  <c r="G133" i="5"/>
  <c r="H133" i="5"/>
  <c r="C134" i="5"/>
  <c r="D134" i="5"/>
  <c r="E134" i="5"/>
  <c r="F134" i="5"/>
  <c r="G134" i="5"/>
  <c r="H134" i="5"/>
  <c r="C135" i="5"/>
  <c r="D135" i="5"/>
  <c r="E135" i="5"/>
  <c r="F135" i="5"/>
  <c r="G135" i="5"/>
  <c r="H135" i="5"/>
  <c r="C136" i="5"/>
  <c r="D136" i="5"/>
  <c r="E136" i="5"/>
  <c r="F136" i="5"/>
  <c r="G136" i="5"/>
  <c r="H136" i="5"/>
  <c r="C137" i="5"/>
  <c r="D137" i="5"/>
  <c r="E137" i="5"/>
  <c r="G137" i="5"/>
  <c r="H137" i="5"/>
  <c r="C138" i="5"/>
  <c r="D138" i="5"/>
  <c r="E138" i="5"/>
  <c r="F138" i="5"/>
  <c r="G138" i="5"/>
  <c r="H138" i="5"/>
  <c r="C139" i="5"/>
  <c r="D139" i="5"/>
  <c r="E139" i="5"/>
  <c r="F139" i="5"/>
  <c r="G139" i="5"/>
  <c r="H139" i="5"/>
  <c r="C140" i="5"/>
  <c r="D140" i="5"/>
  <c r="E140" i="5"/>
  <c r="F140" i="5"/>
  <c r="G140" i="5"/>
  <c r="H140" i="5"/>
  <c r="C141" i="5"/>
  <c r="D141" i="5"/>
  <c r="E141" i="5"/>
  <c r="G141" i="5"/>
  <c r="H141" i="5"/>
  <c r="C142" i="5"/>
  <c r="D142" i="5"/>
  <c r="E142" i="5"/>
  <c r="G142" i="5"/>
  <c r="H142" i="5"/>
  <c r="C143" i="5"/>
  <c r="D143" i="5"/>
  <c r="E143" i="5"/>
  <c r="F143" i="5"/>
  <c r="G143" i="5"/>
  <c r="H143" i="5"/>
  <c r="C144" i="5"/>
  <c r="D144" i="5"/>
  <c r="E144" i="5"/>
  <c r="F144" i="5"/>
  <c r="G144" i="5"/>
  <c r="H144" i="5"/>
  <c r="C145" i="5"/>
  <c r="D145" i="5"/>
  <c r="E145" i="5"/>
  <c r="G145" i="5"/>
  <c r="H145" i="5"/>
  <c r="C146" i="5"/>
  <c r="D146" i="5"/>
  <c r="E146" i="5"/>
  <c r="G146" i="5"/>
  <c r="H146" i="5"/>
  <c r="C147" i="5"/>
  <c r="D147" i="5"/>
  <c r="E147" i="5"/>
  <c r="F147" i="5"/>
  <c r="G147" i="5"/>
  <c r="H147" i="5"/>
  <c r="C148" i="5"/>
  <c r="D148" i="5"/>
  <c r="E148" i="5"/>
  <c r="F148" i="5"/>
  <c r="G148" i="5"/>
  <c r="H148" i="5"/>
  <c r="C149" i="5"/>
  <c r="D149" i="5"/>
  <c r="E149" i="5"/>
  <c r="G149" i="5"/>
  <c r="H149" i="5"/>
  <c r="C150" i="5"/>
  <c r="D150" i="5"/>
  <c r="E150" i="5"/>
  <c r="F150" i="5"/>
  <c r="G150" i="5"/>
  <c r="H150" i="5"/>
  <c r="C151" i="5"/>
  <c r="D151" i="5"/>
  <c r="E151" i="5"/>
  <c r="F151" i="5"/>
  <c r="G151" i="5"/>
  <c r="H151" i="5"/>
  <c r="C152" i="5"/>
  <c r="D152" i="5"/>
  <c r="E152" i="5"/>
  <c r="F152" i="5"/>
  <c r="G152" i="5"/>
  <c r="H152" i="5"/>
  <c r="C153" i="5"/>
  <c r="D153" i="5"/>
  <c r="E153" i="5"/>
  <c r="G153" i="5"/>
  <c r="H153" i="5"/>
  <c r="D2" i="5"/>
  <c r="E2" i="5"/>
  <c r="F2" i="5"/>
  <c r="G2" i="5"/>
  <c r="H2" i="5"/>
  <c r="P4" i="7"/>
  <c r="P14" i="7"/>
  <c r="P54" i="7"/>
  <c r="C2" i="5"/>
  <c r="I2" i="4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1" i="4"/>
  <c r="X102" i="4"/>
  <c r="X103" i="4"/>
  <c r="X105" i="4"/>
  <c r="X106" i="4"/>
  <c r="X107" i="4"/>
  <c r="X109" i="4"/>
  <c r="X110" i="4"/>
  <c r="X111" i="4"/>
  <c r="X113" i="4"/>
  <c r="X114" i="4"/>
  <c r="X115" i="4"/>
  <c r="X117" i="4"/>
  <c r="X118" i="4"/>
  <c r="X119" i="4"/>
  <c r="X121" i="4"/>
  <c r="X122" i="4"/>
  <c r="X123" i="4"/>
  <c r="X125" i="4"/>
  <c r="X126" i="4"/>
  <c r="X127" i="4"/>
  <c r="X129" i="4"/>
  <c r="X130" i="4"/>
  <c r="X131" i="4"/>
  <c r="X133" i="4"/>
  <c r="X134" i="4"/>
  <c r="X135" i="4"/>
  <c r="X137" i="4"/>
  <c r="X138" i="4"/>
  <c r="X139" i="4"/>
  <c r="X141" i="4"/>
  <c r="X142" i="4"/>
  <c r="X143" i="4"/>
  <c r="X145" i="4"/>
  <c r="X146" i="4"/>
  <c r="X147" i="4"/>
  <c r="X149" i="4"/>
  <c r="X150" i="4"/>
  <c r="X151" i="4"/>
  <c r="X153" i="4"/>
  <c r="X3" i="4"/>
  <c r="X4" i="4"/>
  <c r="X5" i="4"/>
  <c r="X7" i="4"/>
  <c r="X8" i="4"/>
  <c r="X9" i="4"/>
  <c r="X11" i="4"/>
  <c r="X12" i="4"/>
  <c r="X13" i="4"/>
  <c r="X15" i="4"/>
  <c r="X16" i="4"/>
  <c r="X17" i="4"/>
  <c r="X19" i="4"/>
  <c r="X20" i="4"/>
  <c r="X21" i="4"/>
  <c r="X23" i="4"/>
  <c r="X24" i="4"/>
  <c r="X25" i="4"/>
  <c r="X2" i="4"/>
  <c r="H156" i="4"/>
  <c r="K156" i="4"/>
  <c r="L156" i="4"/>
  <c r="M156" i="4"/>
  <c r="N2" i="4"/>
  <c r="N3" i="4"/>
  <c r="N4" i="4"/>
  <c r="N5" i="4"/>
  <c r="N7" i="4"/>
  <c r="N8" i="4"/>
  <c r="N9" i="4"/>
  <c r="N11" i="4"/>
  <c r="N12" i="4"/>
  <c r="N13" i="4"/>
  <c r="N15" i="4"/>
  <c r="N16" i="4"/>
  <c r="N17" i="4"/>
  <c r="N19" i="4"/>
  <c r="N20" i="4"/>
  <c r="N21" i="4"/>
  <c r="N23" i="4"/>
  <c r="N24" i="4"/>
  <c r="N25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1" i="4"/>
  <c r="N102" i="4"/>
  <c r="N103" i="4"/>
  <c r="N105" i="4"/>
  <c r="N106" i="4"/>
  <c r="N107" i="4"/>
  <c r="N109" i="4"/>
  <c r="N110" i="4"/>
  <c r="N111" i="4"/>
  <c r="N113" i="4"/>
  <c r="N114" i="4"/>
  <c r="N115" i="4"/>
  <c r="N117" i="4"/>
  <c r="N118" i="4"/>
  <c r="N119" i="4"/>
  <c r="N121" i="4"/>
  <c r="N122" i="4"/>
  <c r="N123" i="4"/>
  <c r="N125" i="4"/>
  <c r="N126" i="4"/>
  <c r="N127" i="4"/>
  <c r="N129" i="4"/>
  <c r="N130" i="4"/>
  <c r="N131" i="4"/>
  <c r="N133" i="4"/>
  <c r="N134" i="4"/>
  <c r="N135" i="4"/>
  <c r="N137" i="4"/>
  <c r="N138" i="4"/>
  <c r="N139" i="4"/>
  <c r="N141" i="4"/>
  <c r="N142" i="4"/>
  <c r="N143" i="4"/>
  <c r="N145" i="4"/>
  <c r="N146" i="4"/>
  <c r="N147" i="4"/>
  <c r="N149" i="4"/>
  <c r="N150" i="4"/>
  <c r="N151" i="4"/>
  <c r="N153" i="4"/>
  <c r="C2" i="4"/>
  <c r="E10" i="7"/>
  <c r="G10" i="7"/>
  <c r="B10" i="7"/>
  <c r="B9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2" i="6"/>
  <c r="J154" i="6" s="1"/>
  <c r="C154" i="8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2" i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2" i="6"/>
  <c r="S3" i="9"/>
  <c r="Q110" i="9"/>
  <c r="S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2" i="9"/>
  <c r="L2" i="9"/>
  <c r="L12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7" i="9"/>
  <c r="Q108" i="9"/>
  <c r="Q109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7" i="9"/>
  <c r="Q148" i="9"/>
  <c r="Q149" i="9"/>
  <c r="Q150" i="9"/>
  <c r="Q151" i="9"/>
  <c r="Q152" i="9"/>
  <c r="L3" i="9"/>
  <c r="L4" i="9"/>
  <c r="L5" i="9"/>
  <c r="L6" i="9"/>
  <c r="L7" i="9"/>
  <c r="L8" i="9"/>
  <c r="L9" i="9"/>
  <c r="L10" i="9"/>
  <c r="L11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U4" i="7"/>
  <c r="Q5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3" i="7"/>
  <c r="U15" i="7"/>
  <c r="U19" i="7"/>
  <c r="U23" i="7"/>
  <c r="U27" i="7"/>
  <c r="U32" i="7"/>
  <c r="U36" i="7"/>
  <c r="U40" i="7"/>
  <c r="U44" i="7"/>
  <c r="U48" i="7"/>
  <c r="U52" i="7"/>
  <c r="U56" i="7"/>
  <c r="U60" i="7"/>
  <c r="U64" i="7"/>
  <c r="U68" i="7"/>
  <c r="U72" i="7"/>
  <c r="U76" i="7"/>
  <c r="U80" i="7"/>
  <c r="U84" i="7"/>
  <c r="U88" i="7"/>
  <c r="U92" i="7"/>
  <c r="U93" i="7"/>
  <c r="U96" i="7"/>
  <c r="U97" i="7"/>
  <c r="U100" i="7"/>
  <c r="U101" i="7"/>
  <c r="U104" i="7"/>
  <c r="U105" i="7"/>
  <c r="U108" i="7"/>
  <c r="U109" i="7"/>
  <c r="U112" i="7"/>
  <c r="U113" i="7"/>
  <c r="U116" i="7"/>
  <c r="U117" i="7"/>
  <c r="U120" i="7"/>
  <c r="U121" i="7"/>
  <c r="U124" i="7"/>
  <c r="U125" i="7"/>
  <c r="U128" i="7"/>
  <c r="U129" i="7"/>
  <c r="U132" i="7"/>
  <c r="U133" i="7"/>
  <c r="U136" i="7"/>
  <c r="U137" i="7"/>
  <c r="U140" i="7"/>
  <c r="U141" i="7"/>
  <c r="U144" i="7"/>
  <c r="U145" i="7"/>
  <c r="U148" i="7"/>
  <c r="U149" i="7"/>
  <c r="U152" i="7"/>
  <c r="U15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3" i="7"/>
  <c r="T3" i="7"/>
  <c r="U3" i="7"/>
  <c r="Q4" i="7"/>
  <c r="Q7" i="7"/>
  <c r="Q8" i="7"/>
  <c r="Q11" i="7"/>
  <c r="Q12" i="7"/>
  <c r="Q15" i="7"/>
  <c r="Q16" i="7"/>
  <c r="Q19" i="7"/>
  <c r="Q20" i="7"/>
  <c r="Q23" i="7"/>
  <c r="Q24" i="7"/>
  <c r="Q27" i="7"/>
  <c r="Q29" i="7"/>
  <c r="Q32" i="7"/>
  <c r="Q33" i="7"/>
  <c r="Q36" i="7"/>
  <c r="Q37" i="7"/>
  <c r="Q40" i="7"/>
  <c r="Q41" i="7"/>
  <c r="Q44" i="7"/>
  <c r="Q45" i="7"/>
  <c r="Q48" i="7"/>
  <c r="Q49" i="7"/>
  <c r="Q52" i="7"/>
  <c r="Q53" i="7"/>
  <c r="Q56" i="7"/>
  <c r="Q57" i="7"/>
  <c r="Q60" i="7"/>
  <c r="Q61" i="7"/>
  <c r="Q64" i="7"/>
  <c r="Q65" i="7"/>
  <c r="Q68" i="7"/>
  <c r="Q69" i="7"/>
  <c r="Q72" i="7"/>
  <c r="Q73" i="7"/>
  <c r="Q76" i="7"/>
  <c r="Q77" i="7"/>
  <c r="Q80" i="7"/>
  <c r="Q81" i="7"/>
  <c r="Q84" i="7"/>
  <c r="Q85" i="7"/>
  <c r="Q88" i="7"/>
  <c r="Q89" i="7"/>
  <c r="Q92" i="7"/>
  <c r="Q93" i="7"/>
  <c r="Q96" i="7"/>
  <c r="Q97" i="7"/>
  <c r="Q100" i="7"/>
  <c r="Q101" i="7"/>
  <c r="Q104" i="7"/>
  <c r="Q105" i="7"/>
  <c r="Q108" i="7"/>
  <c r="Q109" i="7"/>
  <c r="Q112" i="7"/>
  <c r="Q113" i="7"/>
  <c r="Q116" i="7"/>
  <c r="Q117" i="7"/>
  <c r="Q120" i="7"/>
  <c r="Q121" i="7"/>
  <c r="Q124" i="7"/>
  <c r="Q125" i="7"/>
  <c r="Q128" i="7"/>
  <c r="Q129" i="7"/>
  <c r="Q132" i="7"/>
  <c r="Q133" i="7"/>
  <c r="Q136" i="7"/>
  <c r="Q137" i="7"/>
  <c r="Q140" i="7"/>
  <c r="Q141" i="7"/>
  <c r="Q144" i="7"/>
  <c r="Q145" i="7"/>
  <c r="Q148" i="7"/>
  <c r="Q149" i="7"/>
  <c r="Q152" i="7"/>
  <c r="Q153" i="7"/>
  <c r="P7" i="7"/>
  <c r="P11" i="7"/>
  <c r="P12" i="7"/>
  <c r="P15" i="7"/>
  <c r="P16" i="7"/>
  <c r="P18" i="7"/>
  <c r="P19" i="7"/>
  <c r="P20" i="7"/>
  <c r="P22" i="7"/>
  <c r="P23" i="7"/>
  <c r="P24" i="7"/>
  <c r="P26" i="7"/>
  <c r="P27" i="7"/>
  <c r="P29" i="7"/>
  <c r="P31" i="7"/>
  <c r="P32" i="7"/>
  <c r="P33" i="7"/>
  <c r="P35" i="7"/>
  <c r="P36" i="7"/>
  <c r="P37" i="7"/>
  <c r="P39" i="7"/>
  <c r="P40" i="7"/>
  <c r="P41" i="7"/>
  <c r="P43" i="7"/>
  <c r="P44" i="7"/>
  <c r="P45" i="7"/>
  <c r="P47" i="7"/>
  <c r="P48" i="7"/>
  <c r="P49" i="7"/>
  <c r="P51" i="7"/>
  <c r="P52" i="7"/>
  <c r="P53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3" i="7"/>
  <c r="C17" i="7"/>
  <c r="D17" i="7"/>
  <c r="E17" i="7"/>
  <c r="G17" i="7"/>
  <c r="H17" i="7"/>
  <c r="C16" i="7"/>
  <c r="E16" i="7"/>
  <c r="G16" i="7"/>
  <c r="B17" i="7"/>
  <c r="B16" i="7"/>
  <c r="C9" i="7"/>
  <c r="E9" i="7"/>
  <c r="G9" i="7"/>
  <c r="C7" i="7"/>
  <c r="D7" i="7"/>
  <c r="E7" i="7"/>
  <c r="G7" i="7"/>
  <c r="H7" i="7"/>
  <c r="C6" i="7"/>
  <c r="E6" i="7"/>
  <c r="G6" i="7"/>
  <c r="C5" i="7"/>
  <c r="D5" i="7"/>
  <c r="E5" i="7"/>
  <c r="G5" i="7"/>
  <c r="H5" i="7"/>
  <c r="B7" i="7"/>
  <c r="B6" i="7"/>
  <c r="B5" i="7"/>
  <c r="C4" i="7"/>
  <c r="D4" i="7"/>
  <c r="E4" i="7"/>
  <c r="G4" i="7"/>
  <c r="H4" i="7"/>
  <c r="B4" i="7"/>
  <c r="C3" i="7"/>
  <c r="D3" i="7"/>
  <c r="E3" i="7"/>
  <c r="G3" i="7"/>
  <c r="H3" i="7"/>
  <c r="B3" i="7"/>
  <c r="B1048575" i="5"/>
  <c r="G2" i="2"/>
  <c r="S108" i="4" l="1"/>
  <c r="S100" i="4"/>
  <c r="N152" i="4"/>
  <c r="N148" i="4"/>
  <c r="N144" i="4"/>
  <c r="N140" i="4"/>
  <c r="N136" i="4"/>
  <c r="N132" i="4"/>
  <c r="N128" i="4"/>
  <c r="N124" i="4"/>
  <c r="N120" i="4"/>
  <c r="N116" i="4"/>
  <c r="N112" i="4"/>
  <c r="N108" i="4"/>
  <c r="N104" i="4"/>
  <c r="N100" i="4"/>
  <c r="X152" i="4"/>
  <c r="X148" i="4"/>
  <c r="X144" i="4"/>
  <c r="X140" i="4"/>
  <c r="X136" i="4"/>
  <c r="X132" i="4"/>
  <c r="X128" i="4"/>
  <c r="X124" i="4"/>
  <c r="X120" i="4"/>
  <c r="X116" i="4"/>
  <c r="X112" i="4"/>
  <c r="X108" i="4"/>
  <c r="X104" i="4"/>
  <c r="X100" i="4"/>
  <c r="AH152" i="4"/>
  <c r="AH148" i="4"/>
  <c r="AH144" i="4"/>
  <c r="AH140" i="4"/>
  <c r="AH136" i="4"/>
  <c r="AH132" i="4"/>
  <c r="AH128" i="4"/>
  <c r="AH124" i="4"/>
  <c r="AH120" i="4"/>
  <c r="AH116" i="4"/>
  <c r="AH112" i="4"/>
  <c r="AH108" i="4"/>
  <c r="AH104" i="4"/>
  <c r="AH100" i="4"/>
  <c r="S14" i="4"/>
  <c r="X26" i="4"/>
  <c r="X22" i="4"/>
  <c r="X18" i="4"/>
  <c r="X14" i="4"/>
  <c r="X10" i="4"/>
  <c r="X6" i="4"/>
  <c r="AH26" i="4"/>
  <c r="AH22" i="4"/>
  <c r="AH18" i="4"/>
  <c r="AH14" i="4"/>
  <c r="AH10" i="4"/>
  <c r="AH6" i="4"/>
  <c r="AC14" i="4"/>
  <c r="AC156" i="4" s="1"/>
  <c r="AH156" i="4"/>
  <c r="S147" i="7"/>
  <c r="S143" i="7"/>
  <c r="S131" i="7"/>
  <c r="S115" i="7"/>
  <c r="S111" i="7"/>
  <c r="S99" i="7"/>
  <c r="S95" i="7"/>
  <c r="S83" i="7"/>
  <c r="S79" i="7"/>
  <c r="S67" i="7"/>
  <c r="S63" i="7"/>
  <c r="S15" i="7"/>
  <c r="S27" i="7"/>
  <c r="S44" i="7"/>
  <c r="S60" i="7"/>
  <c r="S76" i="7"/>
  <c r="S92" i="7"/>
  <c r="S108" i="7"/>
  <c r="S124" i="7"/>
  <c r="S140" i="7"/>
  <c r="S152" i="7"/>
  <c r="F7" i="7"/>
  <c r="F4" i="7"/>
  <c r="S22" i="7"/>
  <c r="S68" i="7"/>
  <c r="S116" i="7"/>
  <c r="S23" i="7"/>
  <c r="S72" i="7"/>
  <c r="S136" i="7"/>
  <c r="S19" i="7"/>
  <c r="S32" i="7"/>
  <c r="S48" i="7"/>
  <c r="S64" i="7"/>
  <c r="S80" i="7"/>
  <c r="S96" i="7"/>
  <c r="S112" i="7"/>
  <c r="S128" i="7"/>
  <c r="S144" i="7"/>
  <c r="F17" i="7"/>
  <c r="S7" i="7"/>
  <c r="S52" i="7"/>
  <c r="S100" i="7"/>
  <c r="S148" i="7"/>
  <c r="S11" i="7"/>
  <c r="S88" i="7"/>
  <c r="S151" i="7"/>
  <c r="S36" i="7"/>
  <c r="S84" i="7"/>
  <c r="S132" i="7"/>
  <c r="S56" i="7"/>
  <c r="S104" i="7"/>
  <c r="S40" i="7"/>
  <c r="S120" i="7"/>
  <c r="F9" i="7"/>
  <c r="S153" i="7"/>
  <c r="S137" i="7"/>
  <c r="S135" i="7"/>
  <c r="S121" i="7"/>
  <c r="S119" i="7"/>
  <c r="S105" i="7"/>
  <c r="S103" i="7"/>
  <c r="S89" i="7"/>
  <c r="S87" i="7"/>
  <c r="S73" i="7"/>
  <c r="S71" i="7"/>
  <c r="S25" i="7"/>
  <c r="S17" i="7"/>
  <c r="F10" i="7"/>
  <c r="S59" i="7"/>
  <c r="S55" i="7"/>
  <c r="S51" i="7"/>
  <c r="S47" i="7"/>
  <c r="S43" i="7"/>
  <c r="S39" i="7"/>
  <c r="S35" i="7"/>
  <c r="S31" i="7"/>
  <c r="S141" i="7"/>
  <c r="S123" i="7"/>
  <c r="S93" i="7"/>
  <c r="S91" i="7"/>
  <c r="S77" i="7"/>
  <c r="S75" i="7"/>
  <c r="S58" i="7"/>
  <c r="S50" i="7"/>
  <c r="S42" i="7"/>
  <c r="S34" i="7"/>
  <c r="S154" i="7"/>
  <c r="S150" i="7"/>
  <c r="S146" i="7"/>
  <c r="S142" i="7"/>
  <c r="S138" i="7"/>
  <c r="S134" i="7"/>
  <c r="S130" i="7"/>
  <c r="S126" i="7"/>
  <c r="S122" i="7"/>
  <c r="S118" i="7"/>
  <c r="S114" i="7"/>
  <c r="S110" i="7"/>
  <c r="S106" i="7"/>
  <c r="S102" i="7"/>
  <c r="S98" i="7"/>
  <c r="S94" i="7"/>
  <c r="S90" i="7"/>
  <c r="S86" i="7"/>
  <c r="S82" i="7"/>
  <c r="S78" i="7"/>
  <c r="S74" i="7"/>
  <c r="S70" i="7"/>
  <c r="S66" i="7"/>
  <c r="S62" i="7"/>
  <c r="S26" i="7"/>
  <c r="S18" i="7"/>
  <c r="F16" i="7"/>
  <c r="S14" i="7"/>
  <c r="S10" i="7"/>
  <c r="S6" i="7"/>
  <c r="S125" i="7"/>
  <c r="S109" i="7"/>
  <c r="S145" i="7"/>
  <c r="S129" i="7"/>
  <c r="S113" i="7"/>
  <c r="S97" i="7"/>
  <c r="S81" i="7"/>
  <c r="S65" i="7"/>
  <c r="S21" i="7"/>
  <c r="S13" i="7"/>
  <c r="S4" i="7"/>
  <c r="S61" i="7"/>
  <c r="S57" i="7"/>
  <c r="S53" i="7"/>
  <c r="S49" i="7"/>
  <c r="S45" i="7"/>
  <c r="S41" i="7"/>
  <c r="S37" i="7"/>
  <c r="S33" i="7"/>
  <c r="S29" i="7"/>
  <c r="S139" i="7"/>
  <c r="S107" i="7"/>
  <c r="S149" i="7"/>
  <c r="S133" i="7"/>
  <c r="S117" i="7"/>
  <c r="S101" i="7"/>
  <c r="S85" i="7"/>
  <c r="S69" i="7"/>
  <c r="S54" i="7"/>
  <c r="S46" i="7"/>
  <c r="S38" i="7"/>
  <c r="S30" i="7"/>
  <c r="F5" i="7"/>
  <c r="S9" i="7"/>
  <c r="F3" i="7"/>
  <c r="S3" i="7"/>
  <c r="S5" i="7"/>
  <c r="F6" i="7"/>
  <c r="S24" i="7"/>
  <c r="S20" i="7"/>
  <c r="S16" i="7"/>
  <c r="S12" i="7"/>
  <c r="S8" i="7"/>
  <c r="P10" i="7"/>
  <c r="P6" i="7"/>
  <c r="C10" i="7"/>
  <c r="C11" i="7" s="1"/>
  <c r="P50" i="7"/>
  <c r="P46" i="7"/>
  <c r="P42" i="7"/>
  <c r="P38" i="7"/>
  <c r="P34" i="7"/>
  <c r="P30" i="7"/>
  <c r="P25" i="7"/>
  <c r="P21" i="7"/>
  <c r="P17" i="7"/>
  <c r="P13" i="7"/>
  <c r="P9" i="7"/>
  <c r="P5" i="7"/>
  <c r="P8" i="7"/>
  <c r="I21" i="4"/>
  <c r="I13" i="4"/>
  <c r="I5" i="4"/>
  <c r="I24" i="4"/>
  <c r="I8" i="4"/>
  <c r="N156" i="4"/>
  <c r="I20" i="4"/>
  <c r="I12" i="4"/>
  <c r="I4" i="4"/>
  <c r="I16" i="4"/>
  <c r="I25" i="4"/>
  <c r="I17" i="4"/>
  <c r="I9" i="4"/>
  <c r="I28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152" i="4"/>
  <c r="I148" i="4"/>
  <c r="I144" i="4"/>
  <c r="I140" i="4"/>
  <c r="I136" i="4"/>
  <c r="I132" i="4"/>
  <c r="I128" i="4"/>
  <c r="I124" i="4"/>
  <c r="I116" i="4"/>
  <c r="I112" i="4"/>
  <c r="I108" i="4"/>
  <c r="I104" i="4"/>
  <c r="I100" i="4"/>
  <c r="I96" i="4"/>
  <c r="I92" i="4"/>
  <c r="I88" i="4"/>
  <c r="I84" i="4"/>
  <c r="I80" i="4"/>
  <c r="I76" i="4"/>
  <c r="I72" i="4"/>
  <c r="I68" i="4"/>
  <c r="I64" i="4"/>
  <c r="I60" i="4"/>
  <c r="I56" i="4"/>
  <c r="I52" i="4"/>
  <c r="I48" i="4"/>
  <c r="I44" i="4"/>
  <c r="I40" i="4"/>
  <c r="I36" i="4"/>
  <c r="I32" i="4"/>
  <c r="I23" i="4"/>
  <c r="I19" i="4"/>
  <c r="I15" i="4"/>
  <c r="I11" i="4"/>
  <c r="I7" i="4"/>
  <c r="I3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120" i="4"/>
  <c r="I26" i="4"/>
  <c r="I22" i="4"/>
  <c r="I18" i="4"/>
  <c r="I14" i="4"/>
  <c r="I10" i="4"/>
  <c r="I6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E8" i="7"/>
  <c r="G8" i="7"/>
  <c r="C8" i="7"/>
  <c r="G11" i="7"/>
  <c r="G12" i="7" s="1"/>
  <c r="G14" i="7" s="1"/>
  <c r="E11" i="7"/>
  <c r="E12" i="7" s="1"/>
  <c r="E14" i="7" s="1"/>
  <c r="F11" i="7"/>
  <c r="F13" i="7" s="1"/>
  <c r="F15" i="7" s="1"/>
  <c r="U11" i="7"/>
  <c r="U7" i="7"/>
  <c r="H9" i="7"/>
  <c r="H11" i="7" s="1"/>
  <c r="D9" i="7"/>
  <c r="D11" i="7" s="1"/>
  <c r="H16" i="7"/>
  <c r="D16" i="7"/>
  <c r="Q3" i="7"/>
  <c r="Q151" i="7"/>
  <c r="Q147" i="7"/>
  <c r="Q143" i="7"/>
  <c r="Q139" i="7"/>
  <c r="Q135" i="7"/>
  <c r="Q131" i="7"/>
  <c r="Q127" i="7"/>
  <c r="Q123" i="7"/>
  <c r="Q119" i="7"/>
  <c r="Q115" i="7"/>
  <c r="Q111" i="7"/>
  <c r="Q107" i="7"/>
  <c r="Q103" i="7"/>
  <c r="Q99" i="7"/>
  <c r="Q95" i="7"/>
  <c r="Q91" i="7"/>
  <c r="Q87" i="7"/>
  <c r="Q83" i="7"/>
  <c r="Q79" i="7"/>
  <c r="Q75" i="7"/>
  <c r="Q71" i="7"/>
  <c r="Q67" i="7"/>
  <c r="Q63" i="7"/>
  <c r="Q59" i="7"/>
  <c r="Q55" i="7"/>
  <c r="Q51" i="7"/>
  <c r="Q47" i="7"/>
  <c r="Q43" i="7"/>
  <c r="Q39" i="7"/>
  <c r="Q35" i="7"/>
  <c r="Q31" i="7"/>
  <c r="Q26" i="7"/>
  <c r="Q22" i="7"/>
  <c r="Q18" i="7"/>
  <c r="Q14" i="7"/>
  <c r="Q10" i="7"/>
  <c r="Q6" i="7"/>
  <c r="U151" i="7"/>
  <c r="U147" i="7"/>
  <c r="U143" i="7"/>
  <c r="U139" i="7"/>
  <c r="U135" i="7"/>
  <c r="U131" i="7"/>
  <c r="U127" i="7"/>
  <c r="U123" i="7"/>
  <c r="U119" i="7"/>
  <c r="U115" i="7"/>
  <c r="U111" i="7"/>
  <c r="U107" i="7"/>
  <c r="U103" i="7"/>
  <c r="U99" i="7"/>
  <c r="U95" i="7"/>
  <c r="U91" i="7"/>
  <c r="U87" i="7"/>
  <c r="U83" i="7"/>
  <c r="U79" i="7"/>
  <c r="U75" i="7"/>
  <c r="U71" i="7"/>
  <c r="U67" i="7"/>
  <c r="U63" i="7"/>
  <c r="U59" i="7"/>
  <c r="U55" i="7"/>
  <c r="U51" i="7"/>
  <c r="U47" i="7"/>
  <c r="U43" i="7"/>
  <c r="U39" i="7"/>
  <c r="U35" i="7"/>
  <c r="U31" i="7"/>
  <c r="U26" i="7"/>
  <c r="U22" i="7"/>
  <c r="U18" i="7"/>
  <c r="U14" i="7"/>
  <c r="U10" i="7"/>
  <c r="U6" i="7"/>
  <c r="H6" i="7"/>
  <c r="H8" i="7" s="1"/>
  <c r="D6" i="7"/>
  <c r="D8" i="7" s="1"/>
  <c r="F8" i="7"/>
  <c r="Q154" i="7"/>
  <c r="Q150" i="7"/>
  <c r="Q146" i="7"/>
  <c r="Q142" i="7"/>
  <c r="Q138" i="7"/>
  <c r="Q134" i="7"/>
  <c r="Q130" i="7"/>
  <c r="Q126" i="7"/>
  <c r="Q122" i="7"/>
  <c r="Q118" i="7"/>
  <c r="Q114" i="7"/>
  <c r="Q110" i="7"/>
  <c r="Q106" i="7"/>
  <c r="Q102" i="7"/>
  <c r="Q98" i="7"/>
  <c r="Q94" i="7"/>
  <c r="Q90" i="7"/>
  <c r="Q86" i="7"/>
  <c r="Q82" i="7"/>
  <c r="Q78" i="7"/>
  <c r="Q74" i="7"/>
  <c r="Q70" i="7"/>
  <c r="Q66" i="7"/>
  <c r="Q62" i="7"/>
  <c r="Q58" i="7"/>
  <c r="Q54" i="7"/>
  <c r="Q50" i="7"/>
  <c r="Q46" i="7"/>
  <c r="Q42" i="7"/>
  <c r="Q38" i="7"/>
  <c r="Q34" i="7"/>
  <c r="Q30" i="7"/>
  <c r="Q25" i="7"/>
  <c r="Q21" i="7"/>
  <c r="Q17" i="7"/>
  <c r="Q13" i="7"/>
  <c r="Q9" i="7"/>
  <c r="U154" i="7"/>
  <c r="U150" i="7"/>
  <c r="U146" i="7"/>
  <c r="U142" i="7"/>
  <c r="U138" i="7"/>
  <c r="U134" i="7"/>
  <c r="U130" i="7"/>
  <c r="U126" i="7"/>
  <c r="U122" i="7"/>
  <c r="U118" i="7"/>
  <c r="U114" i="7"/>
  <c r="U110" i="7"/>
  <c r="U106" i="7"/>
  <c r="U102" i="7"/>
  <c r="U98" i="7"/>
  <c r="U94" i="7"/>
  <c r="U90" i="7"/>
  <c r="U86" i="7"/>
  <c r="U82" i="7"/>
  <c r="U78" i="7"/>
  <c r="U74" i="7"/>
  <c r="U70" i="7"/>
  <c r="U66" i="7"/>
  <c r="U62" i="7"/>
  <c r="U58" i="7"/>
  <c r="U54" i="7"/>
  <c r="U50" i="7"/>
  <c r="U46" i="7"/>
  <c r="U42" i="7"/>
  <c r="U38" i="7"/>
  <c r="U34" i="7"/>
  <c r="U30" i="7"/>
  <c r="U25" i="7"/>
  <c r="U21" i="7"/>
  <c r="U17" i="7"/>
  <c r="U13" i="7"/>
  <c r="U9" i="7"/>
  <c r="U5" i="7"/>
  <c r="U89" i="7"/>
  <c r="U85" i="7"/>
  <c r="U81" i="7"/>
  <c r="U77" i="7"/>
  <c r="U73" i="7"/>
  <c r="U69" i="7"/>
  <c r="U65" i="7"/>
  <c r="U61" i="7"/>
  <c r="U57" i="7"/>
  <c r="U53" i="7"/>
  <c r="U49" i="7"/>
  <c r="U45" i="7"/>
  <c r="U41" i="7"/>
  <c r="U37" i="7"/>
  <c r="U33" i="7"/>
  <c r="U29" i="7"/>
  <c r="U24" i="7"/>
  <c r="U20" i="7"/>
  <c r="U16" i="7"/>
  <c r="U12" i="7"/>
  <c r="U8" i="7"/>
  <c r="B11" i="7"/>
  <c r="B13" i="7" s="1"/>
  <c r="B15" i="7" s="1"/>
  <c r="B8" i="7"/>
  <c r="M5" i="7"/>
  <c r="M6" i="7"/>
  <c r="M3" i="7"/>
  <c r="M7" i="7"/>
  <c r="M4" i="7"/>
  <c r="G13" i="7"/>
  <c r="G15" i="7" s="1"/>
  <c r="K2" i="2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I2" i="2"/>
  <c r="I3" i="2"/>
  <c r="I4" i="2"/>
  <c r="I5" i="2"/>
  <c r="I6" i="2"/>
  <c r="M6" i="2" s="1"/>
  <c r="I7" i="2"/>
  <c r="I8" i="2"/>
  <c r="I9" i="2"/>
  <c r="I10" i="2"/>
  <c r="I11" i="2"/>
  <c r="I12" i="2"/>
  <c r="I13" i="2"/>
  <c r="I14" i="2"/>
  <c r="I15" i="2"/>
  <c r="I16" i="2"/>
  <c r="I17" i="2"/>
  <c r="I18" i="2"/>
  <c r="M18" i="2" s="1"/>
  <c r="I19" i="2"/>
  <c r="I20" i="2"/>
  <c r="I21" i="2"/>
  <c r="I22" i="2"/>
  <c r="I23" i="2"/>
  <c r="I24" i="2"/>
  <c r="I25" i="2"/>
  <c r="I26" i="2"/>
  <c r="M26" i="2" s="1"/>
  <c r="I27" i="2"/>
  <c r="I28" i="2"/>
  <c r="I29" i="2"/>
  <c r="I30" i="2"/>
  <c r="M30" i="2" s="1"/>
  <c r="I31" i="2"/>
  <c r="I32" i="2"/>
  <c r="I33" i="2"/>
  <c r="I34" i="2"/>
  <c r="M34" i="2" s="1"/>
  <c r="I35" i="2"/>
  <c r="I36" i="2"/>
  <c r="I37" i="2"/>
  <c r="I38" i="2"/>
  <c r="I39" i="2"/>
  <c r="I40" i="2"/>
  <c r="I41" i="2"/>
  <c r="I42" i="2"/>
  <c r="M42" i="2" s="1"/>
  <c r="I43" i="2"/>
  <c r="I44" i="2"/>
  <c r="I45" i="2"/>
  <c r="I46" i="2"/>
  <c r="M46" i="2" s="1"/>
  <c r="I47" i="2"/>
  <c r="I48" i="2"/>
  <c r="I49" i="2"/>
  <c r="I50" i="2"/>
  <c r="I51" i="2"/>
  <c r="I52" i="2"/>
  <c r="I53" i="2"/>
  <c r="I54" i="2"/>
  <c r="I55" i="2"/>
  <c r="I56" i="2"/>
  <c r="I57" i="2"/>
  <c r="I58" i="2"/>
  <c r="M58" i="2" s="1"/>
  <c r="I59" i="2"/>
  <c r="I60" i="2"/>
  <c r="I61" i="2"/>
  <c r="I62" i="2"/>
  <c r="M62" i="2" s="1"/>
  <c r="I63" i="2"/>
  <c r="I64" i="2"/>
  <c r="I65" i="2"/>
  <c r="I66" i="2"/>
  <c r="M66" i="2" s="1"/>
  <c r="I67" i="2"/>
  <c r="I68" i="2"/>
  <c r="I69" i="2"/>
  <c r="I70" i="2"/>
  <c r="M70" i="2" s="1"/>
  <c r="I71" i="2"/>
  <c r="I72" i="2"/>
  <c r="I73" i="2"/>
  <c r="I74" i="2"/>
  <c r="M74" i="2" s="1"/>
  <c r="I75" i="2"/>
  <c r="I76" i="2"/>
  <c r="I77" i="2"/>
  <c r="I78" i="2"/>
  <c r="M78" i="2" s="1"/>
  <c r="I79" i="2"/>
  <c r="I80" i="2"/>
  <c r="I81" i="2"/>
  <c r="I82" i="2"/>
  <c r="M82" i="2" s="1"/>
  <c r="I83" i="2"/>
  <c r="I84" i="2"/>
  <c r="I85" i="2"/>
  <c r="I86" i="2"/>
  <c r="M86" i="2" s="1"/>
  <c r="I87" i="2"/>
  <c r="I88" i="2"/>
  <c r="I89" i="2"/>
  <c r="I90" i="2"/>
  <c r="M90" i="2" s="1"/>
  <c r="I91" i="2"/>
  <c r="I92" i="2"/>
  <c r="I93" i="2"/>
  <c r="I94" i="2"/>
  <c r="M94" i="2" s="1"/>
  <c r="I95" i="2"/>
  <c r="I96" i="2"/>
  <c r="I97" i="2"/>
  <c r="I98" i="2"/>
  <c r="M98" i="2" s="1"/>
  <c r="I99" i="2"/>
  <c r="I100" i="2"/>
  <c r="I101" i="2"/>
  <c r="I102" i="2"/>
  <c r="M102" i="2" s="1"/>
  <c r="I103" i="2"/>
  <c r="I104" i="2"/>
  <c r="I105" i="2"/>
  <c r="I106" i="2"/>
  <c r="M106" i="2" s="1"/>
  <c r="I107" i="2"/>
  <c r="I108" i="2"/>
  <c r="I109" i="2"/>
  <c r="I110" i="2"/>
  <c r="M110" i="2" s="1"/>
  <c r="I111" i="2"/>
  <c r="I112" i="2"/>
  <c r="I113" i="2"/>
  <c r="I114" i="2"/>
  <c r="M114" i="2" s="1"/>
  <c r="I115" i="2"/>
  <c r="I116" i="2"/>
  <c r="I117" i="2"/>
  <c r="I118" i="2"/>
  <c r="M118" i="2" s="1"/>
  <c r="I119" i="2"/>
  <c r="I120" i="2"/>
  <c r="I121" i="2"/>
  <c r="I122" i="2"/>
  <c r="M122" i="2" s="1"/>
  <c r="I123" i="2"/>
  <c r="I124" i="2"/>
  <c r="I125" i="2"/>
  <c r="I126" i="2"/>
  <c r="M126" i="2" s="1"/>
  <c r="I127" i="2"/>
  <c r="M127" i="2" s="1"/>
  <c r="I128" i="2"/>
  <c r="I129" i="2"/>
  <c r="I130" i="2"/>
  <c r="M130" i="2" s="1"/>
  <c r="I131" i="2"/>
  <c r="I132" i="2"/>
  <c r="I133" i="2"/>
  <c r="I134" i="2"/>
  <c r="M134" i="2" s="1"/>
  <c r="I135" i="2"/>
  <c r="M135" i="2" s="1"/>
  <c r="I136" i="2"/>
  <c r="I137" i="2"/>
  <c r="I138" i="2"/>
  <c r="M138" i="2" s="1"/>
  <c r="I139" i="2"/>
  <c r="M139" i="2" s="1"/>
  <c r="I140" i="2"/>
  <c r="I141" i="2"/>
  <c r="I142" i="2"/>
  <c r="M142" i="2" s="1"/>
  <c r="I143" i="2"/>
  <c r="M143" i="2" s="1"/>
  <c r="I144" i="2"/>
  <c r="I145" i="2"/>
  <c r="I146" i="2"/>
  <c r="M146" i="2" s="1"/>
  <c r="I147" i="2"/>
  <c r="M147" i="2" s="1"/>
  <c r="I148" i="2"/>
  <c r="I149" i="2"/>
  <c r="I150" i="2"/>
  <c r="M150" i="2" s="1"/>
  <c r="I151" i="2"/>
  <c r="M151" i="2" s="1"/>
  <c r="I152" i="2"/>
  <c r="I153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2" i="2"/>
  <c r="P3" i="2"/>
  <c r="X3" i="2" s="1"/>
  <c r="P4" i="2"/>
  <c r="X4" i="2" s="1"/>
  <c r="P5" i="2"/>
  <c r="X5" i="2" s="1"/>
  <c r="P6" i="2"/>
  <c r="X6" i="2" s="1"/>
  <c r="P7" i="2"/>
  <c r="X7" i="2" s="1"/>
  <c r="P8" i="2"/>
  <c r="X8" i="2" s="1"/>
  <c r="P9" i="2"/>
  <c r="X9" i="2" s="1"/>
  <c r="P10" i="2"/>
  <c r="X10" i="2" s="1"/>
  <c r="P11" i="2"/>
  <c r="X11" i="2" s="1"/>
  <c r="P12" i="2"/>
  <c r="X12" i="2" s="1"/>
  <c r="P13" i="2"/>
  <c r="X13" i="2" s="1"/>
  <c r="P14" i="2"/>
  <c r="X14" i="2" s="1"/>
  <c r="P15" i="2"/>
  <c r="X15" i="2" s="1"/>
  <c r="P16" i="2"/>
  <c r="X16" i="2" s="1"/>
  <c r="P17" i="2"/>
  <c r="X17" i="2" s="1"/>
  <c r="P18" i="2"/>
  <c r="X18" i="2" s="1"/>
  <c r="P19" i="2"/>
  <c r="X19" i="2" s="1"/>
  <c r="P20" i="2"/>
  <c r="X20" i="2" s="1"/>
  <c r="P21" i="2"/>
  <c r="X21" i="2" s="1"/>
  <c r="P22" i="2"/>
  <c r="X22" i="2" s="1"/>
  <c r="P23" i="2"/>
  <c r="X23" i="2" s="1"/>
  <c r="P24" i="2"/>
  <c r="X24" i="2" s="1"/>
  <c r="P25" i="2"/>
  <c r="X25" i="2" s="1"/>
  <c r="P26" i="2"/>
  <c r="X26" i="2" s="1"/>
  <c r="P27" i="2"/>
  <c r="X27" i="2" s="1"/>
  <c r="P28" i="2"/>
  <c r="X28" i="2" s="1"/>
  <c r="P29" i="2"/>
  <c r="X29" i="2" s="1"/>
  <c r="P30" i="2"/>
  <c r="X30" i="2" s="1"/>
  <c r="P31" i="2"/>
  <c r="X31" i="2" s="1"/>
  <c r="P32" i="2"/>
  <c r="X32" i="2" s="1"/>
  <c r="P33" i="2"/>
  <c r="X33" i="2" s="1"/>
  <c r="P34" i="2"/>
  <c r="X34" i="2" s="1"/>
  <c r="P35" i="2"/>
  <c r="X35" i="2" s="1"/>
  <c r="P36" i="2"/>
  <c r="X36" i="2" s="1"/>
  <c r="P37" i="2"/>
  <c r="X37" i="2" s="1"/>
  <c r="P38" i="2"/>
  <c r="X38" i="2" s="1"/>
  <c r="P39" i="2"/>
  <c r="X39" i="2" s="1"/>
  <c r="P40" i="2"/>
  <c r="X40" i="2" s="1"/>
  <c r="P41" i="2"/>
  <c r="X41" i="2" s="1"/>
  <c r="P42" i="2"/>
  <c r="X42" i="2" s="1"/>
  <c r="P43" i="2"/>
  <c r="X43" i="2" s="1"/>
  <c r="P44" i="2"/>
  <c r="X44" i="2" s="1"/>
  <c r="P45" i="2"/>
  <c r="X45" i="2" s="1"/>
  <c r="P46" i="2"/>
  <c r="X46" i="2" s="1"/>
  <c r="P47" i="2"/>
  <c r="X47" i="2" s="1"/>
  <c r="P48" i="2"/>
  <c r="X48" i="2" s="1"/>
  <c r="P49" i="2"/>
  <c r="X49" i="2" s="1"/>
  <c r="P50" i="2"/>
  <c r="X50" i="2" s="1"/>
  <c r="P51" i="2"/>
  <c r="X51" i="2" s="1"/>
  <c r="P52" i="2"/>
  <c r="X52" i="2" s="1"/>
  <c r="P53" i="2"/>
  <c r="X53" i="2" s="1"/>
  <c r="P54" i="2"/>
  <c r="X54" i="2" s="1"/>
  <c r="P55" i="2"/>
  <c r="X55" i="2" s="1"/>
  <c r="P56" i="2"/>
  <c r="X56" i="2" s="1"/>
  <c r="P57" i="2"/>
  <c r="X57" i="2" s="1"/>
  <c r="P58" i="2"/>
  <c r="X58" i="2" s="1"/>
  <c r="P59" i="2"/>
  <c r="X59" i="2" s="1"/>
  <c r="P60" i="2"/>
  <c r="X60" i="2" s="1"/>
  <c r="P61" i="2"/>
  <c r="X61" i="2" s="1"/>
  <c r="P62" i="2"/>
  <c r="X62" i="2" s="1"/>
  <c r="P63" i="2"/>
  <c r="X63" i="2" s="1"/>
  <c r="P64" i="2"/>
  <c r="X64" i="2" s="1"/>
  <c r="P65" i="2"/>
  <c r="X65" i="2" s="1"/>
  <c r="P66" i="2"/>
  <c r="X66" i="2" s="1"/>
  <c r="P67" i="2"/>
  <c r="X67" i="2" s="1"/>
  <c r="P68" i="2"/>
  <c r="X68" i="2" s="1"/>
  <c r="P69" i="2"/>
  <c r="X69" i="2" s="1"/>
  <c r="P70" i="2"/>
  <c r="X70" i="2" s="1"/>
  <c r="P71" i="2"/>
  <c r="X71" i="2" s="1"/>
  <c r="P72" i="2"/>
  <c r="X72" i="2" s="1"/>
  <c r="P73" i="2"/>
  <c r="X73" i="2" s="1"/>
  <c r="P74" i="2"/>
  <c r="X74" i="2" s="1"/>
  <c r="P75" i="2"/>
  <c r="X75" i="2" s="1"/>
  <c r="P76" i="2"/>
  <c r="X76" i="2" s="1"/>
  <c r="P77" i="2"/>
  <c r="X77" i="2" s="1"/>
  <c r="P78" i="2"/>
  <c r="X78" i="2" s="1"/>
  <c r="P79" i="2"/>
  <c r="X79" i="2" s="1"/>
  <c r="P80" i="2"/>
  <c r="X80" i="2" s="1"/>
  <c r="P81" i="2"/>
  <c r="X81" i="2" s="1"/>
  <c r="P82" i="2"/>
  <c r="X82" i="2" s="1"/>
  <c r="P83" i="2"/>
  <c r="X83" i="2" s="1"/>
  <c r="P84" i="2"/>
  <c r="X84" i="2" s="1"/>
  <c r="P85" i="2"/>
  <c r="X85" i="2" s="1"/>
  <c r="P86" i="2"/>
  <c r="X86" i="2" s="1"/>
  <c r="P87" i="2"/>
  <c r="X87" i="2" s="1"/>
  <c r="P88" i="2"/>
  <c r="X88" i="2" s="1"/>
  <c r="P89" i="2"/>
  <c r="X89" i="2" s="1"/>
  <c r="P90" i="2"/>
  <c r="X90" i="2" s="1"/>
  <c r="P91" i="2"/>
  <c r="X91" i="2" s="1"/>
  <c r="P92" i="2"/>
  <c r="X92" i="2" s="1"/>
  <c r="P93" i="2"/>
  <c r="X93" i="2" s="1"/>
  <c r="P94" i="2"/>
  <c r="X94" i="2" s="1"/>
  <c r="P95" i="2"/>
  <c r="X95" i="2" s="1"/>
  <c r="P96" i="2"/>
  <c r="X96" i="2" s="1"/>
  <c r="P97" i="2"/>
  <c r="X97" i="2" s="1"/>
  <c r="P98" i="2"/>
  <c r="X98" i="2" s="1"/>
  <c r="P99" i="2"/>
  <c r="X99" i="2" s="1"/>
  <c r="P100" i="2"/>
  <c r="X100" i="2" s="1"/>
  <c r="P101" i="2"/>
  <c r="X101" i="2" s="1"/>
  <c r="P102" i="2"/>
  <c r="X102" i="2" s="1"/>
  <c r="P103" i="2"/>
  <c r="X103" i="2" s="1"/>
  <c r="P104" i="2"/>
  <c r="P105" i="2"/>
  <c r="X105" i="2" s="1"/>
  <c r="P106" i="2"/>
  <c r="X106" i="2" s="1"/>
  <c r="P107" i="2"/>
  <c r="X107" i="2" s="1"/>
  <c r="P108" i="2"/>
  <c r="X108" i="2" s="1"/>
  <c r="P109" i="2"/>
  <c r="X109" i="2" s="1"/>
  <c r="P110" i="2"/>
  <c r="X110" i="2" s="1"/>
  <c r="P111" i="2"/>
  <c r="X111" i="2" s="1"/>
  <c r="P112" i="2"/>
  <c r="X112" i="2" s="1"/>
  <c r="P113" i="2"/>
  <c r="X113" i="2" s="1"/>
  <c r="P114" i="2"/>
  <c r="X114" i="2" s="1"/>
  <c r="P115" i="2"/>
  <c r="X115" i="2" s="1"/>
  <c r="P116" i="2"/>
  <c r="X116" i="2" s="1"/>
  <c r="P117" i="2"/>
  <c r="X117" i="2" s="1"/>
  <c r="P118" i="2"/>
  <c r="X118" i="2" s="1"/>
  <c r="P119" i="2"/>
  <c r="X119" i="2" s="1"/>
  <c r="P120" i="2"/>
  <c r="X120" i="2" s="1"/>
  <c r="P121" i="2"/>
  <c r="X121" i="2" s="1"/>
  <c r="P122" i="2"/>
  <c r="X122" i="2" s="1"/>
  <c r="P123" i="2"/>
  <c r="X123" i="2" s="1"/>
  <c r="P124" i="2"/>
  <c r="X124" i="2" s="1"/>
  <c r="P125" i="2"/>
  <c r="X125" i="2" s="1"/>
  <c r="P126" i="2"/>
  <c r="X126" i="2" s="1"/>
  <c r="P127" i="2"/>
  <c r="X127" i="2" s="1"/>
  <c r="P128" i="2"/>
  <c r="P129" i="2"/>
  <c r="X129" i="2" s="1"/>
  <c r="P130" i="2"/>
  <c r="X130" i="2" s="1"/>
  <c r="P131" i="2"/>
  <c r="X131" i="2" s="1"/>
  <c r="P132" i="2"/>
  <c r="X132" i="2" s="1"/>
  <c r="P133" i="2"/>
  <c r="X133" i="2" s="1"/>
  <c r="P134" i="2"/>
  <c r="X134" i="2" s="1"/>
  <c r="P135" i="2"/>
  <c r="X135" i="2" s="1"/>
  <c r="P136" i="2"/>
  <c r="X136" i="2" s="1"/>
  <c r="P137" i="2"/>
  <c r="X137" i="2" s="1"/>
  <c r="P138" i="2"/>
  <c r="X138" i="2" s="1"/>
  <c r="P139" i="2"/>
  <c r="X139" i="2" s="1"/>
  <c r="P140" i="2"/>
  <c r="X140" i="2" s="1"/>
  <c r="P141" i="2"/>
  <c r="X141" i="2" s="1"/>
  <c r="P142" i="2"/>
  <c r="X142" i="2" s="1"/>
  <c r="P143" i="2"/>
  <c r="X143" i="2" s="1"/>
  <c r="P144" i="2"/>
  <c r="X144" i="2" s="1"/>
  <c r="P145" i="2"/>
  <c r="X145" i="2" s="1"/>
  <c r="P146" i="2"/>
  <c r="X146" i="2" s="1"/>
  <c r="P147" i="2"/>
  <c r="X147" i="2" s="1"/>
  <c r="P148" i="2"/>
  <c r="X148" i="2" s="1"/>
  <c r="P149" i="2"/>
  <c r="X149" i="2" s="1"/>
  <c r="P150" i="2"/>
  <c r="X150" i="2" s="1"/>
  <c r="P151" i="2"/>
  <c r="X151" i="2" s="1"/>
  <c r="P152" i="2"/>
  <c r="X152" i="2" s="1"/>
  <c r="P153" i="2"/>
  <c r="X153" i="2" s="1"/>
  <c r="P2" i="2"/>
  <c r="X2" i="2" s="1"/>
  <c r="G2" i="4"/>
  <c r="L2" i="4"/>
  <c r="Q2" i="4"/>
  <c r="V2" i="4"/>
  <c r="AA2" i="4"/>
  <c r="AF2" i="4"/>
  <c r="C3" i="4"/>
  <c r="G3" i="4"/>
  <c r="L3" i="4"/>
  <c r="Q3" i="4"/>
  <c r="V3" i="4"/>
  <c r="AA3" i="4"/>
  <c r="AF3" i="4"/>
  <c r="C4" i="4"/>
  <c r="G4" i="4"/>
  <c r="L4" i="4"/>
  <c r="Q4" i="4"/>
  <c r="V4" i="4"/>
  <c r="AA4" i="4"/>
  <c r="AF4" i="4"/>
  <c r="C5" i="4"/>
  <c r="G5" i="4"/>
  <c r="L5" i="4"/>
  <c r="Q5" i="4"/>
  <c r="V5" i="4"/>
  <c r="AA5" i="4"/>
  <c r="AF5" i="4"/>
  <c r="C6" i="4"/>
  <c r="G6" i="4"/>
  <c r="L6" i="4"/>
  <c r="Q6" i="4"/>
  <c r="V6" i="4"/>
  <c r="AA6" i="4"/>
  <c r="AF6" i="4"/>
  <c r="C7" i="4"/>
  <c r="G7" i="4"/>
  <c r="L7" i="4"/>
  <c r="Q7" i="4"/>
  <c r="V7" i="4"/>
  <c r="AA7" i="4"/>
  <c r="AF7" i="4"/>
  <c r="C8" i="4"/>
  <c r="G8" i="4"/>
  <c r="L8" i="4"/>
  <c r="Q8" i="4"/>
  <c r="V8" i="4"/>
  <c r="AA8" i="4"/>
  <c r="AF8" i="4"/>
  <c r="C9" i="4"/>
  <c r="G9" i="4"/>
  <c r="L9" i="4"/>
  <c r="Q9" i="4"/>
  <c r="V9" i="4"/>
  <c r="AA9" i="4"/>
  <c r="AF9" i="4"/>
  <c r="C10" i="4"/>
  <c r="G10" i="4"/>
  <c r="L10" i="4"/>
  <c r="Q10" i="4"/>
  <c r="V10" i="4"/>
  <c r="AA10" i="4"/>
  <c r="AF10" i="4"/>
  <c r="C11" i="4"/>
  <c r="G11" i="4"/>
  <c r="L11" i="4"/>
  <c r="Q11" i="4"/>
  <c r="V11" i="4"/>
  <c r="AA11" i="4"/>
  <c r="AF11" i="4"/>
  <c r="C12" i="4"/>
  <c r="G12" i="4"/>
  <c r="L12" i="4"/>
  <c r="Q12" i="4"/>
  <c r="V12" i="4"/>
  <c r="AA12" i="4"/>
  <c r="AF12" i="4"/>
  <c r="C13" i="4"/>
  <c r="G13" i="4"/>
  <c r="L13" i="4"/>
  <c r="Q13" i="4"/>
  <c r="V13" i="4"/>
  <c r="AA13" i="4"/>
  <c r="AF13" i="4"/>
  <c r="C14" i="4"/>
  <c r="G14" i="4"/>
  <c r="L14" i="4"/>
  <c r="Q14" i="4"/>
  <c r="V14" i="4"/>
  <c r="AA14" i="4"/>
  <c r="AF14" i="4"/>
  <c r="C15" i="4"/>
  <c r="G15" i="4"/>
  <c r="L15" i="4"/>
  <c r="Q15" i="4"/>
  <c r="V15" i="4"/>
  <c r="AA15" i="4"/>
  <c r="AF15" i="4"/>
  <c r="C16" i="4"/>
  <c r="G16" i="4"/>
  <c r="L16" i="4"/>
  <c r="Q16" i="4"/>
  <c r="V16" i="4"/>
  <c r="AA16" i="4"/>
  <c r="AF16" i="4"/>
  <c r="C17" i="4"/>
  <c r="G17" i="4"/>
  <c r="L17" i="4"/>
  <c r="Q17" i="4"/>
  <c r="V17" i="4"/>
  <c r="AA17" i="4"/>
  <c r="AF17" i="4"/>
  <c r="C18" i="4"/>
  <c r="G18" i="4"/>
  <c r="L18" i="4"/>
  <c r="Q18" i="4"/>
  <c r="V18" i="4"/>
  <c r="AA18" i="4"/>
  <c r="AF18" i="4"/>
  <c r="C19" i="4"/>
  <c r="G19" i="4"/>
  <c r="L19" i="4"/>
  <c r="Q19" i="4"/>
  <c r="V19" i="4"/>
  <c r="AA19" i="4"/>
  <c r="AF19" i="4"/>
  <c r="C20" i="4"/>
  <c r="G20" i="4"/>
  <c r="L20" i="4"/>
  <c r="Q20" i="4"/>
  <c r="V20" i="4"/>
  <c r="AA20" i="4"/>
  <c r="AF20" i="4"/>
  <c r="C21" i="4"/>
  <c r="G21" i="4"/>
  <c r="L21" i="4"/>
  <c r="Q21" i="4"/>
  <c r="V21" i="4"/>
  <c r="AA21" i="4"/>
  <c r="AF21" i="4"/>
  <c r="C22" i="4"/>
  <c r="G22" i="4"/>
  <c r="L22" i="4"/>
  <c r="Q22" i="4"/>
  <c r="V22" i="4"/>
  <c r="AA22" i="4"/>
  <c r="AF22" i="4"/>
  <c r="C23" i="4"/>
  <c r="G23" i="4"/>
  <c r="L23" i="4"/>
  <c r="Q23" i="4"/>
  <c r="V23" i="4"/>
  <c r="AA23" i="4"/>
  <c r="AF23" i="4"/>
  <c r="C24" i="4"/>
  <c r="G24" i="4"/>
  <c r="L24" i="4"/>
  <c r="Q24" i="4"/>
  <c r="V24" i="4"/>
  <c r="AA24" i="4"/>
  <c r="AF24" i="4"/>
  <c r="C25" i="4"/>
  <c r="G25" i="4"/>
  <c r="L25" i="4"/>
  <c r="Q25" i="4"/>
  <c r="V25" i="4"/>
  <c r="AA25" i="4"/>
  <c r="AF25" i="4"/>
  <c r="C26" i="4"/>
  <c r="G26" i="4"/>
  <c r="L26" i="4"/>
  <c r="Q26" i="4"/>
  <c r="V26" i="4"/>
  <c r="AA26" i="4"/>
  <c r="AF26" i="4"/>
  <c r="C28" i="4"/>
  <c r="G28" i="4"/>
  <c r="L28" i="4"/>
  <c r="Q28" i="4"/>
  <c r="V28" i="4"/>
  <c r="AA28" i="4"/>
  <c r="AF28" i="4"/>
  <c r="C29" i="4"/>
  <c r="G29" i="4"/>
  <c r="L29" i="4"/>
  <c r="Q29" i="4"/>
  <c r="V29" i="4"/>
  <c r="AA29" i="4"/>
  <c r="AF29" i="4"/>
  <c r="C30" i="4"/>
  <c r="G30" i="4"/>
  <c r="L30" i="4"/>
  <c r="Q30" i="4"/>
  <c r="V30" i="4"/>
  <c r="AA30" i="4"/>
  <c r="AF30" i="4"/>
  <c r="C31" i="4"/>
  <c r="G31" i="4"/>
  <c r="L31" i="4"/>
  <c r="Q31" i="4"/>
  <c r="V31" i="4"/>
  <c r="AA31" i="4"/>
  <c r="AF31" i="4"/>
  <c r="C32" i="4"/>
  <c r="G32" i="4"/>
  <c r="L32" i="4"/>
  <c r="Q32" i="4"/>
  <c r="V32" i="4"/>
  <c r="AA32" i="4"/>
  <c r="AF32" i="4"/>
  <c r="C33" i="4"/>
  <c r="G33" i="4"/>
  <c r="L33" i="4"/>
  <c r="Q33" i="4"/>
  <c r="V33" i="4"/>
  <c r="AA33" i="4"/>
  <c r="AF33" i="4"/>
  <c r="C34" i="4"/>
  <c r="G34" i="4"/>
  <c r="L34" i="4"/>
  <c r="Q34" i="4"/>
  <c r="V34" i="4"/>
  <c r="AA34" i="4"/>
  <c r="AF34" i="4"/>
  <c r="C35" i="4"/>
  <c r="G35" i="4"/>
  <c r="L35" i="4"/>
  <c r="Q35" i="4"/>
  <c r="V35" i="4"/>
  <c r="AA35" i="4"/>
  <c r="AF35" i="4"/>
  <c r="C36" i="4"/>
  <c r="G36" i="4"/>
  <c r="L36" i="4"/>
  <c r="Q36" i="4"/>
  <c r="V36" i="4"/>
  <c r="AA36" i="4"/>
  <c r="AF36" i="4"/>
  <c r="C37" i="4"/>
  <c r="G37" i="4"/>
  <c r="L37" i="4"/>
  <c r="Q37" i="4"/>
  <c r="V37" i="4"/>
  <c r="AA37" i="4"/>
  <c r="AF37" i="4"/>
  <c r="C38" i="4"/>
  <c r="G38" i="4"/>
  <c r="L38" i="4"/>
  <c r="Q38" i="4"/>
  <c r="V38" i="4"/>
  <c r="AA38" i="4"/>
  <c r="AF38" i="4"/>
  <c r="C39" i="4"/>
  <c r="G39" i="4"/>
  <c r="L39" i="4"/>
  <c r="Q39" i="4"/>
  <c r="V39" i="4"/>
  <c r="AA39" i="4"/>
  <c r="AF39" i="4"/>
  <c r="C40" i="4"/>
  <c r="G40" i="4"/>
  <c r="L40" i="4"/>
  <c r="Q40" i="4"/>
  <c r="V40" i="4"/>
  <c r="AA40" i="4"/>
  <c r="AF40" i="4"/>
  <c r="C41" i="4"/>
  <c r="G41" i="4"/>
  <c r="L41" i="4"/>
  <c r="Q41" i="4"/>
  <c r="V41" i="4"/>
  <c r="AA41" i="4"/>
  <c r="AF41" i="4"/>
  <c r="C42" i="4"/>
  <c r="G42" i="4"/>
  <c r="L42" i="4"/>
  <c r="Q42" i="4"/>
  <c r="V42" i="4"/>
  <c r="AA42" i="4"/>
  <c r="AF42" i="4"/>
  <c r="C43" i="4"/>
  <c r="G43" i="4"/>
  <c r="L43" i="4"/>
  <c r="Q43" i="4"/>
  <c r="V43" i="4"/>
  <c r="AA43" i="4"/>
  <c r="AF43" i="4"/>
  <c r="C44" i="4"/>
  <c r="G44" i="4"/>
  <c r="L44" i="4"/>
  <c r="Q44" i="4"/>
  <c r="V44" i="4"/>
  <c r="AA44" i="4"/>
  <c r="AF44" i="4"/>
  <c r="C45" i="4"/>
  <c r="G45" i="4"/>
  <c r="L45" i="4"/>
  <c r="Q45" i="4"/>
  <c r="V45" i="4"/>
  <c r="AA45" i="4"/>
  <c r="AF45" i="4"/>
  <c r="C46" i="4"/>
  <c r="G46" i="4"/>
  <c r="L46" i="4"/>
  <c r="Q46" i="4"/>
  <c r="V46" i="4"/>
  <c r="AA46" i="4"/>
  <c r="AF46" i="4"/>
  <c r="C47" i="4"/>
  <c r="G47" i="4"/>
  <c r="L47" i="4"/>
  <c r="Q47" i="4"/>
  <c r="V47" i="4"/>
  <c r="AA47" i="4"/>
  <c r="AF47" i="4"/>
  <c r="C48" i="4"/>
  <c r="G48" i="4"/>
  <c r="L48" i="4"/>
  <c r="Q48" i="4"/>
  <c r="V48" i="4"/>
  <c r="AA48" i="4"/>
  <c r="AF48" i="4"/>
  <c r="C49" i="4"/>
  <c r="G49" i="4"/>
  <c r="L49" i="4"/>
  <c r="Q49" i="4"/>
  <c r="V49" i="4"/>
  <c r="AA49" i="4"/>
  <c r="AF49" i="4"/>
  <c r="C50" i="4"/>
  <c r="G50" i="4"/>
  <c r="L50" i="4"/>
  <c r="Q50" i="4"/>
  <c r="V50" i="4"/>
  <c r="AA50" i="4"/>
  <c r="AF50" i="4"/>
  <c r="C51" i="4"/>
  <c r="G51" i="4"/>
  <c r="L51" i="4"/>
  <c r="Q51" i="4"/>
  <c r="V51" i="4"/>
  <c r="AA51" i="4"/>
  <c r="AF51" i="4"/>
  <c r="C52" i="4"/>
  <c r="G52" i="4"/>
  <c r="L52" i="4"/>
  <c r="Q52" i="4"/>
  <c r="V52" i="4"/>
  <c r="AA52" i="4"/>
  <c r="AF52" i="4"/>
  <c r="C53" i="4"/>
  <c r="G53" i="4"/>
  <c r="L53" i="4"/>
  <c r="Q53" i="4"/>
  <c r="V53" i="4"/>
  <c r="AA53" i="4"/>
  <c r="AF53" i="4"/>
  <c r="C54" i="4"/>
  <c r="G54" i="4"/>
  <c r="L54" i="4"/>
  <c r="Q54" i="4"/>
  <c r="V54" i="4"/>
  <c r="AA54" i="4"/>
  <c r="AF54" i="4"/>
  <c r="C55" i="4"/>
  <c r="G55" i="4"/>
  <c r="L55" i="4"/>
  <c r="Q55" i="4"/>
  <c r="V55" i="4"/>
  <c r="AA55" i="4"/>
  <c r="AF55" i="4"/>
  <c r="C56" i="4"/>
  <c r="G56" i="4"/>
  <c r="L56" i="4"/>
  <c r="Q56" i="4"/>
  <c r="V56" i="4"/>
  <c r="AA56" i="4"/>
  <c r="AF56" i="4"/>
  <c r="C57" i="4"/>
  <c r="G57" i="4"/>
  <c r="L57" i="4"/>
  <c r="Q57" i="4"/>
  <c r="V57" i="4"/>
  <c r="AA57" i="4"/>
  <c r="AF57" i="4"/>
  <c r="C58" i="4"/>
  <c r="G58" i="4"/>
  <c r="L58" i="4"/>
  <c r="Q58" i="4"/>
  <c r="V58" i="4"/>
  <c r="AA58" i="4"/>
  <c r="AF58" i="4"/>
  <c r="C59" i="4"/>
  <c r="G59" i="4"/>
  <c r="L59" i="4"/>
  <c r="Q59" i="4"/>
  <c r="V59" i="4"/>
  <c r="AA59" i="4"/>
  <c r="AF59" i="4"/>
  <c r="C60" i="4"/>
  <c r="G60" i="4"/>
  <c r="L60" i="4"/>
  <c r="Q60" i="4"/>
  <c r="V60" i="4"/>
  <c r="AA60" i="4"/>
  <c r="AF60" i="4"/>
  <c r="C61" i="4"/>
  <c r="G61" i="4"/>
  <c r="L61" i="4"/>
  <c r="Q61" i="4"/>
  <c r="V61" i="4"/>
  <c r="AA61" i="4"/>
  <c r="AF61" i="4"/>
  <c r="C62" i="4"/>
  <c r="G62" i="4"/>
  <c r="L62" i="4"/>
  <c r="Q62" i="4"/>
  <c r="V62" i="4"/>
  <c r="AA62" i="4"/>
  <c r="AF62" i="4"/>
  <c r="C63" i="4"/>
  <c r="G63" i="4"/>
  <c r="L63" i="4"/>
  <c r="Q63" i="4"/>
  <c r="V63" i="4"/>
  <c r="AA63" i="4"/>
  <c r="AF63" i="4"/>
  <c r="C64" i="4"/>
  <c r="G64" i="4"/>
  <c r="L64" i="4"/>
  <c r="Q64" i="4"/>
  <c r="V64" i="4"/>
  <c r="AA64" i="4"/>
  <c r="AF64" i="4"/>
  <c r="C65" i="4"/>
  <c r="G65" i="4"/>
  <c r="L65" i="4"/>
  <c r="Q65" i="4"/>
  <c r="V65" i="4"/>
  <c r="AA65" i="4"/>
  <c r="AF65" i="4"/>
  <c r="C66" i="4"/>
  <c r="G66" i="4"/>
  <c r="L66" i="4"/>
  <c r="Q66" i="4"/>
  <c r="V66" i="4"/>
  <c r="AA66" i="4"/>
  <c r="AF66" i="4"/>
  <c r="C67" i="4"/>
  <c r="G67" i="4"/>
  <c r="L67" i="4"/>
  <c r="Q67" i="4"/>
  <c r="V67" i="4"/>
  <c r="AA67" i="4"/>
  <c r="AF67" i="4"/>
  <c r="C68" i="4"/>
  <c r="G68" i="4"/>
  <c r="L68" i="4"/>
  <c r="Q68" i="4"/>
  <c r="V68" i="4"/>
  <c r="AA68" i="4"/>
  <c r="AF68" i="4"/>
  <c r="C69" i="4"/>
  <c r="G69" i="4"/>
  <c r="L69" i="4"/>
  <c r="Q69" i="4"/>
  <c r="V69" i="4"/>
  <c r="AA69" i="4"/>
  <c r="AF69" i="4"/>
  <c r="C70" i="4"/>
  <c r="G70" i="4"/>
  <c r="L70" i="4"/>
  <c r="Q70" i="4"/>
  <c r="V70" i="4"/>
  <c r="AA70" i="4"/>
  <c r="AF70" i="4"/>
  <c r="C71" i="4"/>
  <c r="G71" i="4"/>
  <c r="L71" i="4"/>
  <c r="Q71" i="4"/>
  <c r="V71" i="4"/>
  <c r="AA71" i="4"/>
  <c r="AF71" i="4"/>
  <c r="C72" i="4"/>
  <c r="G72" i="4"/>
  <c r="L72" i="4"/>
  <c r="Q72" i="4"/>
  <c r="V72" i="4"/>
  <c r="AA72" i="4"/>
  <c r="AF72" i="4"/>
  <c r="C73" i="4"/>
  <c r="G73" i="4"/>
  <c r="L73" i="4"/>
  <c r="Q73" i="4"/>
  <c r="V73" i="4"/>
  <c r="AA73" i="4"/>
  <c r="AF73" i="4"/>
  <c r="C74" i="4"/>
  <c r="G74" i="4"/>
  <c r="L74" i="4"/>
  <c r="Q74" i="4"/>
  <c r="V74" i="4"/>
  <c r="AA74" i="4"/>
  <c r="AF74" i="4"/>
  <c r="C75" i="4"/>
  <c r="G75" i="4"/>
  <c r="L75" i="4"/>
  <c r="Q75" i="4"/>
  <c r="V75" i="4"/>
  <c r="AA75" i="4"/>
  <c r="AF75" i="4"/>
  <c r="C76" i="4"/>
  <c r="G76" i="4"/>
  <c r="L76" i="4"/>
  <c r="Q76" i="4"/>
  <c r="V76" i="4"/>
  <c r="AA76" i="4"/>
  <c r="AF76" i="4"/>
  <c r="C77" i="4"/>
  <c r="G77" i="4"/>
  <c r="L77" i="4"/>
  <c r="Q77" i="4"/>
  <c r="V77" i="4"/>
  <c r="AA77" i="4"/>
  <c r="AF77" i="4"/>
  <c r="C78" i="4"/>
  <c r="G78" i="4"/>
  <c r="L78" i="4"/>
  <c r="Q78" i="4"/>
  <c r="V78" i="4"/>
  <c r="AA78" i="4"/>
  <c r="AF78" i="4"/>
  <c r="C79" i="4"/>
  <c r="G79" i="4"/>
  <c r="L79" i="4"/>
  <c r="Q79" i="4"/>
  <c r="V79" i="4"/>
  <c r="AA79" i="4"/>
  <c r="AF79" i="4"/>
  <c r="C80" i="4"/>
  <c r="G80" i="4"/>
  <c r="L80" i="4"/>
  <c r="Q80" i="4"/>
  <c r="V80" i="4"/>
  <c r="AA80" i="4"/>
  <c r="AF80" i="4"/>
  <c r="C81" i="4"/>
  <c r="G81" i="4"/>
  <c r="L81" i="4"/>
  <c r="Q81" i="4"/>
  <c r="V81" i="4"/>
  <c r="AA81" i="4"/>
  <c r="AF81" i="4"/>
  <c r="C82" i="4"/>
  <c r="G82" i="4"/>
  <c r="L82" i="4"/>
  <c r="Q82" i="4"/>
  <c r="V82" i="4"/>
  <c r="AA82" i="4"/>
  <c r="AF82" i="4"/>
  <c r="C83" i="4"/>
  <c r="G83" i="4"/>
  <c r="L83" i="4"/>
  <c r="Q83" i="4"/>
  <c r="V83" i="4"/>
  <c r="AA83" i="4"/>
  <c r="AF83" i="4"/>
  <c r="C84" i="4"/>
  <c r="G84" i="4"/>
  <c r="L84" i="4"/>
  <c r="Q84" i="4"/>
  <c r="V84" i="4"/>
  <c r="AA84" i="4"/>
  <c r="AF84" i="4"/>
  <c r="C85" i="4"/>
  <c r="G85" i="4"/>
  <c r="L85" i="4"/>
  <c r="Q85" i="4"/>
  <c r="V85" i="4"/>
  <c r="AA85" i="4"/>
  <c r="AF85" i="4"/>
  <c r="C86" i="4"/>
  <c r="G86" i="4"/>
  <c r="L86" i="4"/>
  <c r="Q86" i="4"/>
  <c r="V86" i="4"/>
  <c r="AA86" i="4"/>
  <c r="AF86" i="4"/>
  <c r="C87" i="4"/>
  <c r="G87" i="4"/>
  <c r="L87" i="4"/>
  <c r="Q87" i="4"/>
  <c r="V87" i="4"/>
  <c r="AA87" i="4"/>
  <c r="AF87" i="4"/>
  <c r="C88" i="4"/>
  <c r="G88" i="4"/>
  <c r="L88" i="4"/>
  <c r="Q88" i="4"/>
  <c r="V88" i="4"/>
  <c r="AA88" i="4"/>
  <c r="AF88" i="4"/>
  <c r="C89" i="4"/>
  <c r="G89" i="4"/>
  <c r="L89" i="4"/>
  <c r="Q89" i="4"/>
  <c r="V89" i="4"/>
  <c r="AA89" i="4"/>
  <c r="AF89" i="4"/>
  <c r="C90" i="4"/>
  <c r="G90" i="4"/>
  <c r="L90" i="4"/>
  <c r="Q90" i="4"/>
  <c r="V90" i="4"/>
  <c r="AA90" i="4"/>
  <c r="AF90" i="4"/>
  <c r="C91" i="4"/>
  <c r="G91" i="4"/>
  <c r="L91" i="4"/>
  <c r="Q91" i="4"/>
  <c r="V91" i="4"/>
  <c r="AA91" i="4"/>
  <c r="AF91" i="4"/>
  <c r="C92" i="4"/>
  <c r="G92" i="4"/>
  <c r="L92" i="4"/>
  <c r="Q92" i="4"/>
  <c r="V92" i="4"/>
  <c r="AA92" i="4"/>
  <c r="AF92" i="4"/>
  <c r="C93" i="4"/>
  <c r="G93" i="4"/>
  <c r="L93" i="4"/>
  <c r="Q93" i="4"/>
  <c r="V93" i="4"/>
  <c r="AA93" i="4"/>
  <c r="AF93" i="4"/>
  <c r="C94" i="4"/>
  <c r="G94" i="4"/>
  <c r="L94" i="4"/>
  <c r="Q94" i="4"/>
  <c r="V94" i="4"/>
  <c r="AA94" i="4"/>
  <c r="AF94" i="4"/>
  <c r="C95" i="4"/>
  <c r="G95" i="4"/>
  <c r="L95" i="4"/>
  <c r="Q95" i="4"/>
  <c r="V95" i="4"/>
  <c r="AA95" i="4"/>
  <c r="AF95" i="4"/>
  <c r="C96" i="4"/>
  <c r="G96" i="4"/>
  <c r="L96" i="4"/>
  <c r="Q96" i="4"/>
  <c r="V96" i="4"/>
  <c r="AA96" i="4"/>
  <c r="AF96" i="4"/>
  <c r="C97" i="4"/>
  <c r="G97" i="4"/>
  <c r="L97" i="4"/>
  <c r="Q97" i="4"/>
  <c r="V97" i="4"/>
  <c r="AA97" i="4"/>
  <c r="AF97" i="4"/>
  <c r="C98" i="4"/>
  <c r="G98" i="4"/>
  <c r="L98" i="4"/>
  <c r="Q98" i="4"/>
  <c r="V98" i="4"/>
  <c r="AA98" i="4"/>
  <c r="AF98" i="4"/>
  <c r="C99" i="4"/>
  <c r="G99" i="4"/>
  <c r="L99" i="4"/>
  <c r="Q99" i="4"/>
  <c r="V99" i="4"/>
  <c r="AA99" i="4"/>
  <c r="AF99" i="4"/>
  <c r="C100" i="4"/>
  <c r="G100" i="4"/>
  <c r="L100" i="4"/>
  <c r="Q100" i="4"/>
  <c r="V100" i="4"/>
  <c r="AA100" i="4"/>
  <c r="AF100" i="4"/>
  <c r="C101" i="4"/>
  <c r="G101" i="4"/>
  <c r="L101" i="4"/>
  <c r="Q101" i="4"/>
  <c r="V101" i="4"/>
  <c r="AA101" i="4"/>
  <c r="AF101" i="4"/>
  <c r="C102" i="4"/>
  <c r="G102" i="4"/>
  <c r="L102" i="4"/>
  <c r="Q102" i="4"/>
  <c r="V102" i="4"/>
  <c r="AA102" i="4"/>
  <c r="AF102" i="4"/>
  <c r="C103" i="4"/>
  <c r="G103" i="4"/>
  <c r="L103" i="4"/>
  <c r="Q103" i="4"/>
  <c r="V103" i="4"/>
  <c r="AA103" i="4"/>
  <c r="AF103" i="4"/>
  <c r="C104" i="4"/>
  <c r="G104" i="4"/>
  <c r="L104" i="4"/>
  <c r="Q104" i="4"/>
  <c r="V104" i="4"/>
  <c r="AA104" i="4"/>
  <c r="AF104" i="4"/>
  <c r="C105" i="4"/>
  <c r="G105" i="4"/>
  <c r="L105" i="4"/>
  <c r="Q105" i="4"/>
  <c r="V105" i="4"/>
  <c r="AA105" i="4"/>
  <c r="AF105" i="4"/>
  <c r="C106" i="4"/>
  <c r="G106" i="4"/>
  <c r="L106" i="4"/>
  <c r="Q106" i="4"/>
  <c r="V106" i="4"/>
  <c r="AA106" i="4"/>
  <c r="AF106" i="4"/>
  <c r="C107" i="4"/>
  <c r="G107" i="4"/>
  <c r="L107" i="4"/>
  <c r="Q107" i="4"/>
  <c r="V107" i="4"/>
  <c r="AA107" i="4"/>
  <c r="AF107" i="4"/>
  <c r="C108" i="4"/>
  <c r="G108" i="4"/>
  <c r="L108" i="4"/>
  <c r="Q108" i="4"/>
  <c r="V108" i="4"/>
  <c r="AA108" i="4"/>
  <c r="AF108" i="4"/>
  <c r="C109" i="4"/>
  <c r="G109" i="4"/>
  <c r="L109" i="4"/>
  <c r="Q109" i="4"/>
  <c r="V109" i="4"/>
  <c r="AA109" i="4"/>
  <c r="AF109" i="4"/>
  <c r="C110" i="4"/>
  <c r="G110" i="4"/>
  <c r="L110" i="4"/>
  <c r="Q110" i="4"/>
  <c r="V110" i="4"/>
  <c r="AA110" i="4"/>
  <c r="AF110" i="4"/>
  <c r="C111" i="4"/>
  <c r="G111" i="4"/>
  <c r="L111" i="4"/>
  <c r="Q111" i="4"/>
  <c r="V111" i="4"/>
  <c r="AA111" i="4"/>
  <c r="AF111" i="4"/>
  <c r="C112" i="4"/>
  <c r="G112" i="4"/>
  <c r="L112" i="4"/>
  <c r="Q112" i="4"/>
  <c r="V112" i="4"/>
  <c r="AA112" i="4"/>
  <c r="AF112" i="4"/>
  <c r="C113" i="4"/>
  <c r="G113" i="4"/>
  <c r="L113" i="4"/>
  <c r="Q113" i="4"/>
  <c r="V113" i="4"/>
  <c r="AA113" i="4"/>
  <c r="AF113" i="4"/>
  <c r="C114" i="4"/>
  <c r="G114" i="4"/>
  <c r="L114" i="4"/>
  <c r="Q114" i="4"/>
  <c r="V114" i="4"/>
  <c r="AA114" i="4"/>
  <c r="AF114" i="4"/>
  <c r="C115" i="4"/>
  <c r="G115" i="4"/>
  <c r="L115" i="4"/>
  <c r="Q115" i="4"/>
  <c r="V115" i="4"/>
  <c r="AA115" i="4"/>
  <c r="AF115" i="4"/>
  <c r="C116" i="4"/>
  <c r="G116" i="4"/>
  <c r="L116" i="4"/>
  <c r="Q116" i="4"/>
  <c r="V116" i="4"/>
  <c r="AA116" i="4"/>
  <c r="AF116" i="4"/>
  <c r="C117" i="4"/>
  <c r="G117" i="4"/>
  <c r="L117" i="4"/>
  <c r="Q117" i="4"/>
  <c r="V117" i="4"/>
  <c r="AA117" i="4"/>
  <c r="AF117" i="4"/>
  <c r="C118" i="4"/>
  <c r="G118" i="4"/>
  <c r="L118" i="4"/>
  <c r="Q118" i="4"/>
  <c r="V118" i="4"/>
  <c r="AA118" i="4"/>
  <c r="AF118" i="4"/>
  <c r="C119" i="4"/>
  <c r="G119" i="4"/>
  <c r="L119" i="4"/>
  <c r="Q119" i="4"/>
  <c r="V119" i="4"/>
  <c r="AA119" i="4"/>
  <c r="AF119" i="4"/>
  <c r="C120" i="4"/>
  <c r="G120" i="4"/>
  <c r="L120" i="4"/>
  <c r="Q120" i="4"/>
  <c r="V120" i="4"/>
  <c r="AA120" i="4"/>
  <c r="AF120" i="4"/>
  <c r="C121" i="4"/>
  <c r="G121" i="4"/>
  <c r="L121" i="4"/>
  <c r="Q121" i="4"/>
  <c r="V121" i="4"/>
  <c r="AA121" i="4"/>
  <c r="AF121" i="4"/>
  <c r="C122" i="4"/>
  <c r="G122" i="4"/>
  <c r="L122" i="4"/>
  <c r="Q122" i="4"/>
  <c r="V122" i="4"/>
  <c r="AA122" i="4"/>
  <c r="AF122" i="4"/>
  <c r="C123" i="4"/>
  <c r="G123" i="4"/>
  <c r="L123" i="4"/>
  <c r="Q123" i="4"/>
  <c r="V123" i="4"/>
  <c r="AA123" i="4"/>
  <c r="AF123" i="4"/>
  <c r="C124" i="4"/>
  <c r="G124" i="4"/>
  <c r="L124" i="4"/>
  <c r="Q124" i="4"/>
  <c r="V124" i="4"/>
  <c r="AA124" i="4"/>
  <c r="AF124" i="4"/>
  <c r="C125" i="4"/>
  <c r="G125" i="4"/>
  <c r="L125" i="4"/>
  <c r="Q125" i="4"/>
  <c r="V125" i="4"/>
  <c r="AA125" i="4"/>
  <c r="AF125" i="4"/>
  <c r="C126" i="4"/>
  <c r="G126" i="4"/>
  <c r="L126" i="4"/>
  <c r="Q126" i="4"/>
  <c r="V126" i="4"/>
  <c r="AA126" i="4"/>
  <c r="AF126" i="4"/>
  <c r="C127" i="4"/>
  <c r="G127" i="4"/>
  <c r="L127" i="4"/>
  <c r="Q127" i="4"/>
  <c r="V127" i="4"/>
  <c r="AA127" i="4"/>
  <c r="AF127" i="4"/>
  <c r="C128" i="4"/>
  <c r="G128" i="4"/>
  <c r="L128" i="4"/>
  <c r="Q128" i="4"/>
  <c r="V128" i="4"/>
  <c r="AA128" i="4"/>
  <c r="AF128" i="4"/>
  <c r="C129" i="4"/>
  <c r="G129" i="4"/>
  <c r="L129" i="4"/>
  <c r="Q129" i="4"/>
  <c r="V129" i="4"/>
  <c r="AA129" i="4"/>
  <c r="AF129" i="4"/>
  <c r="C130" i="4"/>
  <c r="G130" i="4"/>
  <c r="L130" i="4"/>
  <c r="Q130" i="4"/>
  <c r="V130" i="4"/>
  <c r="AA130" i="4"/>
  <c r="AF130" i="4"/>
  <c r="C131" i="4"/>
  <c r="G131" i="4"/>
  <c r="L131" i="4"/>
  <c r="Q131" i="4"/>
  <c r="V131" i="4"/>
  <c r="AA131" i="4"/>
  <c r="AF131" i="4"/>
  <c r="C132" i="4"/>
  <c r="G132" i="4"/>
  <c r="L132" i="4"/>
  <c r="Q132" i="4"/>
  <c r="V132" i="4"/>
  <c r="AA132" i="4"/>
  <c r="AF132" i="4"/>
  <c r="C133" i="4"/>
  <c r="G133" i="4"/>
  <c r="L133" i="4"/>
  <c r="Q133" i="4"/>
  <c r="V133" i="4"/>
  <c r="AA133" i="4"/>
  <c r="AF133" i="4"/>
  <c r="C134" i="4"/>
  <c r="G134" i="4"/>
  <c r="L134" i="4"/>
  <c r="Q134" i="4"/>
  <c r="V134" i="4"/>
  <c r="AA134" i="4"/>
  <c r="AF134" i="4"/>
  <c r="C135" i="4"/>
  <c r="G135" i="4"/>
  <c r="L135" i="4"/>
  <c r="Q135" i="4"/>
  <c r="V135" i="4"/>
  <c r="AA135" i="4"/>
  <c r="AF135" i="4"/>
  <c r="C136" i="4"/>
  <c r="G136" i="4"/>
  <c r="L136" i="4"/>
  <c r="Q136" i="4"/>
  <c r="V136" i="4"/>
  <c r="AA136" i="4"/>
  <c r="AF136" i="4"/>
  <c r="C137" i="4"/>
  <c r="G137" i="4"/>
  <c r="L137" i="4"/>
  <c r="Q137" i="4"/>
  <c r="V137" i="4"/>
  <c r="AA137" i="4"/>
  <c r="AF137" i="4"/>
  <c r="C138" i="4"/>
  <c r="G138" i="4"/>
  <c r="L138" i="4"/>
  <c r="Q138" i="4"/>
  <c r="V138" i="4"/>
  <c r="AA138" i="4"/>
  <c r="AF138" i="4"/>
  <c r="C139" i="4"/>
  <c r="G139" i="4"/>
  <c r="L139" i="4"/>
  <c r="Q139" i="4"/>
  <c r="V139" i="4"/>
  <c r="AA139" i="4"/>
  <c r="AF139" i="4"/>
  <c r="C140" i="4"/>
  <c r="G140" i="4"/>
  <c r="L140" i="4"/>
  <c r="Q140" i="4"/>
  <c r="V140" i="4"/>
  <c r="AA140" i="4"/>
  <c r="AF140" i="4"/>
  <c r="C141" i="4"/>
  <c r="G141" i="4"/>
  <c r="L141" i="4"/>
  <c r="Q141" i="4"/>
  <c r="V141" i="4"/>
  <c r="AA141" i="4"/>
  <c r="AF141" i="4"/>
  <c r="C142" i="4"/>
  <c r="G142" i="4"/>
  <c r="L142" i="4"/>
  <c r="Q142" i="4"/>
  <c r="V142" i="4"/>
  <c r="AA142" i="4"/>
  <c r="AF142" i="4"/>
  <c r="C143" i="4"/>
  <c r="G143" i="4"/>
  <c r="L143" i="4"/>
  <c r="Q143" i="4"/>
  <c r="V143" i="4"/>
  <c r="AA143" i="4"/>
  <c r="AF143" i="4"/>
  <c r="C144" i="4"/>
  <c r="G144" i="4"/>
  <c r="L144" i="4"/>
  <c r="Q144" i="4"/>
  <c r="V144" i="4"/>
  <c r="AA144" i="4"/>
  <c r="AF144" i="4"/>
  <c r="C145" i="4"/>
  <c r="G145" i="4"/>
  <c r="L145" i="4"/>
  <c r="Q145" i="4"/>
  <c r="V145" i="4"/>
  <c r="AA145" i="4"/>
  <c r="AF145" i="4"/>
  <c r="C146" i="4"/>
  <c r="G146" i="4"/>
  <c r="L146" i="4"/>
  <c r="Q146" i="4"/>
  <c r="V146" i="4"/>
  <c r="AA146" i="4"/>
  <c r="AF146" i="4"/>
  <c r="C147" i="4"/>
  <c r="G147" i="4"/>
  <c r="L147" i="4"/>
  <c r="Q147" i="4"/>
  <c r="V147" i="4"/>
  <c r="AA147" i="4"/>
  <c r="AF147" i="4"/>
  <c r="C148" i="4"/>
  <c r="G148" i="4"/>
  <c r="L148" i="4"/>
  <c r="Q148" i="4"/>
  <c r="V148" i="4"/>
  <c r="AA148" i="4"/>
  <c r="AF148" i="4"/>
  <c r="C149" i="4"/>
  <c r="G149" i="4"/>
  <c r="L149" i="4"/>
  <c r="Q149" i="4"/>
  <c r="V149" i="4"/>
  <c r="AA149" i="4"/>
  <c r="AF149" i="4"/>
  <c r="C150" i="4"/>
  <c r="G150" i="4"/>
  <c r="L150" i="4"/>
  <c r="Q150" i="4"/>
  <c r="V150" i="4"/>
  <c r="AA150" i="4"/>
  <c r="AF150" i="4"/>
  <c r="C151" i="4"/>
  <c r="G151" i="4"/>
  <c r="L151" i="4"/>
  <c r="Q151" i="4"/>
  <c r="V151" i="4"/>
  <c r="AA151" i="4"/>
  <c r="AF151" i="4"/>
  <c r="C152" i="4"/>
  <c r="G152" i="4"/>
  <c r="L152" i="4"/>
  <c r="Q152" i="4"/>
  <c r="V152" i="4"/>
  <c r="AA152" i="4"/>
  <c r="AF152" i="4"/>
  <c r="C153" i="4"/>
  <c r="G153" i="4"/>
  <c r="L153" i="4"/>
  <c r="Q153" i="4"/>
  <c r="V153" i="4"/>
  <c r="AA153" i="4"/>
  <c r="AF153" i="4"/>
  <c r="B155" i="4"/>
  <c r="F155" i="4"/>
  <c r="K155" i="4"/>
  <c r="P155" i="4"/>
  <c r="U155" i="4"/>
  <c r="Z155" i="4"/>
  <c r="AE155" i="4"/>
  <c r="B156" i="4"/>
  <c r="F156" i="4"/>
  <c r="P156" i="4"/>
  <c r="U156" i="4"/>
  <c r="B156" i="2"/>
  <c r="C156" i="2"/>
  <c r="D156" i="2"/>
  <c r="H156" i="2"/>
  <c r="J156" i="2"/>
  <c r="X156" i="4" l="1"/>
  <c r="C12" i="7"/>
  <c r="C14" i="7" s="1"/>
  <c r="C13" i="7"/>
  <c r="C15" i="7" s="1"/>
  <c r="G156" i="4"/>
  <c r="I156" i="4"/>
  <c r="M50" i="2"/>
  <c r="M10" i="2"/>
  <c r="K161" i="2"/>
  <c r="M54" i="2"/>
  <c r="M38" i="2"/>
  <c r="M22" i="2"/>
  <c r="M14" i="2"/>
  <c r="M2" i="2"/>
  <c r="M131" i="2"/>
  <c r="X104" i="2"/>
  <c r="X159" i="2"/>
  <c r="X128" i="2"/>
  <c r="M123" i="2"/>
  <c r="M119" i="2"/>
  <c r="M115" i="2"/>
  <c r="M111" i="2"/>
  <c r="M107" i="2"/>
  <c r="M103" i="2"/>
  <c r="M99" i="2"/>
  <c r="M95" i="2"/>
  <c r="M91" i="2"/>
  <c r="M87" i="2"/>
  <c r="M83" i="2"/>
  <c r="M79" i="2"/>
  <c r="M75" i="2"/>
  <c r="M71" i="2"/>
  <c r="M67" i="2"/>
  <c r="M63" i="2"/>
  <c r="M59" i="2"/>
  <c r="M55" i="2"/>
  <c r="M51" i="2"/>
  <c r="M47" i="2"/>
  <c r="M43" i="2"/>
  <c r="M39" i="2"/>
  <c r="M35" i="2"/>
  <c r="M31" i="2"/>
  <c r="M27" i="2"/>
  <c r="M23" i="2"/>
  <c r="M19" i="2"/>
  <c r="M15" i="2"/>
  <c r="M11" i="2"/>
  <c r="M7" i="2"/>
  <c r="M3" i="2"/>
  <c r="M149" i="2"/>
  <c r="M141" i="2"/>
  <c r="M133" i="2"/>
  <c r="M125" i="2"/>
  <c r="M117" i="2"/>
  <c r="M113" i="2"/>
  <c r="M105" i="2"/>
  <c r="M97" i="2"/>
  <c r="M89" i="2"/>
  <c r="M81" i="2"/>
  <c r="M69" i="2"/>
  <c r="M61" i="2"/>
  <c r="M53" i="2"/>
  <c r="M45" i="2"/>
  <c r="M37" i="2"/>
  <c r="M29" i="2"/>
  <c r="M21" i="2"/>
  <c r="M13" i="2"/>
  <c r="M9" i="2"/>
  <c r="M152" i="2"/>
  <c r="M148" i="2"/>
  <c r="M144" i="2"/>
  <c r="M140" i="2"/>
  <c r="M136" i="2"/>
  <c r="M132" i="2"/>
  <c r="M128" i="2"/>
  <c r="M124" i="2"/>
  <c r="M120" i="2"/>
  <c r="M116" i="2"/>
  <c r="M112" i="2"/>
  <c r="M108" i="2"/>
  <c r="M104" i="2"/>
  <c r="M100" i="2"/>
  <c r="M96" i="2"/>
  <c r="M92" i="2"/>
  <c r="M88" i="2"/>
  <c r="M84" i="2"/>
  <c r="M80" i="2"/>
  <c r="M76" i="2"/>
  <c r="M72" i="2"/>
  <c r="M68" i="2"/>
  <c r="M64" i="2"/>
  <c r="M60" i="2"/>
  <c r="M56" i="2"/>
  <c r="M52" i="2"/>
  <c r="M48" i="2"/>
  <c r="M44" i="2"/>
  <c r="M40" i="2"/>
  <c r="M36" i="2"/>
  <c r="M32" i="2"/>
  <c r="M28" i="2"/>
  <c r="M24" i="2"/>
  <c r="M20" i="2"/>
  <c r="M16" i="2"/>
  <c r="M12" i="2"/>
  <c r="M8" i="2"/>
  <c r="M4" i="2"/>
  <c r="M153" i="2"/>
  <c r="M145" i="2"/>
  <c r="M137" i="2"/>
  <c r="M129" i="2"/>
  <c r="M121" i="2"/>
  <c r="M109" i="2"/>
  <c r="M101" i="2"/>
  <c r="M93" i="2"/>
  <c r="M85" i="2"/>
  <c r="M77" i="2"/>
  <c r="M73" i="2"/>
  <c r="M65" i="2"/>
  <c r="M57" i="2"/>
  <c r="M49" i="2"/>
  <c r="M41" i="2"/>
  <c r="M33" i="2"/>
  <c r="M25" i="2"/>
  <c r="M17" i="2"/>
  <c r="M5" i="2"/>
  <c r="C157" i="2"/>
  <c r="U151" i="2"/>
  <c r="U147" i="2"/>
  <c r="U143" i="2"/>
  <c r="U139" i="2"/>
  <c r="U135" i="2"/>
  <c r="U131" i="2"/>
  <c r="U127" i="2"/>
  <c r="U123" i="2"/>
  <c r="U119" i="2"/>
  <c r="U115" i="2"/>
  <c r="U111" i="2"/>
  <c r="U107" i="2"/>
  <c r="U103" i="2"/>
  <c r="U99" i="2"/>
  <c r="U95" i="2"/>
  <c r="U91" i="2"/>
  <c r="U87" i="2"/>
  <c r="U83" i="2"/>
  <c r="U79" i="2"/>
  <c r="U75" i="2"/>
  <c r="U71" i="2"/>
  <c r="U67" i="2"/>
  <c r="U63" i="2"/>
  <c r="U59" i="2"/>
  <c r="U55" i="2"/>
  <c r="U51" i="2"/>
  <c r="U47" i="2"/>
  <c r="U43" i="2"/>
  <c r="U39" i="2"/>
  <c r="U35" i="2"/>
  <c r="U31" i="2"/>
  <c r="U27" i="2"/>
  <c r="U23" i="2"/>
  <c r="U19" i="2"/>
  <c r="U15" i="2"/>
  <c r="U11" i="2"/>
  <c r="U7" i="2"/>
  <c r="U3" i="2"/>
  <c r="O150" i="2"/>
  <c r="N150" i="2"/>
  <c r="O146" i="2"/>
  <c r="N146" i="2"/>
  <c r="O142" i="2"/>
  <c r="N142" i="2"/>
  <c r="O138" i="2"/>
  <c r="N138" i="2"/>
  <c r="O134" i="2"/>
  <c r="N134" i="2"/>
  <c r="O130" i="2"/>
  <c r="N130" i="2"/>
  <c r="O126" i="2"/>
  <c r="N126" i="2"/>
  <c r="O122" i="2"/>
  <c r="N122" i="2"/>
  <c r="O118" i="2"/>
  <c r="N118" i="2"/>
  <c r="O114" i="2"/>
  <c r="N114" i="2"/>
  <c r="O110" i="2"/>
  <c r="N110" i="2"/>
  <c r="O106" i="2"/>
  <c r="N106" i="2"/>
  <c r="O102" i="2"/>
  <c r="N102" i="2"/>
  <c r="O98" i="2"/>
  <c r="N98" i="2"/>
  <c r="O94" i="2"/>
  <c r="N94" i="2"/>
  <c r="O90" i="2"/>
  <c r="N90" i="2"/>
  <c r="O86" i="2"/>
  <c r="N86" i="2"/>
  <c r="O82" i="2"/>
  <c r="N82" i="2"/>
  <c r="O78" i="2"/>
  <c r="N78" i="2"/>
  <c r="O74" i="2"/>
  <c r="N74" i="2"/>
  <c r="O70" i="2"/>
  <c r="N70" i="2"/>
  <c r="O66" i="2"/>
  <c r="N66" i="2"/>
  <c r="O62" i="2"/>
  <c r="N62" i="2"/>
  <c r="O58" i="2"/>
  <c r="N58" i="2"/>
  <c r="O54" i="2"/>
  <c r="N54" i="2"/>
  <c r="O50" i="2"/>
  <c r="N50" i="2"/>
  <c r="O46" i="2"/>
  <c r="N46" i="2"/>
  <c r="O42" i="2"/>
  <c r="N42" i="2"/>
  <c r="O38" i="2"/>
  <c r="N38" i="2"/>
  <c r="O34" i="2"/>
  <c r="N34" i="2"/>
  <c r="O30" i="2"/>
  <c r="N30" i="2"/>
  <c r="O26" i="2"/>
  <c r="N26" i="2"/>
  <c r="O22" i="2"/>
  <c r="N22" i="2"/>
  <c r="O18" i="2"/>
  <c r="N18" i="2"/>
  <c r="O14" i="2"/>
  <c r="N14" i="2"/>
  <c r="O10" i="2"/>
  <c r="N10" i="2"/>
  <c r="O6" i="2"/>
  <c r="N6" i="2"/>
  <c r="T2" i="2"/>
  <c r="U2" i="2"/>
  <c r="U150" i="2"/>
  <c r="U146" i="2"/>
  <c r="U142" i="2"/>
  <c r="U138" i="2"/>
  <c r="U134" i="2"/>
  <c r="U130" i="2"/>
  <c r="U126" i="2"/>
  <c r="U122" i="2"/>
  <c r="U118" i="2"/>
  <c r="U114" i="2"/>
  <c r="U110" i="2"/>
  <c r="U106" i="2"/>
  <c r="U102" i="2"/>
  <c r="U98" i="2"/>
  <c r="U94" i="2"/>
  <c r="U90" i="2"/>
  <c r="U86" i="2"/>
  <c r="U82" i="2"/>
  <c r="U78" i="2"/>
  <c r="U74" i="2"/>
  <c r="U70" i="2"/>
  <c r="U66" i="2"/>
  <c r="U62" i="2"/>
  <c r="U58" i="2"/>
  <c r="U54" i="2"/>
  <c r="U50" i="2"/>
  <c r="U46" i="2"/>
  <c r="U42" i="2"/>
  <c r="U38" i="2"/>
  <c r="U34" i="2"/>
  <c r="U30" i="2"/>
  <c r="U26" i="2"/>
  <c r="U22" i="2"/>
  <c r="U18" i="2"/>
  <c r="U14" i="2"/>
  <c r="U10" i="2"/>
  <c r="U6" i="2"/>
  <c r="O153" i="2"/>
  <c r="N153" i="2"/>
  <c r="O149" i="2"/>
  <c r="N149" i="2"/>
  <c r="O145" i="2"/>
  <c r="N145" i="2"/>
  <c r="O141" i="2"/>
  <c r="N141" i="2"/>
  <c r="O137" i="2"/>
  <c r="N137" i="2"/>
  <c r="O133" i="2"/>
  <c r="N133" i="2"/>
  <c r="O129" i="2"/>
  <c r="N129" i="2"/>
  <c r="O125" i="2"/>
  <c r="N125" i="2"/>
  <c r="O121" i="2"/>
  <c r="N121" i="2"/>
  <c r="O117" i="2"/>
  <c r="N117" i="2"/>
  <c r="O113" i="2"/>
  <c r="N113" i="2"/>
  <c r="O109" i="2"/>
  <c r="N109" i="2"/>
  <c r="O105" i="2"/>
  <c r="N105" i="2"/>
  <c r="O101" i="2"/>
  <c r="N101" i="2"/>
  <c r="O97" i="2"/>
  <c r="N97" i="2"/>
  <c r="O93" i="2"/>
  <c r="N93" i="2"/>
  <c r="O89" i="2"/>
  <c r="N89" i="2"/>
  <c r="O85" i="2"/>
  <c r="N85" i="2"/>
  <c r="O81" i="2"/>
  <c r="N81" i="2"/>
  <c r="O77" i="2"/>
  <c r="N77" i="2"/>
  <c r="O73" i="2"/>
  <c r="N73" i="2"/>
  <c r="O69" i="2"/>
  <c r="N69" i="2"/>
  <c r="O65" i="2"/>
  <c r="N65" i="2"/>
  <c r="O61" i="2"/>
  <c r="N61" i="2"/>
  <c r="O57" i="2"/>
  <c r="N57" i="2"/>
  <c r="O53" i="2"/>
  <c r="N53" i="2"/>
  <c r="O49" i="2"/>
  <c r="N49" i="2"/>
  <c r="O45" i="2"/>
  <c r="N45" i="2"/>
  <c r="O41" i="2"/>
  <c r="N41" i="2"/>
  <c r="O37" i="2"/>
  <c r="N37" i="2"/>
  <c r="O33" i="2"/>
  <c r="N33" i="2"/>
  <c r="O29" i="2"/>
  <c r="N29" i="2"/>
  <c r="O25" i="2"/>
  <c r="N25" i="2"/>
  <c r="O21" i="2"/>
  <c r="N21" i="2"/>
  <c r="O17" i="2"/>
  <c r="N17" i="2"/>
  <c r="O13" i="2"/>
  <c r="N13" i="2"/>
  <c r="O9" i="2"/>
  <c r="N9" i="2"/>
  <c r="O5" i="2"/>
  <c r="N5" i="2"/>
  <c r="U153" i="2"/>
  <c r="U149" i="2"/>
  <c r="U145" i="2"/>
  <c r="U141" i="2"/>
  <c r="U137" i="2"/>
  <c r="U133" i="2"/>
  <c r="U129" i="2"/>
  <c r="U125" i="2"/>
  <c r="U121" i="2"/>
  <c r="U117" i="2"/>
  <c r="U113" i="2"/>
  <c r="U109" i="2"/>
  <c r="U105" i="2"/>
  <c r="U101" i="2"/>
  <c r="U97" i="2"/>
  <c r="U93" i="2"/>
  <c r="U89" i="2"/>
  <c r="U85" i="2"/>
  <c r="U81" i="2"/>
  <c r="U77" i="2"/>
  <c r="U73" i="2"/>
  <c r="U69" i="2"/>
  <c r="U65" i="2"/>
  <c r="U61" i="2"/>
  <c r="U57" i="2"/>
  <c r="U53" i="2"/>
  <c r="U49" i="2"/>
  <c r="U45" i="2"/>
  <c r="U41" i="2"/>
  <c r="U37" i="2"/>
  <c r="U33" i="2"/>
  <c r="U29" i="2"/>
  <c r="U25" i="2"/>
  <c r="U21" i="2"/>
  <c r="U17" i="2"/>
  <c r="U13" i="2"/>
  <c r="U9" i="2"/>
  <c r="U5" i="2"/>
  <c r="O152" i="2"/>
  <c r="N152" i="2"/>
  <c r="N148" i="2"/>
  <c r="O148" i="2"/>
  <c r="O144" i="2"/>
  <c r="N144" i="2"/>
  <c r="O140" i="2"/>
  <c r="N140" i="2"/>
  <c r="O136" i="2"/>
  <c r="N136" i="2"/>
  <c r="O132" i="2"/>
  <c r="N132" i="2"/>
  <c r="O128" i="2"/>
  <c r="N128" i="2"/>
  <c r="O124" i="2"/>
  <c r="N124" i="2"/>
  <c r="O120" i="2"/>
  <c r="N120" i="2"/>
  <c r="O116" i="2"/>
  <c r="N116" i="2"/>
  <c r="O112" i="2"/>
  <c r="N112" i="2"/>
  <c r="O108" i="2"/>
  <c r="N108" i="2"/>
  <c r="O104" i="2"/>
  <c r="N104" i="2"/>
  <c r="O100" i="2"/>
  <c r="N100" i="2"/>
  <c r="O96" i="2"/>
  <c r="N96" i="2"/>
  <c r="O92" i="2"/>
  <c r="N92" i="2"/>
  <c r="O88" i="2"/>
  <c r="N88" i="2"/>
  <c r="O84" i="2"/>
  <c r="N84" i="2"/>
  <c r="O80" i="2"/>
  <c r="N80" i="2"/>
  <c r="O76" i="2"/>
  <c r="N76" i="2"/>
  <c r="O72" i="2"/>
  <c r="N72" i="2"/>
  <c r="O68" i="2"/>
  <c r="N68" i="2"/>
  <c r="O64" i="2"/>
  <c r="N64" i="2"/>
  <c r="O60" i="2"/>
  <c r="N60" i="2"/>
  <c r="O56" i="2"/>
  <c r="N56" i="2"/>
  <c r="O52" i="2"/>
  <c r="N52" i="2"/>
  <c r="O48" i="2"/>
  <c r="N48" i="2"/>
  <c r="O44" i="2"/>
  <c r="N44" i="2"/>
  <c r="O40" i="2"/>
  <c r="N40" i="2"/>
  <c r="O36" i="2"/>
  <c r="N36" i="2"/>
  <c r="O32" i="2"/>
  <c r="N32" i="2"/>
  <c r="O28" i="2"/>
  <c r="N28" i="2"/>
  <c r="O24" i="2"/>
  <c r="N24" i="2"/>
  <c r="O20" i="2"/>
  <c r="N20" i="2"/>
  <c r="O16" i="2"/>
  <c r="N16" i="2"/>
  <c r="O12" i="2"/>
  <c r="N12" i="2"/>
  <c r="O8" i="2"/>
  <c r="N8" i="2"/>
  <c r="O4" i="2"/>
  <c r="N4" i="2"/>
  <c r="O2" i="2"/>
  <c r="N2" i="2"/>
  <c r="U152" i="2"/>
  <c r="U148" i="2"/>
  <c r="U144" i="2"/>
  <c r="U140" i="2"/>
  <c r="U136" i="2"/>
  <c r="U132" i="2"/>
  <c r="U128" i="2"/>
  <c r="U124" i="2"/>
  <c r="U120" i="2"/>
  <c r="U116" i="2"/>
  <c r="U112" i="2"/>
  <c r="U108" i="2"/>
  <c r="U104" i="2"/>
  <c r="U100" i="2"/>
  <c r="U96" i="2"/>
  <c r="U92" i="2"/>
  <c r="U88" i="2"/>
  <c r="U84" i="2"/>
  <c r="U80" i="2"/>
  <c r="U76" i="2"/>
  <c r="U72" i="2"/>
  <c r="U68" i="2"/>
  <c r="U64" i="2"/>
  <c r="U60" i="2"/>
  <c r="U56" i="2"/>
  <c r="U52" i="2"/>
  <c r="U48" i="2"/>
  <c r="U44" i="2"/>
  <c r="U40" i="2"/>
  <c r="U36" i="2"/>
  <c r="U32" i="2"/>
  <c r="U28" i="2"/>
  <c r="U24" i="2"/>
  <c r="U20" i="2"/>
  <c r="U16" i="2"/>
  <c r="U12" i="2"/>
  <c r="U8" i="2"/>
  <c r="U4" i="2"/>
  <c r="O151" i="2"/>
  <c r="N151" i="2"/>
  <c r="O147" i="2"/>
  <c r="N147" i="2"/>
  <c r="O143" i="2"/>
  <c r="N143" i="2"/>
  <c r="O139" i="2"/>
  <c r="N139" i="2"/>
  <c r="O135" i="2"/>
  <c r="N135" i="2"/>
  <c r="O131" i="2"/>
  <c r="N131" i="2"/>
  <c r="N127" i="2"/>
  <c r="O127" i="2"/>
  <c r="O123" i="2"/>
  <c r="N123" i="2"/>
  <c r="N119" i="2"/>
  <c r="O119" i="2"/>
  <c r="O115" i="2"/>
  <c r="N115" i="2"/>
  <c r="N111" i="2"/>
  <c r="O111" i="2"/>
  <c r="O107" i="2"/>
  <c r="N107" i="2"/>
  <c r="N103" i="2"/>
  <c r="O103" i="2"/>
  <c r="O99" i="2"/>
  <c r="N99" i="2"/>
  <c r="N95" i="2"/>
  <c r="O95" i="2"/>
  <c r="O91" i="2"/>
  <c r="N91" i="2"/>
  <c r="O87" i="2"/>
  <c r="N87" i="2"/>
  <c r="N83" i="2"/>
  <c r="O83" i="2"/>
  <c r="N79" i="2"/>
  <c r="O79" i="2"/>
  <c r="O75" i="2"/>
  <c r="N75" i="2"/>
  <c r="O71" i="2"/>
  <c r="N71" i="2"/>
  <c r="N67" i="2"/>
  <c r="O67" i="2"/>
  <c r="N63" i="2"/>
  <c r="O63" i="2"/>
  <c r="O59" i="2"/>
  <c r="N59" i="2"/>
  <c r="O55" i="2"/>
  <c r="N55" i="2"/>
  <c r="N51" i="2"/>
  <c r="O51" i="2"/>
  <c r="N47" i="2"/>
  <c r="O47" i="2"/>
  <c r="O43" i="2"/>
  <c r="N43" i="2"/>
  <c r="O39" i="2"/>
  <c r="N39" i="2"/>
  <c r="N35" i="2"/>
  <c r="O35" i="2"/>
  <c r="N31" i="2"/>
  <c r="O31" i="2"/>
  <c r="N27" i="2"/>
  <c r="O27" i="2"/>
  <c r="N23" i="2"/>
  <c r="O23" i="2"/>
  <c r="N19" i="2"/>
  <c r="O19" i="2"/>
  <c r="N15" i="2"/>
  <c r="O15" i="2"/>
  <c r="N11" i="2"/>
  <c r="O11" i="2"/>
  <c r="N7" i="2"/>
  <c r="O7" i="2"/>
  <c r="O3" i="2"/>
  <c r="N3" i="2"/>
  <c r="B12" i="7"/>
  <c r="B14" i="7" s="1"/>
  <c r="M8" i="7"/>
  <c r="D13" i="7"/>
  <c r="D15" i="7" s="1"/>
  <c r="D12" i="7"/>
  <c r="D14" i="7" s="1"/>
  <c r="H13" i="7"/>
  <c r="H15" i="7" s="1"/>
  <c r="H12" i="7"/>
  <c r="H14" i="7" s="1"/>
  <c r="E13" i="7"/>
  <c r="E15" i="7" s="1"/>
  <c r="F12" i="7"/>
  <c r="F14" i="7" s="1"/>
  <c r="D156" i="4"/>
  <c r="T152" i="2"/>
  <c r="T148" i="2"/>
  <c r="T144" i="2"/>
  <c r="T140" i="2"/>
  <c r="T136" i="2"/>
  <c r="T132" i="2"/>
  <c r="T128" i="2"/>
  <c r="T124" i="2"/>
  <c r="T120" i="2"/>
  <c r="T116" i="2"/>
  <c r="T112" i="2"/>
  <c r="T108" i="2"/>
  <c r="T104" i="2"/>
  <c r="T100" i="2"/>
  <c r="T96" i="2"/>
  <c r="T92" i="2"/>
  <c r="T88" i="2"/>
  <c r="T84" i="2"/>
  <c r="T80" i="2"/>
  <c r="T76" i="2"/>
  <c r="T72" i="2"/>
  <c r="T68" i="2"/>
  <c r="T64" i="2"/>
  <c r="T60" i="2"/>
  <c r="T56" i="2"/>
  <c r="T52" i="2"/>
  <c r="T48" i="2"/>
  <c r="T44" i="2"/>
  <c r="T40" i="2"/>
  <c r="T36" i="2"/>
  <c r="T32" i="2"/>
  <c r="T28" i="2"/>
  <c r="T24" i="2"/>
  <c r="T20" i="2"/>
  <c r="T16" i="2"/>
  <c r="T12" i="2"/>
  <c r="T8" i="2"/>
  <c r="T4" i="2"/>
  <c r="T151" i="2"/>
  <c r="T147" i="2"/>
  <c r="T143" i="2"/>
  <c r="T139" i="2"/>
  <c r="T135" i="2"/>
  <c r="T131" i="2"/>
  <c r="T127" i="2"/>
  <c r="T123" i="2"/>
  <c r="T119" i="2"/>
  <c r="T115" i="2"/>
  <c r="T111" i="2"/>
  <c r="T107" i="2"/>
  <c r="T103" i="2"/>
  <c r="T99" i="2"/>
  <c r="T95" i="2"/>
  <c r="T91" i="2"/>
  <c r="T87" i="2"/>
  <c r="T83" i="2"/>
  <c r="T79" i="2"/>
  <c r="T75" i="2"/>
  <c r="T71" i="2"/>
  <c r="T67" i="2"/>
  <c r="T63" i="2"/>
  <c r="T59" i="2"/>
  <c r="T55" i="2"/>
  <c r="T51" i="2"/>
  <c r="T47" i="2"/>
  <c r="T43" i="2"/>
  <c r="T39" i="2"/>
  <c r="T35" i="2"/>
  <c r="T31" i="2"/>
  <c r="T27" i="2"/>
  <c r="T23" i="2"/>
  <c r="T19" i="2"/>
  <c r="T15" i="2"/>
  <c r="T11" i="2"/>
  <c r="T7" i="2"/>
  <c r="T3" i="2"/>
  <c r="T150" i="2"/>
  <c r="T146" i="2"/>
  <c r="T142" i="2"/>
  <c r="T138" i="2"/>
  <c r="T134" i="2"/>
  <c r="T130" i="2"/>
  <c r="T126" i="2"/>
  <c r="T122" i="2"/>
  <c r="T118" i="2"/>
  <c r="T114" i="2"/>
  <c r="T110" i="2"/>
  <c r="T106" i="2"/>
  <c r="T102" i="2"/>
  <c r="T98" i="2"/>
  <c r="T94" i="2"/>
  <c r="T90" i="2"/>
  <c r="T86" i="2"/>
  <c r="T82" i="2"/>
  <c r="T78" i="2"/>
  <c r="T74" i="2"/>
  <c r="T70" i="2"/>
  <c r="T66" i="2"/>
  <c r="T62" i="2"/>
  <c r="T58" i="2"/>
  <c r="T54" i="2"/>
  <c r="T50" i="2"/>
  <c r="T46" i="2"/>
  <c r="T42" i="2"/>
  <c r="T38" i="2"/>
  <c r="T34" i="2"/>
  <c r="T30" i="2"/>
  <c r="T26" i="2"/>
  <c r="T22" i="2"/>
  <c r="T18" i="2"/>
  <c r="T14" i="2"/>
  <c r="T10" i="2"/>
  <c r="T6" i="2"/>
  <c r="T153" i="2"/>
  <c r="T149" i="2"/>
  <c r="T145" i="2"/>
  <c r="T141" i="2"/>
  <c r="T137" i="2"/>
  <c r="T133" i="2"/>
  <c r="T129" i="2"/>
  <c r="T125" i="2"/>
  <c r="T121" i="2"/>
  <c r="T117" i="2"/>
  <c r="T113" i="2"/>
  <c r="T109" i="2"/>
  <c r="T105" i="2"/>
  <c r="T101" i="2"/>
  <c r="T97" i="2"/>
  <c r="T93" i="2"/>
  <c r="T89" i="2"/>
  <c r="T85" i="2"/>
  <c r="T81" i="2"/>
  <c r="T77" i="2"/>
  <c r="T73" i="2"/>
  <c r="T69" i="2"/>
  <c r="T65" i="2"/>
  <c r="T61" i="2"/>
  <c r="T57" i="2"/>
  <c r="T53" i="2"/>
  <c r="T49" i="2"/>
  <c r="T45" i="2"/>
  <c r="T41" i="2"/>
  <c r="T37" i="2"/>
  <c r="T33" i="2"/>
  <c r="T29" i="2"/>
  <c r="T25" i="2"/>
  <c r="T21" i="2"/>
  <c r="T17" i="2"/>
  <c r="T13" i="2"/>
  <c r="T9" i="2"/>
  <c r="T5" i="2"/>
  <c r="D157" i="2"/>
  <c r="X156" i="2" l="1"/>
</calcChain>
</file>

<file path=xl/sharedStrings.xml><?xml version="1.0" encoding="utf-8"?>
<sst xmlns="http://purl.oclc.org/ooxml/spreadsheetml/main" count="1815" uniqueCount="256">
  <si>
    <t>local_authority_area</t>
  </si>
  <si>
    <t>2008_cases_total</t>
  </si>
  <si>
    <t>2013_cases_total</t>
  </si>
  <si>
    <t>2018_cases_total</t>
  </si>
  <si>
    <t>2008_pop_total</t>
  </si>
  <si>
    <t>2013_pop_total</t>
  </si>
  <si>
    <t>2018_pop_total</t>
  </si>
  <si>
    <t>2008_cases_male</t>
  </si>
  <si>
    <t>2013_cases_male</t>
  </si>
  <si>
    <t>2018_cases_male</t>
  </si>
  <si>
    <t>2008_pop_male</t>
  </si>
  <si>
    <t>2013_pop_male</t>
  </si>
  <si>
    <t>2018_pop_male</t>
  </si>
  <si>
    <t>2008_cases_female</t>
  </si>
  <si>
    <t>2013_cases_female</t>
  </si>
  <si>
    <t>2018_cases_female</t>
  </si>
  <si>
    <t>2008_pop_female</t>
  </si>
  <si>
    <t>2013_pop_female</t>
  </si>
  <si>
    <t>2018_pop_female</t>
  </si>
  <si>
    <t>total_budget</t>
  </si>
  <si>
    <t>clean_air</t>
  </si>
  <si>
    <t>clean_environ</t>
  </si>
  <si>
    <t>health_training</t>
  </si>
  <si>
    <t>school_awareness</t>
  </si>
  <si>
    <t>media_awareness</t>
  </si>
  <si>
    <t>sub_counselling</t>
  </si>
  <si>
    <t>region</t>
  </si>
  <si>
    <t>local_authority_type</t>
  </si>
  <si>
    <t>Barking and Dagenham</t>
  </si>
  <si>
    <t>London</t>
  </si>
  <si>
    <t>london_borough</t>
  </si>
  <si>
    <t>Barnet</t>
  </si>
  <si>
    <t>Barnsley</t>
  </si>
  <si>
    <t>Yorkshire and the Humber</t>
  </si>
  <si>
    <t>metropolitan_borough</t>
  </si>
  <si>
    <t>Bath and North East Somerset</t>
  </si>
  <si>
    <t>South West</t>
  </si>
  <si>
    <t>unitary_authority</t>
  </si>
  <si>
    <t>Bedford</t>
  </si>
  <si>
    <t>East of England</t>
  </si>
  <si>
    <t>Bexley</t>
  </si>
  <si>
    <t>Birmingham</t>
  </si>
  <si>
    <t>West Midlands</t>
  </si>
  <si>
    <t>Blackburn with Darwen</t>
  </si>
  <si>
    <t>North West</t>
  </si>
  <si>
    <t>Blackpool</t>
  </si>
  <si>
    <t>Bolton</t>
  </si>
  <si>
    <t>Bournemouth</t>
  </si>
  <si>
    <t>Bracknell Forest</t>
  </si>
  <si>
    <t>South East</t>
  </si>
  <si>
    <t>Bradford</t>
  </si>
  <si>
    <t>Brent</t>
  </si>
  <si>
    <t>Brighton and Hove</t>
  </si>
  <si>
    <t>Bristol</t>
  </si>
  <si>
    <t>Bromley</t>
  </si>
  <si>
    <t>Buckinghamshire</t>
  </si>
  <si>
    <t>non_metropolitan_county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</si>
  <si>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</si>
  <si>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</si>
  <si>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</si>
  <si>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</si>
  <si>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</si>
  <si>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</si>
  <si>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</si>
  <si>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</si>
  <si>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other_london</t>
  </si>
  <si>
    <t>Cornwall</t>
  </si>
  <si>
    <t>Coventry</t>
  </si>
  <si>
    <t>Croydon</t>
  </si>
  <si>
    <t>Cumbria</t>
  </si>
  <si>
    <t>Darlington</t>
  </si>
  <si>
    <t>North East</t>
  </si>
  <si>
    <t>Derby</t>
  </si>
  <si>
    <t>East Midlands</t>
  </si>
  <si>
    <t>Derbyshire</t>
  </si>
  <si>
    <t>Devon</t>
  </si>
  <si>
    <t>Doncaster</t>
  </si>
  <si>
    <t>Dorset</t>
  </si>
  <si>
    <t>Dudley</t>
  </si>
  <si>
    <t>Durham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</si>
  <si>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</si>
  <si>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</si>
  <si>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</si>
  <si>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</si>
  <si>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</si>
  <si>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</si>
  <si>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</si>
  <si>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</si>
  <si>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</si>
  <si>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</si>
  <si>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</si>
  <si>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</si>
  <si>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</si>
  <si>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</si>
  <si>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</si>
  <si>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</si>
  <si>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</si>
  <si>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</si>
  <si>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</si>
  <si>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</si>
  <si>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</si>
  <si>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</si>
  <si>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</si>
  <si>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</si>
  <si>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</si>
  <si>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</si>
  <si>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</si>
  <si>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</si>
  <si>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</si>
  <si>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</si>
  <si>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</si>
  <si>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</si>
  <si>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</si>
  <si>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</si>
  <si>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</si>
  <si>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</si>
  <si>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</si>
  <si>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</si>
  <si>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</si>
  <si>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</si>
  <si>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</si>
  <si>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</si>
  <si>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</si>
  <si>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</si>
  <si>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</si>
  <si>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</si>
  <si>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</si>
  <si>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</si>
  <si>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</si>
  <si>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</si>
  <si>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</si>
  <si>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</si>
  <si>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</si>
  <si>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</si>
  <si>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</si>
  <si>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</si>
  <si>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</si>
  <si>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</si>
  <si>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</si>
  <si>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</si>
  <si>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</si>
  <si>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</si>
  <si>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</si>
  <si>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</si>
  <si>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</si>
  <si>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</si>
  <si>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</si>
  <si>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</si>
  <si>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</si>
  <si>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</si>
  <si>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</si>
  <si>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</si>
  <si>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</si>
  <si>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</si>
  <si>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</si>
  <si>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</si>
  <si>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</si>
  <si>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</si>
  <si>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</si>
  <si>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 on Sea</t>
  </si>
  <si>
    <t>Southwark</t>
  </si>
  <si>
    <t>St Helens</t>
  </si>
  <si>
    <t>Staffordshire</t>
  </si>
  <si>
    <t>Stockport</t>
  </si>
  <si>
    <t>Stockton on Tees</t>
  </si>
  <si>
    <t>Stoke on 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</si>
  <si>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</si>
  <si>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</si>
  <si>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</si>
  <si>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</si>
  <si>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</si>
  <si>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</si>
  <si>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</si>
  <si>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</si>
  <si>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</si>
  <si>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</si>
  <si>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</si>
  <si>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</si>
  <si>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</si>
  <si>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</si>
  <si>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</si>
  <si>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</si>
  <si>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</si>
  <si>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</si>
  <si>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</si>
  <si>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</si>
  <si>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</si>
  <si>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</si>
  <si>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</si>
  <si>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</si>
  <si>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</si>
  <si>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</si>
  <si>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</si>
  <si>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</si>
  <si>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Total Yearly Cases</t>
  </si>
  <si>
    <t>Percentage Change</t>
  </si>
  <si>
    <t>Spend per case</t>
  </si>
  <si>
    <t>Total</t>
  </si>
  <si>
    <t>Average</t>
  </si>
  <si>
    <t>2008 proportion</t>
  </si>
  <si>
    <t>2013 proportion</t>
  </si>
  <si>
    <t>2018 proportion</t>
  </si>
  <si>
    <t>2008 - 2013 change</t>
  </si>
  <si>
    <t>2013 - 2018</t>
  </si>
  <si>
    <t xml:space="preserve">2008 - 2018 </t>
  </si>
  <si>
    <t>5 out of 152 LAs were able to decrease their childhood obesity prevelance in the 10 year period</t>
  </si>
  <si>
    <t xml:space="preserve">on average in the UK childhood prevelance has increased </t>
  </si>
  <si>
    <t>Cases per 100,000 2013</t>
  </si>
  <si>
    <t>Cases per 100,000 2018</t>
  </si>
  <si>
    <t>Cases per 100,000 2008</t>
  </si>
  <si>
    <t>CA spend per 100k people £ per year</t>
  </si>
  <si>
    <t>CE spend per 100k people £ per year</t>
  </si>
  <si>
    <t>HT spend per 100k per year</t>
  </si>
  <si>
    <t>SA spend per 100,000 per year</t>
  </si>
  <si>
    <t>MA spend pe 100k per year</t>
  </si>
  <si>
    <t>SC spend per 100k per year</t>
  </si>
  <si>
    <t>Diff in cases per 100,000 2008-2018</t>
  </si>
  <si>
    <t>2013-2018 diff</t>
  </si>
  <si>
    <t>2008-2013 diff</t>
  </si>
  <si>
    <t>quantity</t>
  </si>
  <si>
    <t>mean</t>
  </si>
  <si>
    <t>median</t>
  </si>
  <si>
    <t>min</t>
  </si>
  <si>
    <t>max</t>
  </si>
  <si>
    <t>range</t>
  </si>
  <si>
    <t>LQ</t>
  </si>
  <si>
    <t>UQ</t>
  </si>
  <si>
    <t>IQR</t>
  </si>
  <si>
    <t>lo-tukey</t>
  </si>
  <si>
    <t>hi-tukey</t>
  </si>
  <si>
    <t>lo-outliers</t>
  </si>
  <si>
    <t>hi-outliers</t>
  </si>
  <si>
    <t>variance</t>
  </si>
  <si>
    <t>st. dev.</t>
  </si>
  <si>
    <t>Clean Air</t>
  </si>
  <si>
    <t>Clean Envionment</t>
  </si>
  <si>
    <t xml:space="preserve">Health Training </t>
  </si>
  <si>
    <t>School Awareness</t>
  </si>
  <si>
    <t>Media Awareness</t>
  </si>
  <si>
    <t>Sub Councilling</t>
  </si>
  <si>
    <t xml:space="preserve">clean air </t>
  </si>
  <si>
    <t>clean environ</t>
  </si>
  <si>
    <t>health</t>
  </si>
  <si>
    <t>school awareness</t>
  </si>
  <si>
    <t>media</t>
  </si>
  <si>
    <t>sub council</t>
  </si>
  <si>
    <t>diff in cases</t>
  </si>
  <si>
    <t>Correlations (Cases v. Spending Categories)</t>
  </si>
  <si>
    <t xml:space="preserve">Pearson </t>
  </si>
  <si>
    <t>Spearman</t>
  </si>
  <si>
    <t xml:space="preserve">Clean Air </t>
  </si>
  <si>
    <t>No Relationship</t>
  </si>
  <si>
    <t>Clean Environment</t>
  </si>
  <si>
    <t>Health Training</t>
  </si>
  <si>
    <t>Subsidising Counselling</t>
  </si>
  <si>
    <t>Spend per 100,000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</si>
</sst>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8" formatCode="0.0"/>
    <numFmt numFmtId="172" formatCode="0.000"/>
  </numFmts>
  <fonts count="2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55"/>
      <name val="Calibri"/>
      <family val="2"/>
    </font>
    <font>
      <i/>
      <sz val="12"/>
      <color indexed="55"/>
      <name val="Calibri"/>
      <family val="2"/>
    </font>
    <font>
      <i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22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5" applyNumberFormat="0" applyAlignment="0" applyProtection="0"/>
    <xf numFmtId="0" fontId="9" fillId="23" borderId="6" applyNumberFormat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7" applyNumberFormat="0" applyFill="0" applyAlignment="0" applyProtection="0"/>
    <xf numFmtId="0" fontId="14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5" applyNumberFormat="0" applyAlignment="0" applyProtection="0"/>
    <xf numFmtId="0" fontId="16" fillId="0" borderId="3" applyNumberFormat="0" applyFill="0" applyAlignment="0" applyProtection="0"/>
    <xf numFmtId="0" fontId="17" fillId="24" borderId="0" applyNumberFormat="0" applyBorder="0" applyAlignment="0" applyProtection="0"/>
    <xf numFmtId="0" fontId="1" fillId="25" borderId="8" applyNumberFormat="0" applyFont="0" applyAlignment="0" applyProtection="0"/>
    <xf numFmtId="0" fontId="18" fillId="3" borderId="9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9" fontId="0" fillId="0" borderId="0" xfId="40" applyFont="1"/>
    <xf numFmtId="9" fontId="2" fillId="0" borderId="0" xfId="40" applyFont="1"/>
    <xf numFmtId="9" fontId="3" fillId="0" borderId="0" xfId="40" applyFont="1"/>
    <xf numFmtId="0" fontId="4" fillId="0" borderId="0" xfId="0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43" fontId="0" fillId="0" borderId="0" xfId="28" applyFont="1"/>
    <xf numFmtId="10" fontId="0" fillId="0" borderId="0" xfId="40" applyNumberFormat="1" applyFont="1"/>
    <xf numFmtId="10" fontId="0" fillId="0" borderId="0" xfId="0" applyNumberFormat="1"/>
    <xf numFmtId="3" fontId="0" fillId="0" borderId="0" xfId="0" applyNumberFormat="1"/>
    <xf numFmtId="0" fontId="20" fillId="0" borderId="0" xfId="0" applyFont="1"/>
    <xf numFmtId="3" fontId="20" fillId="0" borderId="0" xfId="0" applyNumberFormat="1" applyFont="1"/>
    <xf numFmtId="164" fontId="0" fillId="0" borderId="0" xfId="40" applyNumberFormat="1" applyFont="1"/>
    <xf numFmtId="0" fontId="21" fillId="0" borderId="0" xfId="0" applyFont="1"/>
    <xf numFmtId="0" fontId="22" fillId="0" borderId="0" xfId="0" applyFont="1"/>
    <xf numFmtId="168" fontId="22" fillId="0" borderId="0" xfId="0" applyNumberFormat="1" applyFont="1"/>
    <xf numFmtId="0" fontId="0" fillId="0" borderId="0" xfId="0" applyAlignment="1">
      <alignment horizontal="center" vertical="center" wrapText="1"/>
    </xf>
    <xf numFmtId="172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2" fontId="0" fillId="0" borderId="10" xfId="0" applyNumberFormat="1" applyBorder="1"/>
    <xf numFmtId="172" fontId="0" fillId="0" borderId="0" xfId="40" applyNumberFormat="1" applyFont="1"/>
    <xf numFmtId="0" fontId="23" fillId="0" borderId="0" xfId="0" applyFont="1"/>
    <xf numFmtId="0" fontId="20" fillId="0" borderId="0" xfId="0" applyNumberFormat="1" applyFont="1"/>
    <xf numFmtId="164" fontId="0" fillId="0" borderId="0" xfId="0" applyNumberFormat="1"/>
    <xf numFmtId="2" fontId="4" fillId="0" borderId="0" xfId="0" applyNumberFormat="1" applyFont="1"/>
    <xf numFmtId="2" fontId="3" fillId="0" borderId="0" xfId="40" applyNumberFormat="1" applyFont="1"/>
    <xf numFmtId="2" fontId="0" fillId="0" borderId="0" xfId="28" applyNumberFormat="1" applyFont="1"/>
    <xf numFmtId="2" fontId="2" fillId="0" borderId="0" xfId="40" applyNumberFormat="1" applyFont="1"/>
    <xf numFmtId="10" fontId="4" fillId="0" borderId="0" xfId="40" applyNumberFormat="1" applyFont="1"/>
    <xf numFmtId="164" fontId="3" fillId="0" borderId="0" xfId="40" applyNumberFormat="1" applyFont="1"/>
    <xf numFmtId="10" fontId="3" fillId="0" borderId="0" xfId="40" applyNumberFormat="1" applyFont="1"/>
    <xf numFmtId="0" fontId="24" fillId="0" borderId="0" xfId="0" applyFont="1"/>
    <xf numFmtId="43" fontId="24" fillId="0" borderId="0" xfId="28" applyFont="1"/>
    <xf numFmtId="10" fontId="2" fillId="0" borderId="0" xfId="40" applyNumberFormat="1" applyFont="1"/>
    <xf numFmtId="10" fontId="24" fillId="0" borderId="0" xfId="0" applyNumberFormat="1" applyFont="1"/>
    <xf numFmtId="10" fontId="24" fillId="0" borderId="0" xfId="40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 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265619650804518"/>
          <c:y val="0.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100k'!$C$1</c:f>
              <c:strCache>
                <c:ptCount val="1"/>
                <c:pt idx="0">
                  <c:v>Clean Air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100k'!$C$2:$C$1048576</c:f>
              <c:numCache>
                <c:formatCode>General</c:formatCode>
                <c:ptCount val="1048575"/>
                <c:pt idx="0">
                  <c:v>11552.489561500504</c:v>
                </c:pt>
                <c:pt idx="1">
                  <c:v>14046.719388686772</c:v>
                </c:pt>
                <c:pt idx="2">
                  <c:v>15898.682735969413</c:v>
                </c:pt>
                <c:pt idx="3">
                  <c:v>17429.516093253191</c:v>
                </c:pt>
                <c:pt idx="4">
                  <c:v>21705.590069399226</c:v>
                </c:pt>
                <c:pt idx="5">
                  <c:v>29282.576866764277</c:v>
                </c:pt>
                <c:pt idx="6">
                  <c:v>5890.6746018962449</c:v>
                </c:pt>
                <c:pt idx="7">
                  <c:v>10547.113958050611</c:v>
                </c:pt>
                <c:pt idx="8">
                  <c:v>16266.223863905927</c:v>
                </c:pt>
                <c:pt idx="9">
                  <c:v>19281.332164767748</c:v>
                </c:pt>
                <c:pt idx="10">
                  <c:v>16289.469120946682</c:v>
                </c:pt>
                <c:pt idx="11">
                  <c:v>29734.597478506137</c:v>
                </c:pt>
                <c:pt idx="12">
                  <c:v>18791.142325286415</c:v>
                </c:pt>
                <c:pt idx="13">
                  <c:v>14276.827688887528</c:v>
                </c:pt>
                <c:pt idx="14">
                  <c:v>22191.698009251642</c:v>
                </c:pt>
                <c:pt idx="15">
                  <c:v>16281.014775578478</c:v>
                </c:pt>
                <c:pt idx="16">
                  <c:v>9500.5106524475686</c:v>
                </c:pt>
                <c:pt idx="17">
                  <c:v>8616.7226753640571</c:v>
                </c:pt>
                <c:pt idx="18">
                  <c:v>12875.912258383507</c:v>
                </c:pt>
                <c:pt idx="19">
                  <c:v>21370.499419279906</c:v>
                </c:pt>
                <c:pt idx="20">
                  <c:v>22373.682542971736</c:v>
                </c:pt>
                <c:pt idx="21">
                  <c:v>23795.133419313082</c:v>
                </c:pt>
                <c:pt idx="22">
                  <c:v>12076.336246605688</c:v>
                </c:pt>
                <c:pt idx="23">
                  <c:v>17617.420104999823</c:v>
                </c:pt>
                <c:pt idx="24">
                  <c:v>27648.157447792943</c:v>
                </c:pt>
                <c:pt idx="26">
                  <c:v>23223.564399445306</c:v>
                </c:pt>
                <c:pt idx="27">
                  <c:v>5308.1373745952542</c:v>
                </c:pt>
                <c:pt idx="28">
                  <c:v>12546.247604200591</c:v>
                </c:pt>
                <c:pt idx="29">
                  <c:v>14997.194969089114</c:v>
                </c:pt>
                <c:pt idx="30">
                  <c:v>16092.6939169617</c:v>
                </c:pt>
                <c:pt idx="31">
                  <c:v>30992.9213698106</c:v>
                </c:pt>
                <c:pt idx="32">
                  <c:v>18639.904354732815</c:v>
                </c:pt>
                <c:pt idx="33">
                  <c:v>8778.2014158314869</c:v>
                </c:pt>
                <c:pt idx="34">
                  <c:v>16272.493652192336</c:v>
                </c:pt>
                <c:pt idx="35">
                  <c:v>13856.337492873883</c:v>
                </c:pt>
                <c:pt idx="36">
                  <c:v>15740.547347263717</c:v>
                </c:pt>
                <c:pt idx="37">
                  <c:v>19244.578998105837</c:v>
                </c:pt>
                <c:pt idx="38">
                  <c:v>15647.717715172419</c:v>
                </c:pt>
                <c:pt idx="39">
                  <c:v>23761.466910154959</c:v>
                </c:pt>
                <c:pt idx="40">
                  <c:v>15546.697980583165</c:v>
                </c:pt>
                <c:pt idx="41">
                  <c:v>20985.659799137258</c:v>
                </c:pt>
                <c:pt idx="42">
                  <c:v>19268.660270163484</c:v>
                </c:pt>
                <c:pt idx="43">
                  <c:v>17536.896707678392</c:v>
                </c:pt>
                <c:pt idx="44">
                  <c:v>7216.3460547205214</c:v>
                </c:pt>
                <c:pt idx="45">
                  <c:v>17651.341869718388</c:v>
                </c:pt>
                <c:pt idx="46">
                  <c:v>13322.346509298504</c:v>
                </c:pt>
                <c:pt idx="47">
                  <c:v>23163.368999940223</c:v>
                </c:pt>
                <c:pt idx="48">
                  <c:v>19090.735538767829</c:v>
                </c:pt>
                <c:pt idx="49">
                  <c:v>12825.867923738899</c:v>
                </c:pt>
                <c:pt idx="50">
                  <c:v>16348.894240328746</c:v>
                </c:pt>
                <c:pt idx="51">
                  <c:v>18147.441632763304</c:v>
                </c:pt>
                <c:pt idx="52">
                  <c:v>38481.139041715636</c:v>
                </c:pt>
                <c:pt idx="53">
                  <c:v>17274.604795430289</c:v>
                </c:pt>
                <c:pt idx="54">
                  <c:v>1946.7562174526695</c:v>
                </c:pt>
                <c:pt idx="55">
                  <c:v>20332.500182907428</c:v>
                </c:pt>
                <c:pt idx="56">
                  <c:v>17068.283374467897</c:v>
                </c:pt>
                <c:pt idx="57">
                  <c:v>19942.084861880288</c:v>
                </c:pt>
                <c:pt idx="58">
                  <c:v>14073.027284081647</c:v>
                </c:pt>
                <c:pt idx="59">
                  <c:v>0</c:v>
                </c:pt>
                <c:pt idx="60">
                  <c:v>19870.839542970691</c:v>
                </c:pt>
                <c:pt idx="61">
                  <c:v>21768.527985751509</c:v>
                </c:pt>
                <c:pt idx="62">
                  <c:v>17124.690538978073</c:v>
                </c:pt>
                <c:pt idx="63">
                  <c:v>8506.3261177497443</c:v>
                </c:pt>
                <c:pt idx="64">
                  <c:v>19438.471164242932</c:v>
                </c:pt>
                <c:pt idx="65">
                  <c:v>4262.8423735506331</c:v>
                </c:pt>
                <c:pt idx="66">
                  <c:v>11045.344387340736</c:v>
                </c:pt>
                <c:pt idx="67">
                  <c:v>21901.99987916138</c:v>
                </c:pt>
                <c:pt idx="68">
                  <c:v>14204.691178176543</c:v>
                </c:pt>
                <c:pt idx="69">
                  <c:v>15837.125149221651</c:v>
                </c:pt>
                <c:pt idx="70">
                  <c:v>20533.211655042043</c:v>
                </c:pt>
                <c:pt idx="71">
                  <c:v>16764.920091794807</c:v>
                </c:pt>
                <c:pt idx="72">
                  <c:v>9186.8246800511624</c:v>
                </c:pt>
                <c:pt idx="73">
                  <c:v>14340.906639472059</c:v>
                </c:pt>
                <c:pt idx="74">
                  <c:v>19033.555530921163</c:v>
                </c:pt>
                <c:pt idx="75">
                  <c:v>26226.597805035508</c:v>
                </c:pt>
                <c:pt idx="76">
                  <c:v>32629.070969324293</c:v>
                </c:pt>
                <c:pt idx="77">
                  <c:v>17523.782275945927</c:v>
                </c:pt>
                <c:pt idx="78">
                  <c:v>21260.763261401084</c:v>
                </c:pt>
                <c:pt idx="79">
                  <c:v>14032.289035612472</c:v>
                </c:pt>
                <c:pt idx="80">
                  <c:v>11507.205891689417</c:v>
                </c:pt>
                <c:pt idx="81">
                  <c:v>4994.4525901587876</c:v>
                </c:pt>
                <c:pt idx="82">
                  <c:v>13065.779879541938</c:v>
                </c:pt>
                <c:pt idx="83">
                  <c:v>14610.466444285763</c:v>
                </c:pt>
                <c:pt idx="84">
                  <c:v>14814.463657157756</c:v>
                </c:pt>
                <c:pt idx="85">
                  <c:v>18576.189695678306</c:v>
                </c:pt>
                <c:pt idx="86">
                  <c:v>11892.564402810305</c:v>
                </c:pt>
                <c:pt idx="87">
                  <c:v>19655.435642161367</c:v>
                </c:pt>
                <c:pt idx="88">
                  <c:v>8429.7329992990017</c:v>
                </c:pt>
                <c:pt idx="89">
                  <c:v>31141.329734779676</c:v>
                </c:pt>
                <c:pt idx="90">
                  <c:v>18476.827216082231</c:v>
                </c:pt>
                <c:pt idx="91">
                  <c:v>15390.561139859161</c:v>
                </c:pt>
                <c:pt idx="92">
                  <c:v>15399.077434375797</c:v>
                </c:pt>
                <c:pt idx="93">
                  <c:v>10235.368985051911</c:v>
                </c:pt>
                <c:pt idx="94">
                  <c:v>14361.378232746241</c:v>
                </c:pt>
                <c:pt idx="95">
                  <c:v>9213.1461358529577</c:v>
                </c:pt>
                <c:pt idx="96">
                  <c:v>11725.990089647086</c:v>
                </c:pt>
                <c:pt idx="97">
                  <c:v>9888.6293123694395</c:v>
                </c:pt>
                <c:pt idx="98">
                  <c:v>16807.802775264845</c:v>
                </c:pt>
                <c:pt idx="99">
                  <c:v>23313.316849169903</c:v>
                </c:pt>
                <c:pt idx="100">
                  <c:v>3276.9098012372156</c:v>
                </c:pt>
                <c:pt idx="101">
                  <c:v>27520.726547180846</c:v>
                </c:pt>
                <c:pt idx="102">
                  <c:v>12868.977720582323</c:v>
                </c:pt>
                <c:pt idx="103">
                  <c:v>14869.335712427048</c:v>
                </c:pt>
                <c:pt idx="104">
                  <c:v>20646.563433849497</c:v>
                </c:pt>
                <c:pt idx="105">
                  <c:v>39579.065002793817</c:v>
                </c:pt>
                <c:pt idx="106">
                  <c:v>16613.772391318238</c:v>
                </c:pt>
                <c:pt idx="107">
                  <c:v>15778.238406088543</c:v>
                </c:pt>
                <c:pt idx="108">
                  <c:v>24575.731969660756</c:v>
                </c:pt>
                <c:pt idx="109">
                  <c:v>22458.749324078024</c:v>
                </c:pt>
                <c:pt idx="110">
                  <c:v>7075.4583481917962</c:v>
                </c:pt>
                <c:pt idx="111">
                  <c:v>12583.787048766371</c:v>
                </c:pt>
                <c:pt idx="112">
                  <c:v>16311.00899901668</c:v>
                </c:pt>
                <c:pt idx="113">
                  <c:v>22432.812869242389</c:v>
                </c:pt>
                <c:pt idx="114">
                  <c:v>10654.605195322973</c:v>
                </c:pt>
                <c:pt idx="115">
                  <c:v>10027.701525464094</c:v>
                </c:pt>
                <c:pt idx="116">
                  <c:v>11981.575000221881</c:v>
                </c:pt>
                <c:pt idx="117">
                  <c:v>13670.97126992807</c:v>
                </c:pt>
                <c:pt idx="118">
                  <c:v>8875.6411726201259</c:v>
                </c:pt>
                <c:pt idx="119">
                  <c:v>18302.471879559274</c:v>
                </c:pt>
                <c:pt idx="120">
                  <c:v>16835.429415331109</c:v>
                </c:pt>
                <c:pt idx="121">
                  <c:v>14084.368643609791</c:v>
                </c:pt>
                <c:pt idx="122">
                  <c:v>19333.442393777605</c:v>
                </c:pt>
                <c:pt idx="123">
                  <c:v>14499.057561258518</c:v>
                </c:pt>
                <c:pt idx="124">
                  <c:v>20643.713000470972</c:v>
                </c:pt>
                <c:pt idx="125">
                  <c:v>22808.688768733311</c:v>
                </c:pt>
                <c:pt idx="126">
                  <c:v>18233.893394168485</c:v>
                </c:pt>
                <c:pt idx="127">
                  <c:v>26625.774736084335</c:v>
                </c:pt>
                <c:pt idx="128">
                  <c:v>21487.662500447659</c:v>
                </c:pt>
                <c:pt idx="129">
                  <c:v>4759.1646368108404</c:v>
                </c:pt>
                <c:pt idx="130">
                  <c:v>7838.6141330212822</c:v>
                </c:pt>
                <c:pt idx="131">
                  <c:v>12990.467471250859</c:v>
                </c:pt>
                <c:pt idx="132">
                  <c:v>22555.384040656078</c:v>
                </c:pt>
                <c:pt idx="133">
                  <c:v>19222.349184652023</c:v>
                </c:pt>
                <c:pt idx="134">
                  <c:v>9379.5832054299262</c:v>
                </c:pt>
                <c:pt idx="135">
                  <c:v>5301.679516263599</c:v>
                </c:pt>
                <c:pt idx="136">
                  <c:v>14822.866742427985</c:v>
                </c:pt>
                <c:pt idx="137">
                  <c:v>16219.65572740997</c:v>
                </c:pt>
                <c:pt idx="138">
                  <c:v>18586.476825256861</c:v>
                </c:pt>
                <c:pt idx="139">
                  <c:v>20062.741664842782</c:v>
                </c:pt>
                <c:pt idx="140">
                  <c:v>14199.135356181134</c:v>
                </c:pt>
                <c:pt idx="141">
                  <c:v>3606.462781304097</c:v>
                </c:pt>
                <c:pt idx="142">
                  <c:v>19362.348088548999</c:v>
                </c:pt>
                <c:pt idx="143">
                  <c:v>7143.7820074920419</c:v>
                </c:pt>
                <c:pt idx="144">
                  <c:v>22067.845383848104</c:v>
                </c:pt>
                <c:pt idx="145">
                  <c:v>2105.9967299614414</c:v>
                </c:pt>
                <c:pt idx="146">
                  <c:v>21623.746805582858</c:v>
                </c:pt>
                <c:pt idx="147">
                  <c:v>20163.646990064291</c:v>
                </c:pt>
                <c:pt idx="148">
                  <c:v>11998.536178586213</c:v>
                </c:pt>
                <c:pt idx="149">
                  <c:v>6817.2263735764309</c:v>
                </c:pt>
                <c:pt idx="150">
                  <c:v>20099.492487814681</c:v>
                </c:pt>
                <c:pt idx="151">
                  <c:v>2357.56755609832</c:v>
                </c:pt>
                <c:pt idx="160">
                  <c:v>6601.4226065717166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0-B946-8480-FE48DEACD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613152"/>
        <c:axId val="1611623968"/>
      </c:scatterChart>
      <c:valAx>
        <c:axId val="161161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23968"/>
        <c:crosses val="autoZero"/>
        <c:crossBetween val="midCat"/>
      </c:valAx>
      <c:valAx>
        <c:axId val="161162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1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694444444444441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100k'!$D$1</c:f>
              <c:strCache>
                <c:ptCount val="1"/>
                <c:pt idx="0">
                  <c:v>Clean Environment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100k'!$D$2:$D$1048576</c:f>
              <c:numCache>
                <c:formatCode>General</c:formatCode>
                <c:ptCount val="1048575"/>
                <c:pt idx="0">
                  <c:v>12102.608112048147</c:v>
                </c:pt>
                <c:pt idx="1">
                  <c:v>4775.8845921535021</c:v>
                </c:pt>
                <c:pt idx="2">
                  <c:v>17449.773734600574</c:v>
                </c:pt>
                <c:pt idx="3">
                  <c:v>22183.020482322245</c:v>
                </c:pt>
                <c:pt idx="4">
                  <c:v>30505.153611047557</c:v>
                </c:pt>
                <c:pt idx="5">
                  <c:v>10980.966325036603</c:v>
                </c:pt>
                <c:pt idx="6">
                  <c:v>25035.367058059044</c:v>
                </c:pt>
                <c:pt idx="7">
                  <c:v>11250.25488858732</c:v>
                </c:pt>
                <c:pt idx="8">
                  <c:v>12877.427225592191</c:v>
                </c:pt>
                <c:pt idx="9">
                  <c:v>23838.737949167396</c:v>
                </c:pt>
                <c:pt idx="10">
                  <c:v>15764.002375109692</c:v>
                </c:pt>
                <c:pt idx="11">
                  <c:v>21238.998198932954</c:v>
                </c:pt>
                <c:pt idx="12">
                  <c:v>28773.936685594825</c:v>
                </c:pt>
                <c:pt idx="13">
                  <c:v>24474.56175237862</c:v>
                </c:pt>
                <c:pt idx="14">
                  <c:v>25635.23735551483</c:v>
                </c:pt>
                <c:pt idx="15">
                  <c:v>22748.815165876775</c:v>
                </c:pt>
                <c:pt idx="16">
                  <c:v>23751.276631118923</c:v>
                </c:pt>
                <c:pt idx="17">
                  <c:v>28233.516851192864</c:v>
                </c:pt>
                <c:pt idx="18">
                  <c:v>16481.16769073089</c:v>
                </c:pt>
                <c:pt idx="19">
                  <c:v>13472.706155632985</c:v>
                </c:pt>
                <c:pt idx="20">
                  <c:v>1501.5894324142105</c:v>
                </c:pt>
                <c:pt idx="21">
                  <c:v>9993.9560361114945</c:v>
                </c:pt>
                <c:pt idx="22">
                  <c:v>12421.374425080136</c:v>
                </c:pt>
                <c:pt idx="23">
                  <c:v>17114.065244856971</c:v>
                </c:pt>
                <c:pt idx="24">
                  <c:v>5360.3570562047544</c:v>
                </c:pt>
                <c:pt idx="26">
                  <c:v>24226.020416687552</c:v>
                </c:pt>
                <c:pt idx="27">
                  <c:v>29350.877247761997</c:v>
                </c:pt>
                <c:pt idx="28">
                  <c:v>7207.4188364556576</c:v>
                </c:pt>
                <c:pt idx="29">
                  <c:v>11849.63553113214</c:v>
                </c:pt>
                <c:pt idx="30">
                  <c:v>29503.27218109645</c:v>
                </c:pt>
                <c:pt idx="31">
                  <c:v>18366.175626554428</c:v>
                </c:pt>
                <c:pt idx="32">
                  <c:v>13297.256609745702</c:v>
                </c:pt>
                <c:pt idx="33">
                  <c:v>9933.2279179145771</c:v>
                </c:pt>
                <c:pt idx="34">
                  <c:v>20570.888201828046</c:v>
                </c:pt>
                <c:pt idx="35">
                  <c:v>11480.965351238361</c:v>
                </c:pt>
                <c:pt idx="36">
                  <c:v>19675.684184079648</c:v>
                </c:pt>
                <c:pt idx="37">
                  <c:v>11582.385508119252</c:v>
                </c:pt>
                <c:pt idx="38">
                  <c:v>25427.541287155182</c:v>
                </c:pt>
                <c:pt idx="39">
                  <c:v>10412.328196584756</c:v>
                </c:pt>
                <c:pt idx="40">
                  <c:v>13065.84191985181</c:v>
                </c:pt>
                <c:pt idx="41">
                  <c:v>22651.188354624341</c:v>
                </c:pt>
                <c:pt idx="42">
                  <c:v>17516.963881966803</c:v>
                </c:pt>
                <c:pt idx="43">
                  <c:v>7845.4537902771754</c:v>
                </c:pt>
                <c:pt idx="44">
                  <c:v>13696.330267122623</c:v>
                </c:pt>
                <c:pt idx="45">
                  <c:v>23167.386204005383</c:v>
                </c:pt>
                <c:pt idx="46">
                  <c:v>22203.910848830841</c:v>
                </c:pt>
                <c:pt idx="47">
                  <c:v>14944.1090322195</c:v>
                </c:pt>
                <c:pt idx="48">
                  <c:v>17727.111571712983</c:v>
                </c:pt>
                <c:pt idx="49">
                  <c:v>17352.644837999687</c:v>
                </c:pt>
                <c:pt idx="50">
                  <c:v>12813.998188365775</c:v>
                </c:pt>
                <c:pt idx="51">
                  <c:v>15193.206948359977</c:v>
                </c:pt>
                <c:pt idx="52">
                  <c:v>14560.430988757267</c:v>
                </c:pt>
                <c:pt idx="53">
                  <c:v>14587.444049474469</c:v>
                </c:pt>
                <c:pt idx="54">
                  <c:v>24821.141772521536</c:v>
                </c:pt>
                <c:pt idx="55">
                  <c:v>20928.012740565806</c:v>
                </c:pt>
                <c:pt idx="56">
                  <c:v>20823.305716850835</c:v>
                </c:pt>
                <c:pt idx="57">
                  <c:v>26173.986381217877</c:v>
                </c:pt>
                <c:pt idx="58">
                  <c:v>19350.412515612265</c:v>
                </c:pt>
                <c:pt idx="59">
                  <c:v>0</c:v>
                </c:pt>
                <c:pt idx="60">
                  <c:v>26299.640571578853</c:v>
                </c:pt>
                <c:pt idx="61">
                  <c:v>27705.399254592827</c:v>
                </c:pt>
                <c:pt idx="62">
                  <c:v>20512.668883020498</c:v>
                </c:pt>
                <c:pt idx="63">
                  <c:v>18492.013299455964</c:v>
                </c:pt>
                <c:pt idx="64">
                  <c:v>23690.636731421077</c:v>
                </c:pt>
                <c:pt idx="65">
                  <c:v>30512.976989625589</c:v>
                </c:pt>
                <c:pt idx="66">
                  <c:v>21440.962634249663</c:v>
                </c:pt>
                <c:pt idx="67">
                  <c:v>41915.896320464017</c:v>
                </c:pt>
                <c:pt idx="68">
                  <c:v>23043.165689041951</c:v>
                </c:pt>
                <c:pt idx="69">
                  <c:v>22890.634669463227</c:v>
                </c:pt>
                <c:pt idx="70">
                  <c:v>30962.779479825302</c:v>
                </c:pt>
                <c:pt idx="71">
                  <c:v>3847.6865784447104</c:v>
                </c:pt>
                <c:pt idx="72">
                  <c:v>19433.667592415924</c:v>
                </c:pt>
                <c:pt idx="73">
                  <c:v>7476.8829487845769</c:v>
                </c:pt>
                <c:pt idx="74">
                  <c:v>9203.037839126715</c:v>
                </c:pt>
                <c:pt idx="75">
                  <c:v>4539.2188508715299</c:v>
                </c:pt>
                <c:pt idx="76">
                  <c:v>15110.106690492459</c:v>
                </c:pt>
                <c:pt idx="77">
                  <c:v>11801.730920535012</c:v>
                </c:pt>
                <c:pt idx="78">
                  <c:v>30772.157352027883</c:v>
                </c:pt>
                <c:pt idx="79">
                  <c:v>24371.870430274295</c:v>
                </c:pt>
                <c:pt idx="80">
                  <c:v>21030.410767570313</c:v>
                </c:pt>
                <c:pt idx="81">
                  <c:v>9275.4119531520355</c:v>
                </c:pt>
                <c:pt idx="82">
                  <c:v>18966.4546638512</c:v>
                </c:pt>
                <c:pt idx="83">
                  <c:v>14301.794617998037</c:v>
                </c:pt>
                <c:pt idx="84">
                  <c:v>8296.0996480083431</c:v>
                </c:pt>
                <c:pt idx="85">
                  <c:v>20215.265257061685</c:v>
                </c:pt>
                <c:pt idx="86">
                  <c:v>14637.002341920374</c:v>
                </c:pt>
                <c:pt idx="87">
                  <c:v>23312.260877912318</c:v>
                </c:pt>
                <c:pt idx="88">
                  <c:v>20852.497419318584</c:v>
                </c:pt>
                <c:pt idx="89">
                  <c:v>10513.525850630745</c:v>
                </c:pt>
                <c:pt idx="90">
                  <c:v>18476.827216082231</c:v>
                </c:pt>
                <c:pt idx="91">
                  <c:v>14364.523730535215</c:v>
                </c:pt>
                <c:pt idx="92">
                  <c:v>14479.729527845901</c:v>
                </c:pt>
                <c:pt idx="93">
                  <c:v>27590.994655357325</c:v>
                </c:pt>
                <c:pt idx="94">
                  <c:v>36477.900711175447</c:v>
                </c:pt>
                <c:pt idx="95">
                  <c:v>27127.596955567045</c:v>
                </c:pt>
                <c:pt idx="96">
                  <c:v>21182.43371033022</c:v>
                </c:pt>
                <c:pt idx="97">
                  <c:v>12360.786640461798</c:v>
                </c:pt>
                <c:pt idx="98">
                  <c:v>10875.637089877253</c:v>
                </c:pt>
                <c:pt idx="99">
                  <c:v>21193.924408336276</c:v>
                </c:pt>
                <c:pt idx="100">
                  <c:v>24030.671875739583</c:v>
                </c:pt>
                <c:pt idx="101">
                  <c:v>19952.526746706113</c:v>
                </c:pt>
                <c:pt idx="102">
                  <c:v>20912.088795946271</c:v>
                </c:pt>
                <c:pt idx="103">
                  <c:v>9293.334820266904</c:v>
                </c:pt>
                <c:pt idx="104">
                  <c:v>23182.106311690666</c:v>
                </c:pt>
                <c:pt idx="105">
                  <c:v>11640.901471409947</c:v>
                </c:pt>
                <c:pt idx="106">
                  <c:v>13631.813244158555</c:v>
                </c:pt>
                <c:pt idx="107">
                  <c:v>26606.441233796369</c:v>
                </c:pt>
                <c:pt idx="108">
                  <c:v>20872.539481081738</c:v>
                </c:pt>
                <c:pt idx="109">
                  <c:v>22631.508934263242</c:v>
                </c:pt>
                <c:pt idx="110">
                  <c:v>23490.521715996761</c:v>
                </c:pt>
                <c:pt idx="111">
                  <c:v>12583.787048766371</c:v>
                </c:pt>
                <c:pt idx="112">
                  <c:v>27029.672055513354</c:v>
                </c:pt>
                <c:pt idx="113">
                  <c:v>17809.256018329834</c:v>
                </c:pt>
                <c:pt idx="114">
                  <c:v>27839.452284553572</c:v>
                </c:pt>
                <c:pt idx="115">
                  <c:v>29456.373231050777</c:v>
                </c:pt>
                <c:pt idx="116">
                  <c:v>15531.671296583922</c:v>
                </c:pt>
                <c:pt idx="117">
                  <c:v>21558.070079501955</c:v>
                </c:pt>
                <c:pt idx="118">
                  <c:v>21079.6477849728</c:v>
                </c:pt>
                <c:pt idx="119">
                  <c:v>20394.182951508908</c:v>
                </c:pt>
                <c:pt idx="120">
                  <c:v>18433.729676280265</c:v>
                </c:pt>
                <c:pt idx="121">
                  <c:v>15066.999014094195</c:v>
                </c:pt>
                <c:pt idx="122">
                  <c:v>19829.17168592575</c:v>
                </c:pt>
                <c:pt idx="123">
                  <c:v>21748.586341887778</c:v>
                </c:pt>
                <c:pt idx="124">
                  <c:v>13968.500413492335</c:v>
                </c:pt>
                <c:pt idx="125">
                  <c:v>24485.798237022525</c:v>
                </c:pt>
                <c:pt idx="126">
                  <c:v>21147.985945747922</c:v>
                </c:pt>
                <c:pt idx="127">
                  <c:v>7396.0485378012045</c:v>
                </c:pt>
                <c:pt idx="128">
                  <c:v>11639.150521075815</c:v>
                </c:pt>
                <c:pt idx="129">
                  <c:v>17738.704555385859</c:v>
                </c:pt>
                <c:pt idx="130">
                  <c:v>2239.6040380060804</c:v>
                </c:pt>
                <c:pt idx="131">
                  <c:v>22269.372807858614</c:v>
                </c:pt>
                <c:pt idx="132">
                  <c:v>22555.384040656078</c:v>
                </c:pt>
                <c:pt idx="133">
                  <c:v>37376.79008126782</c:v>
                </c:pt>
                <c:pt idx="134">
                  <c:v>12363.996043521267</c:v>
                </c:pt>
                <c:pt idx="135">
                  <c:v>29298.755221456733</c:v>
                </c:pt>
                <c:pt idx="136">
                  <c:v>16940.419134203414</c:v>
                </c:pt>
                <c:pt idx="137">
                  <c:v>13308.435468644078</c:v>
                </c:pt>
                <c:pt idx="138">
                  <c:v>12967.309412969902</c:v>
                </c:pt>
                <c:pt idx="139">
                  <c:v>4559.7140147369955</c:v>
                </c:pt>
                <c:pt idx="140">
                  <c:v>24890.249036129284</c:v>
                </c:pt>
                <c:pt idx="141">
                  <c:v>22239.853818041931</c:v>
                </c:pt>
                <c:pt idx="142">
                  <c:v>25115.731520574984</c:v>
                </c:pt>
                <c:pt idx="143">
                  <c:v>38397.828290269717</c:v>
                </c:pt>
                <c:pt idx="144">
                  <c:v>18831.228060883714</c:v>
                </c:pt>
                <c:pt idx="145">
                  <c:v>30249.771212173426</c:v>
                </c:pt>
                <c:pt idx="146">
                  <c:v>24244.807024441387</c:v>
                </c:pt>
                <c:pt idx="147">
                  <c:v>13734.658094681474</c:v>
                </c:pt>
                <c:pt idx="148">
                  <c:v>24596.999166101734</c:v>
                </c:pt>
                <c:pt idx="149">
                  <c:v>10225.839560364646</c:v>
                </c:pt>
                <c:pt idx="150">
                  <c:v>17587.055926837846</c:v>
                </c:pt>
                <c:pt idx="151">
                  <c:v>18389.026937566898</c:v>
                </c:pt>
                <c:pt idx="160">
                  <c:v>4951.0669549287868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89-7542-B4F1-42E65C3E6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08688"/>
        <c:axId val="1626572864"/>
      </c:scatterChart>
      <c:valAx>
        <c:axId val="162650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72864"/>
        <c:crosses val="autoZero"/>
        <c:crossBetween val="midCat"/>
      </c:valAx>
      <c:valAx>
        <c:axId val="16265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0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100k'!$E$1</c:f>
              <c:strCache>
                <c:ptCount val="1"/>
                <c:pt idx="0">
                  <c:v>Health Training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100k'!$E$2:$E$1048576</c:f>
              <c:numCache>
                <c:formatCode>General</c:formatCode>
                <c:ptCount val="1048575"/>
                <c:pt idx="0">
                  <c:v>9902.1339098575736</c:v>
                </c:pt>
                <c:pt idx="1">
                  <c:v>6461.4909187959147</c:v>
                </c:pt>
                <c:pt idx="2">
                  <c:v>1938.8637482889528</c:v>
                </c:pt>
                <c:pt idx="3">
                  <c:v>10035.175932479111</c:v>
                </c:pt>
                <c:pt idx="4">
                  <c:v>9972.8386805347782</c:v>
                </c:pt>
                <c:pt idx="5">
                  <c:v>5693.83439075972</c:v>
                </c:pt>
                <c:pt idx="6">
                  <c:v>11965.432785101748</c:v>
                </c:pt>
                <c:pt idx="7">
                  <c:v>9140.8320969771976</c:v>
                </c:pt>
                <c:pt idx="8">
                  <c:v>6099.8339489647224</c:v>
                </c:pt>
                <c:pt idx="9">
                  <c:v>3856.2664329535492</c:v>
                </c:pt>
                <c:pt idx="10">
                  <c:v>8932.9346792288252</c:v>
                </c:pt>
                <c:pt idx="11">
                  <c:v>7646.0393516158629</c:v>
                </c:pt>
                <c:pt idx="12">
                  <c:v>3523.3391859912035</c:v>
                </c:pt>
                <c:pt idx="13">
                  <c:v>7478.3383132268009</c:v>
                </c:pt>
                <c:pt idx="14">
                  <c:v>5739.2322437719768</c:v>
                </c:pt>
                <c:pt idx="15">
                  <c:v>8252.0211876219673</c:v>
                </c:pt>
                <c:pt idx="16">
                  <c:v>6531.6010735577038</c:v>
                </c:pt>
                <c:pt idx="17">
                  <c:v>11183.406025472499</c:v>
                </c:pt>
                <c:pt idx="18">
                  <c:v>3090.2189420120412</c:v>
                </c:pt>
                <c:pt idx="19">
                  <c:v>8362.3693379790948</c:v>
                </c:pt>
                <c:pt idx="20">
                  <c:v>12613.351232279369</c:v>
                </c:pt>
                <c:pt idx="21">
                  <c:v>7614.4426941801858</c:v>
                </c:pt>
                <c:pt idx="22">
                  <c:v>10696.183532707893</c:v>
                </c:pt>
                <c:pt idx="23">
                  <c:v>6040.2583217142255</c:v>
                </c:pt>
                <c:pt idx="24">
                  <c:v>6206.729222973926</c:v>
                </c:pt>
                <c:pt idx="26">
                  <c:v>1670.7600287370724</c:v>
                </c:pt>
                <c:pt idx="27">
                  <c:v>4683.6506246428717</c:v>
                </c:pt>
                <c:pt idx="28">
                  <c:v>7474.3602748429048</c:v>
                </c:pt>
                <c:pt idx="29">
                  <c:v>9998.1299793927428</c:v>
                </c:pt>
                <c:pt idx="30">
                  <c:v>2682.1156528269498</c:v>
                </c:pt>
                <c:pt idx="31">
                  <c:v>2678.4006122058545</c:v>
                </c:pt>
                <c:pt idx="32">
                  <c:v>4511.5692068780054</c:v>
                </c:pt>
                <c:pt idx="33">
                  <c:v>10164.233218331196</c:v>
                </c:pt>
                <c:pt idx="34">
                  <c:v>4298.394549635711</c:v>
                </c:pt>
                <c:pt idx="35">
                  <c:v>3563.0582124532843</c:v>
                </c:pt>
                <c:pt idx="36">
                  <c:v>6962.1651728281831</c:v>
                </c:pt>
                <c:pt idx="37">
                  <c:v>4098.3825644114277</c:v>
                </c:pt>
                <c:pt idx="38">
                  <c:v>7823.8588575862095</c:v>
                </c:pt>
                <c:pt idx="39">
                  <c:v>1334.9138713570201</c:v>
                </c:pt>
                <c:pt idx="40">
                  <c:v>8931.0818186328834</c:v>
                </c:pt>
                <c:pt idx="41">
                  <c:v>5662.7970886560852</c:v>
                </c:pt>
                <c:pt idx="42">
                  <c:v>3049.2492683423698</c:v>
                </c:pt>
                <c:pt idx="43">
                  <c:v>8768.448353839196</c:v>
                </c:pt>
                <c:pt idx="44">
                  <c:v>2945.4473692736819</c:v>
                </c:pt>
                <c:pt idx="45">
                  <c:v>2206.4177337147985</c:v>
                </c:pt>
                <c:pt idx="46">
                  <c:v>9868.4048217025957</c:v>
                </c:pt>
                <c:pt idx="47">
                  <c:v>5230.4381612768248</c:v>
                </c:pt>
                <c:pt idx="48">
                  <c:v>8863.5557858564916</c:v>
                </c:pt>
                <c:pt idx="49">
                  <c:v>8367.6785384820632</c:v>
                </c:pt>
                <c:pt idx="50">
                  <c:v>5744.2060844398302</c:v>
                </c:pt>
                <c:pt idx="51">
                  <c:v>1688.1341053733306</c:v>
                </c:pt>
                <c:pt idx="52">
                  <c:v>7280.2154943786336</c:v>
                </c:pt>
                <c:pt idx="53">
                  <c:v>12284.163410083762</c:v>
                </c:pt>
                <c:pt idx="54">
                  <c:v>6326.9577067211758</c:v>
                </c:pt>
                <c:pt idx="55">
                  <c:v>8677.4686973077733</c:v>
                </c:pt>
                <c:pt idx="56">
                  <c:v>6144.5820148084422</c:v>
                </c:pt>
                <c:pt idx="57">
                  <c:v>3323.6808103133812</c:v>
                </c:pt>
                <c:pt idx="58">
                  <c:v>5277.3852315306176</c:v>
                </c:pt>
                <c:pt idx="59">
                  <c:v>0</c:v>
                </c:pt>
                <c:pt idx="60">
                  <c:v>7597.6739429005584</c:v>
                </c:pt>
                <c:pt idx="61">
                  <c:v>6596.5236320459117</c:v>
                </c:pt>
                <c:pt idx="62">
                  <c:v>5174.3669254466131</c:v>
                </c:pt>
                <c:pt idx="63">
                  <c:v>8506.3261177497443</c:v>
                </c:pt>
                <c:pt idx="64">
                  <c:v>7896.8789104736907</c:v>
                </c:pt>
                <c:pt idx="65">
                  <c:v>11442.366371109596</c:v>
                </c:pt>
                <c:pt idx="66">
                  <c:v>8446.4398256135046</c:v>
                </c:pt>
                <c:pt idx="67">
                  <c:v>12083.862002295933</c:v>
                </c:pt>
                <c:pt idx="68">
                  <c:v>3235.5129905846575</c:v>
                </c:pt>
                <c:pt idx="69">
                  <c:v>2927.871876326692</c:v>
                </c:pt>
                <c:pt idx="70">
                  <c:v>4562.9359233426767</c:v>
                </c:pt>
                <c:pt idx="71">
                  <c:v>9206.9643127069849</c:v>
                </c:pt>
                <c:pt idx="72">
                  <c:v>10600.182323135958</c:v>
                </c:pt>
                <c:pt idx="73">
                  <c:v>5515.733322873868</c:v>
                </c:pt>
                <c:pt idx="74">
                  <c:v>7738.9181829020108</c:v>
                </c:pt>
                <c:pt idx="75">
                  <c:v>7565.3647514525492</c:v>
                </c:pt>
                <c:pt idx="76">
                  <c:v>12044.287941696886</c:v>
                </c:pt>
                <c:pt idx="77">
                  <c:v>3576.282097131822</c:v>
                </c:pt>
                <c:pt idx="78">
                  <c:v>4475.9501602949649</c:v>
                </c:pt>
                <c:pt idx="79">
                  <c:v>7385.4152819013016</c:v>
                </c:pt>
                <c:pt idx="80">
                  <c:v>9126.4046727191926</c:v>
                </c:pt>
                <c:pt idx="81">
                  <c:v>7134.9322716554116</c:v>
                </c:pt>
                <c:pt idx="82">
                  <c:v>9272.4889467716985</c:v>
                </c:pt>
                <c:pt idx="83">
                  <c:v>10083.279658732428</c:v>
                </c:pt>
                <c:pt idx="84">
                  <c:v>4148.0498240041716</c:v>
                </c:pt>
                <c:pt idx="85">
                  <c:v>9288.0948478391529</c:v>
                </c:pt>
                <c:pt idx="86">
                  <c:v>10977.751756440281</c:v>
                </c:pt>
                <c:pt idx="87">
                  <c:v>6856.5473170330351</c:v>
                </c:pt>
                <c:pt idx="88">
                  <c:v>1626.7905788120879</c:v>
                </c:pt>
                <c:pt idx="89">
                  <c:v>11578.186696264238</c:v>
                </c:pt>
                <c:pt idx="90">
                  <c:v>5969.436485195798</c:v>
                </c:pt>
                <c:pt idx="91">
                  <c:v>7866.2868048169039</c:v>
                </c:pt>
                <c:pt idx="92">
                  <c:v>8044.2941821366103</c:v>
                </c:pt>
                <c:pt idx="93">
                  <c:v>8010.2887709101915</c:v>
                </c:pt>
                <c:pt idx="94">
                  <c:v>8760.4407219752065</c:v>
                </c:pt>
                <c:pt idx="95">
                  <c:v>5630.2559719101409</c:v>
                </c:pt>
                <c:pt idx="96">
                  <c:v>2647.8042137912776</c:v>
                </c:pt>
                <c:pt idx="97">
                  <c:v>9270.589980346349</c:v>
                </c:pt>
                <c:pt idx="98">
                  <c:v>11864.331370775186</c:v>
                </c:pt>
                <c:pt idx="99">
                  <c:v>7064.6414694454261</c:v>
                </c:pt>
                <c:pt idx="100">
                  <c:v>6917.9206915007881</c:v>
                </c:pt>
                <c:pt idx="101">
                  <c:v>3440.0908183976057</c:v>
                </c:pt>
                <c:pt idx="102">
                  <c:v>8579.3184803882141</c:v>
                </c:pt>
                <c:pt idx="103">
                  <c:v>5111.334151146797</c:v>
                </c:pt>
                <c:pt idx="104">
                  <c:v>6882.1878112831664</c:v>
                </c:pt>
                <c:pt idx="105">
                  <c:v>18625.442354255913</c:v>
                </c:pt>
                <c:pt idx="106">
                  <c:v>425.99416387995484</c:v>
                </c:pt>
                <c:pt idx="107">
                  <c:v>10828.202827707824</c:v>
                </c:pt>
                <c:pt idx="108">
                  <c:v>8079.6927023542203</c:v>
                </c:pt>
                <c:pt idx="109">
                  <c:v>3455.1922037043119</c:v>
                </c:pt>
                <c:pt idx="110">
                  <c:v>7358.476682119468</c:v>
                </c:pt>
                <c:pt idx="111">
                  <c:v>13422.706185350795</c:v>
                </c:pt>
                <c:pt idx="112">
                  <c:v>4660.2882854333366</c:v>
                </c:pt>
                <c:pt idx="113">
                  <c:v>6164.7424678834041</c:v>
                </c:pt>
                <c:pt idx="114">
                  <c:v>6186.5449521230157</c:v>
                </c:pt>
                <c:pt idx="115">
                  <c:v>10654.432870805602</c:v>
                </c:pt>
                <c:pt idx="116">
                  <c:v>11094.050926131371</c:v>
                </c:pt>
                <c:pt idx="117">
                  <c:v>1577.4197619147772</c:v>
                </c:pt>
                <c:pt idx="118">
                  <c:v>7766.186026042611</c:v>
                </c:pt>
                <c:pt idx="119">
                  <c:v>7843.9165198111186</c:v>
                </c:pt>
                <c:pt idx="120">
                  <c:v>3729.3672755480302</c:v>
                </c:pt>
                <c:pt idx="121">
                  <c:v>6550.8691365626937</c:v>
                </c:pt>
                <c:pt idx="122">
                  <c:v>7931.6686743703003</c:v>
                </c:pt>
                <c:pt idx="123">
                  <c:v>2670.8790244423585</c:v>
                </c:pt>
                <c:pt idx="124">
                  <c:v>5068.2169641874843</c:v>
                </c:pt>
                <c:pt idx="125">
                  <c:v>1677.1094682892142</c:v>
                </c:pt>
                <c:pt idx="126">
                  <c:v>4079.7295722112131</c:v>
                </c:pt>
                <c:pt idx="127">
                  <c:v>8875.258245361445</c:v>
                </c:pt>
                <c:pt idx="128">
                  <c:v>8505.5330730938658</c:v>
                </c:pt>
                <c:pt idx="129">
                  <c:v>12546.888587955851</c:v>
                </c:pt>
                <c:pt idx="130">
                  <c:v>5039.1090855136817</c:v>
                </c:pt>
                <c:pt idx="131">
                  <c:v>19176.404362322697</c:v>
                </c:pt>
                <c:pt idx="132">
                  <c:v>10572.836269057536</c:v>
                </c:pt>
                <c:pt idx="133">
                  <c:v>11213.037024380346</c:v>
                </c:pt>
                <c:pt idx="134">
                  <c:v>5542.4809850267748</c:v>
                </c:pt>
                <c:pt idx="135">
                  <c:v>5022.6437522497263</c:v>
                </c:pt>
                <c:pt idx="136">
                  <c:v>3882.1793849216156</c:v>
                </c:pt>
                <c:pt idx="137">
                  <c:v>4990.6633007415294</c:v>
                </c:pt>
                <c:pt idx="138">
                  <c:v>7348.1420006829449</c:v>
                </c:pt>
                <c:pt idx="139">
                  <c:v>8663.4566280002928</c:v>
                </c:pt>
                <c:pt idx="140">
                  <c:v>8853.5785162070606</c:v>
                </c:pt>
                <c:pt idx="141">
                  <c:v>12622.61973456434</c:v>
                </c:pt>
                <c:pt idx="142">
                  <c:v>6970.4453118776391</c:v>
                </c:pt>
                <c:pt idx="143">
                  <c:v>10715.673011238063</c:v>
                </c:pt>
                <c:pt idx="144">
                  <c:v>7650.1863997340088</c:v>
                </c:pt>
                <c:pt idx="145">
                  <c:v>2105.9967299614414</c:v>
                </c:pt>
                <c:pt idx="146">
                  <c:v>8518.4457112902164</c:v>
                </c:pt>
                <c:pt idx="147">
                  <c:v>8766.803039158387</c:v>
                </c:pt>
                <c:pt idx="148">
                  <c:v>7799.0485160810376</c:v>
                </c:pt>
                <c:pt idx="149">
                  <c:v>8710.9003662365503</c:v>
                </c:pt>
                <c:pt idx="150">
                  <c:v>8950.5552484799755</c:v>
                </c:pt>
                <c:pt idx="151">
                  <c:v>3772.1080897573115</c:v>
                </c:pt>
                <c:pt idx="160">
                  <c:v>3300.7113032858583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E-A841-99AD-B231608BD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108608"/>
        <c:axId val="1635110256"/>
      </c:scatterChart>
      <c:valAx>
        <c:axId val="163510860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110256"/>
        <c:crosses val="autoZero"/>
        <c:crossBetween val="midCat"/>
      </c:valAx>
      <c:valAx>
        <c:axId val="163511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10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100k'!$F$1</c:f>
              <c:strCache>
                <c:ptCount val="1"/>
                <c:pt idx="0">
                  <c:v>School Awareness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100k'!$F$2:$F$1048576</c:f>
              <c:numCache>
                <c:formatCode>General</c:formatCode>
                <c:ptCount val="1048575"/>
                <c:pt idx="0">
                  <c:v>22554.860572453363</c:v>
                </c:pt>
                <c:pt idx="1">
                  <c:v>20789.144695256422</c:v>
                </c:pt>
                <c:pt idx="2">
                  <c:v>10082.091491102554</c:v>
                </c:pt>
                <c:pt idx="3">
                  <c:v>26408.35771705029</c:v>
                </c:pt>
                <c:pt idx="4">
                  <c:v>4693.1005555457778</c:v>
                </c:pt>
                <c:pt idx="5">
                  <c:v>26028.957214901577</c:v>
                </c:pt>
                <c:pt idx="6">
                  <c:v>11597.265622483234</c:v>
                </c:pt>
                <c:pt idx="7">
                  <c:v>14765.959541270857</c:v>
                </c:pt>
                <c:pt idx="8">
                  <c:v>18977.261174556916</c:v>
                </c:pt>
                <c:pt idx="9">
                  <c:v>8764.2418930762487</c:v>
                </c:pt>
                <c:pt idx="10">
                  <c:v>20493.203087642596</c:v>
                </c:pt>
                <c:pt idx="11">
                  <c:v>3398.2397118292729</c:v>
                </c:pt>
                <c:pt idx="12">
                  <c:v>23097.44577483122</c:v>
                </c:pt>
                <c:pt idx="13">
                  <c:v>16316.374501585748</c:v>
                </c:pt>
                <c:pt idx="14">
                  <c:v>14539.388350889007</c:v>
                </c:pt>
                <c:pt idx="15">
                  <c:v>17396.152773905771</c:v>
                </c:pt>
                <c:pt idx="16">
                  <c:v>18704.13034700615</c:v>
                </c:pt>
                <c:pt idx="17">
                  <c:v>5683.3702752401223</c:v>
                </c:pt>
                <c:pt idx="18">
                  <c:v>23691.678555425653</c:v>
                </c:pt>
                <c:pt idx="19">
                  <c:v>15795.586527293844</c:v>
                </c:pt>
                <c:pt idx="20">
                  <c:v>32134.013853664102</c:v>
                </c:pt>
                <c:pt idx="21">
                  <c:v>31409.576113493269</c:v>
                </c:pt>
                <c:pt idx="22">
                  <c:v>9316.0308188101026</c:v>
                </c:pt>
                <c:pt idx="23">
                  <c:v>14345.613514071285</c:v>
                </c:pt>
                <c:pt idx="24">
                  <c:v>21159.304169229294</c:v>
                </c:pt>
                <c:pt idx="26">
                  <c:v>3341.5200574741448</c:v>
                </c:pt>
                <c:pt idx="27">
                  <c:v>15924.412123785763</c:v>
                </c:pt>
                <c:pt idx="28">
                  <c:v>20821.432194205237</c:v>
                </c:pt>
                <c:pt idx="29">
                  <c:v>14997.194969089114</c:v>
                </c:pt>
                <c:pt idx="30">
                  <c:v>10728.462611307799</c:v>
                </c:pt>
                <c:pt idx="31">
                  <c:v>9183.0878132772141</c:v>
                </c:pt>
                <c:pt idx="32">
                  <c:v>15909.217729517177</c:v>
                </c:pt>
                <c:pt idx="33">
                  <c:v>20559.471737079006</c:v>
                </c:pt>
                <c:pt idx="34">
                  <c:v>11974.099102556624</c:v>
                </c:pt>
                <c:pt idx="35">
                  <c:v>15241.971242161273</c:v>
                </c:pt>
                <c:pt idx="36">
                  <c:v>15740.547347263717</c:v>
                </c:pt>
                <c:pt idx="37">
                  <c:v>23164.771016238505</c:v>
                </c:pt>
                <c:pt idx="38">
                  <c:v>17603.682429568969</c:v>
                </c:pt>
                <c:pt idx="39">
                  <c:v>21091.639167440917</c:v>
                </c:pt>
                <c:pt idx="40">
                  <c:v>18192.944445363279</c:v>
                </c:pt>
                <c:pt idx="41">
                  <c:v>18987.025532552758</c:v>
                </c:pt>
                <c:pt idx="42">
                  <c:v>18425.250898068789</c:v>
                </c:pt>
                <c:pt idx="43">
                  <c:v>9691.4429174012166</c:v>
                </c:pt>
                <c:pt idx="44">
                  <c:v>20470.859216452092</c:v>
                </c:pt>
                <c:pt idx="45">
                  <c:v>15077.187847051124</c:v>
                </c:pt>
                <c:pt idx="46">
                  <c:v>21217.07036666058</c:v>
                </c:pt>
                <c:pt idx="47">
                  <c:v>15691.314483830474</c:v>
                </c:pt>
                <c:pt idx="48">
                  <c:v>24545.231406987208</c:v>
                </c:pt>
                <c:pt idx="49">
                  <c:v>18244.282715051053</c:v>
                </c:pt>
                <c:pt idx="50">
                  <c:v>15465.170227338001</c:v>
                </c:pt>
                <c:pt idx="51">
                  <c:v>26166.078633286626</c:v>
                </c:pt>
                <c:pt idx="52">
                  <c:v>17680.523343490968</c:v>
                </c:pt>
                <c:pt idx="53">
                  <c:v>27639.367672688462</c:v>
                </c:pt>
                <c:pt idx="54">
                  <c:v>20440.940283253029</c:v>
                </c:pt>
                <c:pt idx="55">
                  <c:v>15313.18005407254</c:v>
                </c:pt>
                <c:pt idx="56">
                  <c:v>21164.671384340192</c:v>
                </c:pt>
                <c:pt idx="57">
                  <c:v>16618.404051566908</c:v>
                </c:pt>
                <c:pt idx="58">
                  <c:v>14073.027284081647</c:v>
                </c:pt>
                <c:pt idx="59">
                  <c:v>81967.213114754108</c:v>
                </c:pt>
                <c:pt idx="60">
                  <c:v>15779.784342947312</c:v>
                </c:pt>
                <c:pt idx="61">
                  <c:v>13193.047264091823</c:v>
                </c:pt>
                <c:pt idx="62">
                  <c:v>17925.485420297195</c:v>
                </c:pt>
                <c:pt idx="63">
                  <c:v>23299.936757314517</c:v>
                </c:pt>
                <c:pt idx="64">
                  <c:v>12756.496701534426</c:v>
                </c:pt>
                <c:pt idx="65">
                  <c:v>15480.848619736513</c:v>
                </c:pt>
                <c:pt idx="66">
                  <c:v>20791.236493817854</c:v>
                </c:pt>
                <c:pt idx="67">
                  <c:v>6041.9310011479665</c:v>
                </c:pt>
                <c:pt idx="68">
                  <c:v>12863.137011348761</c:v>
                </c:pt>
                <c:pt idx="69">
                  <c:v>21692.868901875037</c:v>
                </c:pt>
                <c:pt idx="70">
                  <c:v>11081.415813832215</c:v>
                </c:pt>
                <c:pt idx="71">
                  <c:v>19101.015514421953</c:v>
                </c:pt>
                <c:pt idx="72">
                  <c:v>15546.934073932738</c:v>
                </c:pt>
                <c:pt idx="73">
                  <c:v>18508.349594532316</c:v>
                </c:pt>
                <c:pt idx="74">
                  <c:v>12549.597053354611</c:v>
                </c:pt>
                <c:pt idx="75">
                  <c:v>16139.444803098773</c:v>
                </c:pt>
                <c:pt idx="76">
                  <c:v>23431.614722937578</c:v>
                </c:pt>
                <c:pt idx="77">
                  <c:v>18239.038695372292</c:v>
                </c:pt>
                <c:pt idx="78">
                  <c:v>16784.81310110612</c:v>
                </c:pt>
                <c:pt idx="79">
                  <c:v>12555.205979232212</c:v>
                </c:pt>
                <c:pt idx="80">
                  <c:v>30553.615643451209</c:v>
                </c:pt>
                <c:pt idx="81">
                  <c:v>39955.620721270301</c:v>
                </c:pt>
                <c:pt idx="82">
                  <c:v>22759.74559662144</c:v>
                </c:pt>
                <c:pt idx="83">
                  <c:v>11523.748181408489</c:v>
                </c:pt>
                <c:pt idx="84">
                  <c:v>18962.513481161928</c:v>
                </c:pt>
                <c:pt idx="85">
                  <c:v>18576.189695678306</c:v>
                </c:pt>
                <c:pt idx="86">
                  <c:v>22870.316159250586</c:v>
                </c:pt>
                <c:pt idx="87">
                  <c:v>10056.269398315118</c:v>
                </c:pt>
                <c:pt idx="88">
                  <c:v>16120.0157355016</c:v>
                </c:pt>
                <c:pt idx="89">
                  <c:v>4524.8085939423454</c:v>
                </c:pt>
                <c:pt idx="90">
                  <c:v>11370.355209896758</c:v>
                </c:pt>
                <c:pt idx="91">
                  <c:v>28045.022521521136</c:v>
                </c:pt>
                <c:pt idx="92">
                  <c:v>19076.46906049539</c:v>
                </c:pt>
                <c:pt idx="93">
                  <c:v>16910.609627477072</c:v>
                </c:pt>
                <c:pt idx="94">
                  <c:v>430.84134698238722</c:v>
                </c:pt>
                <c:pt idx="95">
                  <c:v>11260.511943820282</c:v>
                </c:pt>
                <c:pt idx="96">
                  <c:v>21560.691455157543</c:v>
                </c:pt>
                <c:pt idx="97">
                  <c:v>23485.494616877419</c:v>
                </c:pt>
                <c:pt idx="98">
                  <c:v>20268.232758407608</c:v>
                </c:pt>
                <c:pt idx="99">
                  <c:v>15542.211232779937</c:v>
                </c:pt>
                <c:pt idx="100">
                  <c:v>24030.671875739583</c:v>
                </c:pt>
                <c:pt idx="101">
                  <c:v>13072.345109910902</c:v>
                </c:pt>
                <c:pt idx="102">
                  <c:v>15550.014745703638</c:v>
                </c:pt>
                <c:pt idx="103">
                  <c:v>19980.669863573843</c:v>
                </c:pt>
                <c:pt idx="104">
                  <c:v>15575.477678167166</c:v>
                </c:pt>
                <c:pt idx="105">
                  <c:v>32594.524119947848</c:v>
                </c:pt>
                <c:pt idx="106">
                  <c:v>30671.579799356747</c:v>
                </c:pt>
                <c:pt idx="107">
                  <c:v>12993.843393249388</c:v>
                </c:pt>
                <c:pt idx="108">
                  <c:v>10099.615877942777</c:v>
                </c:pt>
                <c:pt idx="109">
                  <c:v>14339.047645372893</c:v>
                </c:pt>
                <c:pt idx="110">
                  <c:v>10754.696689251528</c:v>
                </c:pt>
                <c:pt idx="111">
                  <c:v>22650.816687779465</c:v>
                </c:pt>
                <c:pt idx="112">
                  <c:v>16311.00899901668</c:v>
                </c:pt>
                <c:pt idx="113">
                  <c:v>10274.570779805674</c:v>
                </c:pt>
                <c:pt idx="114">
                  <c:v>14435.271554953704</c:v>
                </c:pt>
                <c:pt idx="115">
                  <c:v>21935.597086952708</c:v>
                </c:pt>
                <c:pt idx="116">
                  <c:v>29288.294444986819</c:v>
                </c:pt>
                <c:pt idx="117">
                  <c:v>15774.197619147773</c:v>
                </c:pt>
                <c:pt idx="118">
                  <c:v>23668.376460320338</c:v>
                </c:pt>
                <c:pt idx="119">
                  <c:v>20917.110719496315</c:v>
                </c:pt>
                <c:pt idx="120">
                  <c:v>10548.78172226443</c:v>
                </c:pt>
                <c:pt idx="121">
                  <c:v>21290.324693828756</c:v>
                </c:pt>
                <c:pt idx="122">
                  <c:v>18837.713101629462</c:v>
                </c:pt>
                <c:pt idx="123">
                  <c:v>23274.80292728341</c:v>
                </c:pt>
                <c:pt idx="124">
                  <c:v>17553.336802795679</c:v>
                </c:pt>
                <c:pt idx="125">
                  <c:v>21131.579300444097</c:v>
                </c:pt>
                <c:pt idx="126">
                  <c:v>28308.327643914545</c:v>
                </c:pt>
                <c:pt idx="127">
                  <c:v>22188.145613403613</c:v>
                </c:pt>
                <c:pt idx="128">
                  <c:v>12534.469791927802</c:v>
                </c:pt>
                <c:pt idx="129">
                  <c:v>18604.007216624195</c:v>
                </c:pt>
                <c:pt idx="130">
                  <c:v>27435.149465574486</c:v>
                </c:pt>
                <c:pt idx="131">
                  <c:v>11134.686403929307</c:v>
                </c:pt>
                <c:pt idx="132">
                  <c:v>11277.692020328039</c:v>
                </c:pt>
                <c:pt idx="133">
                  <c:v>23493.982336796915</c:v>
                </c:pt>
                <c:pt idx="134">
                  <c:v>17053.787646236229</c:v>
                </c:pt>
                <c:pt idx="135">
                  <c:v>15626.002784776923</c:v>
                </c:pt>
                <c:pt idx="136">
                  <c:v>16940.419134203414</c:v>
                </c:pt>
                <c:pt idx="137">
                  <c:v>22873.873461732011</c:v>
                </c:pt>
                <c:pt idx="138">
                  <c:v>25502.375178840808</c:v>
                </c:pt>
                <c:pt idx="139">
                  <c:v>23710.51287663238</c:v>
                </c:pt>
                <c:pt idx="140">
                  <c:v>10691.113679948148</c:v>
                </c:pt>
                <c:pt idx="141">
                  <c:v>27048.470859780726</c:v>
                </c:pt>
                <c:pt idx="142">
                  <c:v>7634.2972463421756</c:v>
                </c:pt>
                <c:pt idx="143">
                  <c:v>16073.509516857093</c:v>
                </c:pt>
                <c:pt idx="144">
                  <c:v>14417.658984114092</c:v>
                </c:pt>
                <c:pt idx="145">
                  <c:v>23931.781022289102</c:v>
                </c:pt>
                <c:pt idx="146">
                  <c:v>7207.9156018609519</c:v>
                </c:pt>
                <c:pt idx="147">
                  <c:v>11981.297486849795</c:v>
                </c:pt>
                <c:pt idx="148">
                  <c:v>11398.609369656902</c:v>
                </c:pt>
                <c:pt idx="149">
                  <c:v>20830.413919261315</c:v>
                </c:pt>
                <c:pt idx="150">
                  <c:v>11934.073664639967</c:v>
                </c:pt>
                <c:pt idx="151">
                  <c:v>15088.432359029246</c:v>
                </c:pt>
                <c:pt idx="160">
                  <c:v>2467003.8238559272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3-2348-B228-C9B80C2B6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114448"/>
        <c:axId val="1339067120"/>
      </c:scatterChart>
      <c:valAx>
        <c:axId val="133911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067120"/>
        <c:crosses val="autoZero"/>
        <c:crossBetween val="midCat"/>
      </c:valAx>
      <c:valAx>
        <c:axId val="13390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1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100k'!$G$1</c:f>
              <c:strCache>
                <c:ptCount val="1"/>
                <c:pt idx="0">
                  <c:v>Media Awareness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100k'!$G$2:$G$1048576</c:f>
              <c:numCache>
                <c:formatCode>General</c:formatCode>
                <c:ptCount val="1048575"/>
                <c:pt idx="0">
                  <c:v>9902.1339098575736</c:v>
                </c:pt>
                <c:pt idx="1">
                  <c:v>8428.0316332120638</c:v>
                </c:pt>
                <c:pt idx="2">
                  <c:v>11245.409740075926</c:v>
                </c:pt>
                <c:pt idx="3">
                  <c:v>5281.6715434100579</c:v>
                </c:pt>
                <c:pt idx="4">
                  <c:v>1759.9127083296667</c:v>
                </c:pt>
                <c:pt idx="5">
                  <c:v>6100.5368472425571</c:v>
                </c:pt>
                <c:pt idx="6">
                  <c:v>12885.850691648035</c:v>
                </c:pt>
                <c:pt idx="7">
                  <c:v>12656.536749660736</c:v>
                </c:pt>
                <c:pt idx="8">
                  <c:v>6777.5932766274691</c:v>
                </c:pt>
                <c:pt idx="9">
                  <c:v>10867.659947414548</c:v>
                </c:pt>
                <c:pt idx="10">
                  <c:v>3678.2672208589279</c:v>
                </c:pt>
                <c:pt idx="11">
                  <c:v>11044.279063445136</c:v>
                </c:pt>
                <c:pt idx="12">
                  <c:v>9395.5711626432076</c:v>
                </c:pt>
                <c:pt idx="13">
                  <c:v>13257.05428253842</c:v>
                </c:pt>
                <c:pt idx="14">
                  <c:v>11861.079970462086</c:v>
                </c:pt>
                <c:pt idx="15">
                  <c:v>14050.738778923891</c:v>
                </c:pt>
                <c:pt idx="16">
                  <c:v>17516.566515450206</c:v>
                </c:pt>
                <c:pt idx="17">
                  <c:v>7700.050050325327</c:v>
                </c:pt>
                <c:pt idx="18">
                  <c:v>8755.6203357007835</c:v>
                </c:pt>
                <c:pt idx="19">
                  <c:v>6504.0650406504074</c:v>
                </c:pt>
                <c:pt idx="20">
                  <c:v>9460.0134242095264</c:v>
                </c:pt>
                <c:pt idx="21">
                  <c:v>5710.83202063514</c:v>
                </c:pt>
                <c:pt idx="22">
                  <c:v>8280.9162833867558</c:v>
                </c:pt>
                <c:pt idx="23">
                  <c:v>13087.226363714155</c:v>
                </c:pt>
                <c:pt idx="24">
                  <c:v>15516.823057434814</c:v>
                </c:pt>
                <c:pt idx="26">
                  <c:v>10525.788181043556</c:v>
                </c:pt>
                <c:pt idx="27">
                  <c:v>14675.438623880998</c:v>
                </c:pt>
                <c:pt idx="28">
                  <c:v>5605.7702061321788</c:v>
                </c:pt>
                <c:pt idx="29">
                  <c:v>5369.3661000442507</c:v>
                </c:pt>
                <c:pt idx="30">
                  <c:v>8940.3855094231676</c:v>
                </c:pt>
                <c:pt idx="31">
                  <c:v>4974.1725655251576</c:v>
                </c:pt>
                <c:pt idx="32">
                  <c:v>9260.5894246443277</c:v>
                </c:pt>
                <c:pt idx="33">
                  <c:v>11781.270321247521</c:v>
                </c:pt>
                <c:pt idx="34">
                  <c:v>2456.2254569346919</c:v>
                </c:pt>
                <c:pt idx="35">
                  <c:v>9897.3839234813458</c:v>
                </c:pt>
                <c:pt idx="36">
                  <c:v>16043.250180864943</c:v>
                </c:pt>
                <c:pt idx="37">
                  <c:v>10156.861137889191</c:v>
                </c:pt>
                <c:pt idx="38">
                  <c:v>8475.8470957183927</c:v>
                </c:pt>
                <c:pt idx="39">
                  <c:v>5339.6554854280803</c:v>
                </c:pt>
                <c:pt idx="40">
                  <c:v>13892.793940095597</c:v>
                </c:pt>
                <c:pt idx="41">
                  <c:v>9326.9599107276699</c:v>
                </c:pt>
                <c:pt idx="42">
                  <c:v>4865.8233005463344</c:v>
                </c:pt>
                <c:pt idx="43">
                  <c:v>12460.426608087279</c:v>
                </c:pt>
                <c:pt idx="44">
                  <c:v>16936.322373323674</c:v>
                </c:pt>
                <c:pt idx="45">
                  <c:v>3677.3628895246643</c:v>
                </c:pt>
                <c:pt idx="46">
                  <c:v>10855.245303872856</c:v>
                </c:pt>
                <c:pt idx="47">
                  <c:v>7472.0545161097498</c:v>
                </c:pt>
                <c:pt idx="48">
                  <c:v>9545.3677693839145</c:v>
                </c:pt>
                <c:pt idx="49">
                  <c:v>13923.26838780212</c:v>
                </c:pt>
                <c:pt idx="50">
                  <c:v>22976.824337759321</c:v>
                </c:pt>
                <c:pt idx="51">
                  <c:v>7174.5699478366569</c:v>
                </c:pt>
                <c:pt idx="52">
                  <c:v>7280.2154943786336</c:v>
                </c:pt>
                <c:pt idx="53">
                  <c:v>6142.0817050418809</c:v>
                </c:pt>
                <c:pt idx="54">
                  <c:v>2920.1343261790043</c:v>
                </c:pt>
                <c:pt idx="55">
                  <c:v>3658.1485684728846</c:v>
                </c:pt>
                <c:pt idx="56">
                  <c:v>3072.2910074042211</c:v>
                </c:pt>
                <c:pt idx="57">
                  <c:v>9140.122228361799</c:v>
                </c:pt>
                <c:pt idx="58">
                  <c:v>12900.275010408177</c:v>
                </c:pt>
                <c:pt idx="59">
                  <c:v>0</c:v>
                </c:pt>
                <c:pt idx="60">
                  <c:v>11104.292685777738</c:v>
                </c:pt>
                <c:pt idx="61">
                  <c:v>12533.394900887231</c:v>
                </c:pt>
                <c:pt idx="62">
                  <c:v>7453.5523568933349</c:v>
                </c:pt>
                <c:pt idx="63">
                  <c:v>9615.8469157171021</c:v>
                </c:pt>
                <c:pt idx="64">
                  <c:v>17008.662268712564</c:v>
                </c:pt>
                <c:pt idx="65">
                  <c:v>7628.2442474063973</c:v>
                </c:pt>
                <c:pt idx="66">
                  <c:v>13644.248949067969</c:v>
                </c:pt>
                <c:pt idx="67">
                  <c:v>5664.3103135762185</c:v>
                </c:pt>
                <c:pt idx="68">
                  <c:v>2604.1933826656996</c:v>
                </c:pt>
                <c:pt idx="69">
                  <c:v>8384.3603731173462</c:v>
                </c:pt>
                <c:pt idx="70">
                  <c:v>4888.8599178671529</c:v>
                </c:pt>
                <c:pt idx="71">
                  <c:v>3572.8518228415164</c:v>
                </c:pt>
                <c:pt idx="72">
                  <c:v>2120.0364646271919</c:v>
                </c:pt>
                <c:pt idx="73">
                  <c:v>9438.0325746952858</c:v>
                </c:pt>
                <c:pt idx="74">
                  <c:v>13804.556758690072</c:v>
                </c:pt>
                <c:pt idx="75">
                  <c:v>7061.0071013557135</c:v>
                </c:pt>
                <c:pt idx="76">
                  <c:v>6131.6374975911422</c:v>
                </c:pt>
                <c:pt idx="77">
                  <c:v>11801.730920535012</c:v>
                </c:pt>
                <c:pt idx="78">
                  <c:v>12868.356710848026</c:v>
                </c:pt>
                <c:pt idx="79">
                  <c:v>9601.0398664716922</c:v>
                </c:pt>
                <c:pt idx="80">
                  <c:v>3571.2018284553365</c:v>
                </c:pt>
                <c:pt idx="81">
                  <c:v>9632.1585667348045</c:v>
                </c:pt>
                <c:pt idx="82">
                  <c:v>13065.779879541938</c:v>
                </c:pt>
                <c:pt idx="83">
                  <c:v>8951.4829623440964</c:v>
                </c:pt>
                <c:pt idx="84">
                  <c:v>14814.463657157756</c:v>
                </c:pt>
                <c:pt idx="85">
                  <c:v>4370.8681636890133</c:v>
                </c:pt>
                <c:pt idx="86">
                  <c:v>4116.6569086651052</c:v>
                </c:pt>
                <c:pt idx="87">
                  <c:v>5485.2378536264277</c:v>
                </c:pt>
                <c:pt idx="88">
                  <c:v>15972.125682882319</c:v>
                </c:pt>
                <c:pt idx="89">
                  <c:v>9448.8650049972512</c:v>
                </c:pt>
                <c:pt idx="90">
                  <c:v>7390.7308864328916</c:v>
                </c:pt>
                <c:pt idx="91">
                  <c:v>7524.2743350422552</c:v>
                </c:pt>
                <c:pt idx="92">
                  <c:v>1493.9403481110849</c:v>
                </c:pt>
                <c:pt idx="93">
                  <c:v>9345.3368993952226</c:v>
                </c:pt>
                <c:pt idx="94">
                  <c:v>15366.674709038478</c:v>
                </c:pt>
                <c:pt idx="95">
                  <c:v>9724.9875878447892</c:v>
                </c:pt>
                <c:pt idx="96">
                  <c:v>14752.052048265687</c:v>
                </c:pt>
                <c:pt idx="97">
                  <c:v>3708.2359921385396</c:v>
                </c:pt>
                <c:pt idx="98">
                  <c:v>13347.372792122083</c:v>
                </c:pt>
                <c:pt idx="99">
                  <c:v>4238.7848816672558</c:v>
                </c:pt>
                <c:pt idx="100">
                  <c:v>7282.021780527145</c:v>
                </c:pt>
                <c:pt idx="101">
                  <c:v>8944.2361278337758</c:v>
                </c:pt>
                <c:pt idx="102">
                  <c:v>6434.4888602911615</c:v>
                </c:pt>
                <c:pt idx="103">
                  <c:v>9293.334820266904</c:v>
                </c:pt>
                <c:pt idx="104">
                  <c:v>6882.1878112831664</c:v>
                </c:pt>
                <c:pt idx="105">
                  <c:v>11640.901471409947</c:v>
                </c:pt>
                <c:pt idx="106">
                  <c:v>11075.848260878825</c:v>
                </c:pt>
                <c:pt idx="107">
                  <c:v>5878.1672493271044</c:v>
                </c:pt>
                <c:pt idx="108">
                  <c:v>4713.1540763732955</c:v>
                </c:pt>
                <c:pt idx="109">
                  <c:v>4664.5094750008202</c:v>
                </c:pt>
                <c:pt idx="110">
                  <c:v>13584.880028528249</c:v>
                </c:pt>
                <c:pt idx="111">
                  <c:v>12583.787048766371</c:v>
                </c:pt>
                <c:pt idx="112">
                  <c:v>2796.1729712600022</c:v>
                </c:pt>
                <c:pt idx="113">
                  <c:v>10445.813626135769</c:v>
                </c:pt>
                <c:pt idx="114">
                  <c:v>9279.817428184524</c:v>
                </c:pt>
                <c:pt idx="115">
                  <c:v>3133.6567267075293</c:v>
                </c:pt>
                <c:pt idx="116">
                  <c:v>11094.050926131371</c:v>
                </c:pt>
                <c:pt idx="117">
                  <c:v>4732.2592857443324</c:v>
                </c:pt>
                <c:pt idx="118">
                  <c:v>11834.188230160169</c:v>
                </c:pt>
                <c:pt idx="119">
                  <c:v>3660.4943759118555</c:v>
                </c:pt>
                <c:pt idx="120">
                  <c:v>6393.2010437966246</c:v>
                </c:pt>
                <c:pt idx="121">
                  <c:v>9498.7602480159057</c:v>
                </c:pt>
                <c:pt idx="122">
                  <c:v>8923.1272586665873</c:v>
                </c:pt>
                <c:pt idx="123">
                  <c:v>9538.85365872271</c:v>
                </c:pt>
                <c:pt idx="124">
                  <c:v>5315.4470600015084</c:v>
                </c:pt>
                <c:pt idx="125">
                  <c:v>10733.500597050972</c:v>
                </c:pt>
                <c:pt idx="126">
                  <c:v>8575.7580803623459</c:v>
                </c:pt>
                <c:pt idx="127">
                  <c:v>6902.9786352811234</c:v>
                </c:pt>
                <c:pt idx="128">
                  <c:v>8057.8734376678731</c:v>
                </c:pt>
                <c:pt idx="129">
                  <c:v>14710.145241051689</c:v>
                </c:pt>
                <c:pt idx="130">
                  <c:v>14557.426247039522</c:v>
                </c:pt>
                <c:pt idx="131">
                  <c:v>6804.53058017902</c:v>
                </c:pt>
                <c:pt idx="132">
                  <c:v>11277.692020328039</c:v>
                </c:pt>
                <c:pt idx="133">
                  <c:v>11213.037024380346</c:v>
                </c:pt>
                <c:pt idx="134">
                  <c:v>14069.374808144888</c:v>
                </c:pt>
                <c:pt idx="135">
                  <c:v>4185.5364602081054</c:v>
                </c:pt>
                <c:pt idx="136">
                  <c:v>9881.9111616186583</c:v>
                </c:pt>
                <c:pt idx="137">
                  <c:v>10813.103818273314</c:v>
                </c:pt>
                <c:pt idx="138">
                  <c:v>13831.796707167896</c:v>
                </c:pt>
                <c:pt idx="139">
                  <c:v>15503.027650105785</c:v>
                </c:pt>
                <c:pt idx="140">
                  <c:v>8018.3352599611108</c:v>
                </c:pt>
                <c:pt idx="141">
                  <c:v>9617.2340834775932</c:v>
                </c:pt>
                <c:pt idx="142">
                  <c:v>10510.98896235517</c:v>
                </c:pt>
                <c:pt idx="143">
                  <c:v>7590.2683829602938</c:v>
                </c:pt>
                <c:pt idx="144">
                  <c:v>9121.376091990549</c:v>
                </c:pt>
                <c:pt idx="145">
                  <c:v>5552.1731971710724</c:v>
                </c:pt>
                <c:pt idx="146">
                  <c:v>7863.1806565755842</c:v>
                </c:pt>
                <c:pt idx="147">
                  <c:v>4091.1747516072473</c:v>
                </c:pt>
                <c:pt idx="148">
                  <c:v>5999.2680892931066</c:v>
                </c:pt>
                <c:pt idx="149">
                  <c:v>18936.739926601196</c:v>
                </c:pt>
                <c:pt idx="150">
                  <c:v>10520.828099090499</c:v>
                </c:pt>
                <c:pt idx="151">
                  <c:v>17445.99991512757</c:v>
                </c:pt>
                <c:pt idx="160">
                  <c:v>24670.038238559267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A-1B4E-8E0D-76F01038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228096"/>
        <c:axId val="1663115168"/>
      </c:scatterChart>
      <c:valAx>
        <c:axId val="166322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115168"/>
        <c:crosses val="autoZero"/>
        <c:crossBetween val="midCat"/>
      </c:valAx>
      <c:valAx>
        <c:axId val="166311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2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100k'!$H$1</c:f>
              <c:strCache>
                <c:ptCount val="1"/>
                <c:pt idx="0">
                  <c:v>Subsidising Counselling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100k'!$H$2:$H$1048576</c:f>
              <c:numCache>
                <c:formatCode>General</c:formatCode>
                <c:ptCount val="1048575"/>
                <c:pt idx="0">
                  <c:v>10452.252460405218</c:v>
                </c:pt>
                <c:pt idx="1">
                  <c:v>7304.2940821171214</c:v>
                </c:pt>
                <c:pt idx="2">
                  <c:v>5428.8184952090669</c:v>
                </c:pt>
                <c:pt idx="3">
                  <c:v>3697.1700803870413</c:v>
                </c:pt>
                <c:pt idx="4">
                  <c:v>7626.2884027618893</c:v>
                </c:pt>
                <c:pt idx="5">
                  <c:v>2846.91719537986</c:v>
                </c:pt>
                <c:pt idx="6">
                  <c:v>9112.137274808254</c:v>
                </c:pt>
                <c:pt idx="7">
                  <c:v>5625.1274442936601</c:v>
                </c:pt>
                <c:pt idx="8">
                  <c:v>6099.8339489647224</c:v>
                </c:pt>
                <c:pt idx="9">
                  <c:v>3856.2664329535492</c:v>
                </c:pt>
                <c:pt idx="10">
                  <c:v>3152.8004750219384</c:v>
                </c:pt>
                <c:pt idx="11">
                  <c:v>3398.2397118292729</c:v>
                </c:pt>
                <c:pt idx="12">
                  <c:v>4306.3034495448046</c:v>
                </c:pt>
                <c:pt idx="13">
                  <c:v>5438.7915005285822</c:v>
                </c:pt>
                <c:pt idx="14">
                  <c:v>8034.9251412807671</c:v>
                </c:pt>
                <c:pt idx="15">
                  <c:v>3791.4691943127964</c:v>
                </c:pt>
                <c:pt idx="16">
                  <c:v>10094.292568225543</c:v>
                </c:pt>
                <c:pt idx="17">
                  <c:v>2566.6833501084425</c:v>
                </c:pt>
                <c:pt idx="18">
                  <c:v>7725.5473550301031</c:v>
                </c:pt>
                <c:pt idx="19">
                  <c:v>3716.6085946573753</c:v>
                </c:pt>
                <c:pt idx="20">
                  <c:v>4654.9272404840522</c:v>
                </c:pt>
                <c:pt idx="21">
                  <c:v>7138.5400257939245</c:v>
                </c:pt>
                <c:pt idx="22">
                  <c:v>9316.0308188101026</c:v>
                </c:pt>
                <c:pt idx="23">
                  <c:v>7046.9680419999295</c:v>
                </c:pt>
                <c:pt idx="24">
                  <c:v>3385.4886670766869</c:v>
                </c:pt>
                <c:pt idx="26">
                  <c:v>5680.5840977060461</c:v>
                </c:pt>
                <c:pt idx="27">
                  <c:v>4995.8939996190629</c:v>
                </c:pt>
                <c:pt idx="28">
                  <c:v>7741.301713230152</c:v>
                </c:pt>
                <c:pt idx="29">
                  <c:v>5739.6672103921301</c:v>
                </c:pt>
                <c:pt idx="30">
                  <c:v>2682.1156528269498</c:v>
                </c:pt>
                <c:pt idx="31">
                  <c:v>6122.05854218481</c:v>
                </c:pt>
                <c:pt idx="32">
                  <c:v>7242.2558320936414</c:v>
                </c:pt>
                <c:pt idx="33">
                  <c:v>5775.1325104154521</c:v>
                </c:pt>
                <c:pt idx="34">
                  <c:v>5833.5354602198931</c:v>
                </c:pt>
                <c:pt idx="35">
                  <c:v>7324.0641033761958</c:v>
                </c:pt>
                <c:pt idx="36">
                  <c:v>4540.54250401838</c:v>
                </c:pt>
                <c:pt idx="37">
                  <c:v>4989.3352958052164</c:v>
                </c:pt>
                <c:pt idx="38">
                  <c:v>6519.8823813218414</c:v>
                </c:pt>
                <c:pt idx="39">
                  <c:v>9878.362648041948</c:v>
                </c:pt>
                <c:pt idx="40">
                  <c:v>4630.9313133651985</c:v>
                </c:pt>
                <c:pt idx="41">
                  <c:v>5329.6913775586681</c:v>
                </c:pt>
                <c:pt idx="42">
                  <c:v>6293.1314687065933</c:v>
                </c:pt>
                <c:pt idx="43">
                  <c:v>4153.4755360290928</c:v>
                </c:pt>
                <c:pt idx="44">
                  <c:v>6332.7118439384167</c:v>
                </c:pt>
                <c:pt idx="45">
                  <c:v>4045.0991784771304</c:v>
                </c:pt>
                <c:pt idx="46">
                  <c:v>5921.0428930215576</c:v>
                </c:pt>
                <c:pt idx="47">
                  <c:v>7472.0545161097498</c:v>
                </c:pt>
                <c:pt idx="48">
                  <c:v>2727.24793410969</c:v>
                </c:pt>
                <c:pt idx="49">
                  <c:v>6104.2900813516681</c:v>
                </c:pt>
                <c:pt idx="50">
                  <c:v>6627.9300974305715</c:v>
                </c:pt>
                <c:pt idx="51">
                  <c:v>12238.97226395665</c:v>
                </c:pt>
                <c:pt idx="52">
                  <c:v>7280.2154943786336</c:v>
                </c:pt>
                <c:pt idx="53">
                  <c:v>3071.0408525209405</c:v>
                </c:pt>
                <c:pt idx="54">
                  <c:v>1946.7562174526695</c:v>
                </c:pt>
                <c:pt idx="55">
                  <c:v>6805.8578018100179</c:v>
                </c:pt>
                <c:pt idx="56">
                  <c:v>3072.2910074042211</c:v>
                </c:pt>
                <c:pt idx="57">
                  <c:v>3739.1409116025543</c:v>
                </c:pt>
                <c:pt idx="58">
                  <c:v>4691.0090946938817</c:v>
                </c:pt>
                <c:pt idx="59">
                  <c:v>0</c:v>
                </c:pt>
                <c:pt idx="60">
                  <c:v>1168.8729142923935</c:v>
                </c:pt>
                <c:pt idx="61">
                  <c:v>3957.9141792275473</c:v>
                </c:pt>
                <c:pt idx="62">
                  <c:v>3880.7751940849594</c:v>
                </c:pt>
                <c:pt idx="63">
                  <c:v>5547.603989836789</c:v>
                </c:pt>
                <c:pt idx="64">
                  <c:v>3644.7133432955497</c:v>
                </c:pt>
                <c:pt idx="65">
                  <c:v>4711.5626233980693</c:v>
                </c:pt>
                <c:pt idx="66">
                  <c:v>2598.9045617272318</c:v>
                </c:pt>
                <c:pt idx="67">
                  <c:v>10573.379252008943</c:v>
                </c:pt>
                <c:pt idx="68">
                  <c:v>7181.2605400781413</c:v>
                </c:pt>
                <c:pt idx="69">
                  <c:v>1463.935938163346</c:v>
                </c:pt>
                <c:pt idx="70">
                  <c:v>6518.4798904895379</c:v>
                </c:pt>
                <c:pt idx="71">
                  <c:v>10581.138090722952</c:v>
                </c:pt>
                <c:pt idx="72">
                  <c:v>6713.4488046527731</c:v>
                </c:pt>
                <c:pt idx="73">
                  <c:v>4902.8740647767727</c:v>
                </c:pt>
                <c:pt idx="74">
                  <c:v>2509.9194106709224</c:v>
                </c:pt>
                <c:pt idx="75">
                  <c:v>9078.4377017430597</c:v>
                </c:pt>
                <c:pt idx="76">
                  <c:v>6788.5986580473364</c:v>
                </c:pt>
                <c:pt idx="77">
                  <c:v>5006.7949359845506</c:v>
                </c:pt>
                <c:pt idx="78">
                  <c:v>3356.9626202212239</c:v>
                </c:pt>
                <c:pt idx="79">
                  <c:v>6646.873753711172</c:v>
                </c:pt>
                <c:pt idx="80">
                  <c:v>7539.2038600723754</c:v>
                </c:pt>
                <c:pt idx="81">
                  <c:v>7491.6788852381815</c:v>
                </c:pt>
                <c:pt idx="82">
                  <c:v>7165.1050952326768</c:v>
                </c:pt>
                <c:pt idx="83">
                  <c:v>4218.514959265608</c:v>
                </c:pt>
                <c:pt idx="84">
                  <c:v>4148.0498240041716</c:v>
                </c:pt>
                <c:pt idx="85">
                  <c:v>6009.9437250723922</c:v>
                </c:pt>
                <c:pt idx="86">
                  <c:v>8690.7201405152227</c:v>
                </c:pt>
                <c:pt idx="87">
                  <c:v>3199.7220812820833</c:v>
                </c:pt>
                <c:pt idx="88">
                  <c:v>9317.0733150146862</c:v>
                </c:pt>
                <c:pt idx="89">
                  <c:v>11312.021484855864</c:v>
                </c:pt>
                <c:pt idx="90">
                  <c:v>6537.9542456906356</c:v>
                </c:pt>
                <c:pt idx="91">
                  <c:v>2394.0872884225359</c:v>
                </c:pt>
                <c:pt idx="92">
                  <c:v>2298.3697663247458</c:v>
                </c:pt>
                <c:pt idx="93">
                  <c:v>8010.2887709101915</c:v>
                </c:pt>
                <c:pt idx="94">
                  <c:v>4882.8685991337215</c:v>
                </c:pt>
                <c:pt idx="95">
                  <c:v>3582.8901639428173</c:v>
                </c:pt>
                <c:pt idx="96">
                  <c:v>7186.8971517191821</c:v>
                </c:pt>
                <c:pt idx="97">
                  <c:v>3090.1966601154495</c:v>
                </c:pt>
                <c:pt idx="98">
                  <c:v>6920.8599662855249</c:v>
                </c:pt>
                <c:pt idx="99">
                  <c:v>6358.1773225008828</c:v>
                </c:pt>
                <c:pt idx="100">
                  <c:v>7282.021780527145</c:v>
                </c:pt>
                <c:pt idx="101">
                  <c:v>8944.2361278337758</c:v>
                </c:pt>
                <c:pt idx="102">
                  <c:v>5362.0740502426333</c:v>
                </c:pt>
                <c:pt idx="103">
                  <c:v>6505.334374186833</c:v>
                </c:pt>
                <c:pt idx="104">
                  <c:v>2897.7632889613333</c:v>
                </c:pt>
                <c:pt idx="105">
                  <c:v>4656.3605885639781</c:v>
                </c:pt>
                <c:pt idx="106">
                  <c:v>8093.8891137191422</c:v>
                </c:pt>
                <c:pt idx="107">
                  <c:v>5259.4128020295148</c:v>
                </c:pt>
                <c:pt idx="108">
                  <c:v>5723.1156641675734</c:v>
                </c:pt>
                <c:pt idx="109">
                  <c:v>6737.6247972234069</c:v>
                </c:pt>
                <c:pt idx="110">
                  <c:v>3113.2016732043903</c:v>
                </c:pt>
                <c:pt idx="111">
                  <c:v>18456.221004857343</c:v>
                </c:pt>
                <c:pt idx="112">
                  <c:v>2330.1441427166683</c:v>
                </c:pt>
                <c:pt idx="113">
                  <c:v>8048.4137775144445</c:v>
                </c:pt>
                <c:pt idx="114">
                  <c:v>3780.6663596307321</c:v>
                </c:pt>
                <c:pt idx="115">
                  <c:v>6267.3134534150586</c:v>
                </c:pt>
                <c:pt idx="116">
                  <c:v>5768.906481588313</c:v>
                </c:pt>
                <c:pt idx="117">
                  <c:v>5258.0658730492578</c:v>
                </c:pt>
                <c:pt idx="118">
                  <c:v>8505.8227904276209</c:v>
                </c:pt>
                <c:pt idx="119">
                  <c:v>1568.7833039622237</c:v>
                </c:pt>
                <c:pt idx="120">
                  <c:v>3835.9206262779744</c:v>
                </c:pt>
                <c:pt idx="121">
                  <c:v>5568.2387660782897</c:v>
                </c:pt>
                <c:pt idx="122">
                  <c:v>4461.5636293332936</c:v>
                </c:pt>
                <c:pt idx="123">
                  <c:v>4578.649756186901</c:v>
                </c:pt>
                <c:pt idx="124">
                  <c:v>6551.5975390716267</c:v>
                </c:pt>
                <c:pt idx="125">
                  <c:v>6373.0159794990141</c:v>
                </c:pt>
                <c:pt idx="126">
                  <c:v>3746.690423459278</c:v>
                </c:pt>
                <c:pt idx="127">
                  <c:v>6902.9786352811234</c:v>
                </c:pt>
                <c:pt idx="128">
                  <c:v>4924.255989685922</c:v>
                </c:pt>
                <c:pt idx="129">
                  <c:v>5624.467298049175</c:v>
                </c:pt>
                <c:pt idx="130">
                  <c:v>4479.2080760121607</c:v>
                </c:pt>
                <c:pt idx="131">
                  <c:v>1855.7810673215513</c:v>
                </c:pt>
                <c:pt idx="132">
                  <c:v>7048.5575127050251</c:v>
                </c:pt>
                <c:pt idx="133">
                  <c:v>9611.1745923260114</c:v>
                </c:pt>
                <c:pt idx="134">
                  <c:v>5542.4809850267748</c:v>
                </c:pt>
                <c:pt idx="135">
                  <c:v>7533.965628374589</c:v>
                </c:pt>
                <c:pt idx="136">
                  <c:v>8470.2095671017069</c:v>
                </c:pt>
                <c:pt idx="137">
                  <c:v>6654.2177343220392</c:v>
                </c:pt>
                <c:pt idx="138">
                  <c:v>8212.6292948809387</c:v>
                </c:pt>
                <c:pt idx="139">
                  <c:v>9575.3994309476911</c:v>
                </c:pt>
                <c:pt idx="140">
                  <c:v>6848.9947012167813</c:v>
                </c:pt>
                <c:pt idx="141">
                  <c:v>9617.2340834775932</c:v>
                </c:pt>
                <c:pt idx="142">
                  <c:v>7855.5812244970211</c:v>
                </c:pt>
                <c:pt idx="143">
                  <c:v>9376.2138848333034</c:v>
                </c:pt>
                <c:pt idx="144">
                  <c:v>4413.5690767696206</c:v>
                </c:pt>
                <c:pt idx="145">
                  <c:v>8806.8954162023892</c:v>
                </c:pt>
                <c:pt idx="146">
                  <c:v>2621.0602188585281</c:v>
                </c:pt>
                <c:pt idx="147">
                  <c:v>2337.8141437755698</c:v>
                </c:pt>
                <c:pt idx="148">
                  <c:v>3599.5608535758638</c:v>
                </c:pt>
                <c:pt idx="149">
                  <c:v>10604.574358896669</c:v>
                </c:pt>
                <c:pt idx="150">
                  <c:v>4710.8185518315668</c:v>
                </c:pt>
                <c:pt idx="151">
                  <c:v>8958.7567131736159</c:v>
                </c:pt>
                <c:pt idx="160">
                  <c:v>12335.019119279634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5-F94D-90D9-4BCF22438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927040"/>
        <c:axId val="1098322784"/>
      </c:scatterChart>
      <c:valAx>
        <c:axId val="174292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22784"/>
        <c:crosses val="autoZero"/>
        <c:crossBetween val="midCat"/>
      </c:valAx>
      <c:valAx>
        <c:axId val="10983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2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cap="none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2800"/>
              <a:t>Changes</a:t>
            </a:r>
            <a:r>
              <a:rPr lang="en-GB" sz="2800" baseline="0%"/>
              <a:t> in childhood obesity cases in English LAs from 2008 to 2018</a:t>
            </a:r>
            <a:endParaRPr lang="en-GB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cap="none" spc="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Sheet2!$A$2:$A$152</c:f>
              <c:strCache>
                <c:ptCount val="151"/>
                <c:pt idx="0">
                  <c:v>Barking and Dagenham</c:v>
                </c:pt>
                <c:pt idx="1">
                  <c:v>Barnet</c:v>
                </c:pt>
                <c:pt idx="2">
                  <c:v>Barnsley</c:v>
                </c:pt>
                <c:pt idx="3">
                  <c:v>Bath and North East Somerset</c:v>
                </c:pt>
                <c:pt idx="4">
                  <c:v>Bedford</c:v>
                </c:pt>
                <c:pt idx="5">
                  <c:v>Bexley</c:v>
                </c:pt>
                <c:pt idx="6">
                  <c:v>Birmingham</c:v>
                </c:pt>
                <c:pt idx="7">
                  <c:v>Blackburn with Darwen</c:v>
                </c:pt>
                <c:pt idx="8">
                  <c:v>Blackpool</c:v>
                </c:pt>
                <c:pt idx="9">
                  <c:v>Bolton</c:v>
                </c:pt>
                <c:pt idx="10">
                  <c:v>Bournemouth</c:v>
                </c:pt>
                <c:pt idx="11">
                  <c:v>Bracknell Forest</c:v>
                </c:pt>
                <c:pt idx="12">
                  <c:v>Bradford</c:v>
                </c:pt>
                <c:pt idx="13">
                  <c:v>Brent</c:v>
                </c:pt>
                <c:pt idx="14">
                  <c:v>Brighton and Hove</c:v>
                </c:pt>
                <c:pt idx="15">
                  <c:v>Bristol</c:v>
                </c:pt>
                <c:pt idx="16">
                  <c:v>Bromley</c:v>
                </c:pt>
                <c:pt idx="17">
                  <c:v>Buckinghamshire</c:v>
                </c:pt>
                <c:pt idx="18">
                  <c:v>Bury</c:v>
                </c:pt>
                <c:pt idx="19">
                  <c:v>Calderdale</c:v>
                </c:pt>
                <c:pt idx="20">
                  <c:v>Cambridgeshire</c:v>
                </c:pt>
                <c:pt idx="21">
                  <c:v>Camden</c:v>
                </c:pt>
                <c:pt idx="22">
                  <c:v>Central Bedfordshire</c:v>
                </c:pt>
                <c:pt idx="23">
                  <c:v>Cheshire East</c:v>
                </c:pt>
                <c:pt idx="24">
                  <c:v>Cheshire West and Chester</c:v>
                </c:pt>
                <c:pt idx="25">
                  <c:v>Cornwall</c:v>
                </c:pt>
                <c:pt idx="26">
                  <c:v>Coventry</c:v>
                </c:pt>
                <c:pt idx="27">
                  <c:v>Croydon</c:v>
                </c:pt>
                <c:pt idx="28">
                  <c:v>Cumbria</c:v>
                </c:pt>
                <c:pt idx="29">
                  <c:v>Darlington</c:v>
                </c:pt>
                <c:pt idx="30">
                  <c:v>Derby</c:v>
                </c:pt>
                <c:pt idx="31">
                  <c:v>Derbyshire</c:v>
                </c:pt>
                <c:pt idx="32">
                  <c:v>Devon</c:v>
                </c:pt>
                <c:pt idx="33">
                  <c:v>Doncaster</c:v>
                </c:pt>
                <c:pt idx="34">
                  <c:v>Dorset</c:v>
                </c:pt>
                <c:pt idx="35">
                  <c:v>Dudley</c:v>
                </c:pt>
                <c:pt idx="36">
                  <c:v>Durham</c:v>
                </c:pt>
                <c:pt idx="37">
                  <c:v>Ealing</c:v>
                </c:pt>
                <c:pt idx="38">
                  <c:v>East Riding of Yorkshire</c:v>
                </c:pt>
                <c:pt idx="39">
                  <c:v>East Sussex</c:v>
                </c:pt>
                <c:pt idx="40">
                  <c:v>Enfield</c:v>
                </c:pt>
                <c:pt idx="41">
                  <c:v>Essex</c:v>
                </c:pt>
                <c:pt idx="42">
                  <c:v>Gateshead</c:v>
                </c:pt>
                <c:pt idx="43">
                  <c:v>Gloucestershire</c:v>
                </c:pt>
                <c:pt idx="44">
                  <c:v>Greenwich</c:v>
                </c:pt>
                <c:pt idx="45">
                  <c:v>Hackney</c:v>
                </c:pt>
                <c:pt idx="46">
                  <c:v>Halton</c:v>
                </c:pt>
                <c:pt idx="47">
                  <c:v>Hammersmith and Fulham</c:v>
                </c:pt>
                <c:pt idx="48">
                  <c:v>Hampshire</c:v>
                </c:pt>
                <c:pt idx="49">
                  <c:v>Haringey</c:v>
                </c:pt>
                <c:pt idx="50">
                  <c:v>Harrow</c:v>
                </c:pt>
                <c:pt idx="51">
                  <c:v>Hartlepool</c:v>
                </c:pt>
                <c:pt idx="52">
                  <c:v>Havering</c:v>
                </c:pt>
                <c:pt idx="53">
                  <c:v>Herefordshire</c:v>
                </c:pt>
                <c:pt idx="54">
                  <c:v>Hertfordshire</c:v>
                </c:pt>
                <c:pt idx="55">
                  <c:v>Hillingdon</c:v>
                </c:pt>
                <c:pt idx="56">
                  <c:v>Hounslow</c:v>
                </c:pt>
                <c:pt idx="57">
                  <c:v>Isle of Wight</c:v>
                </c:pt>
                <c:pt idx="58">
                  <c:v>Isles of Scilly</c:v>
                </c:pt>
                <c:pt idx="59">
                  <c:v>Islington</c:v>
                </c:pt>
                <c:pt idx="60">
                  <c:v>Kensington and Chelsea</c:v>
                </c:pt>
                <c:pt idx="61">
                  <c:v>Kent</c:v>
                </c:pt>
                <c:pt idx="62">
                  <c:v>Kingston upon Hull</c:v>
                </c:pt>
                <c:pt idx="63">
                  <c:v>Kingston upon Thames</c:v>
                </c:pt>
                <c:pt idx="64">
                  <c:v>Kirklees</c:v>
                </c:pt>
                <c:pt idx="65">
                  <c:v>Knowsley</c:v>
                </c:pt>
                <c:pt idx="66">
                  <c:v>Lambeth</c:v>
                </c:pt>
                <c:pt idx="67">
                  <c:v>Lancashire</c:v>
                </c:pt>
                <c:pt idx="68">
                  <c:v>Leeds</c:v>
                </c:pt>
                <c:pt idx="69">
                  <c:v>Leicester</c:v>
                </c:pt>
                <c:pt idx="70">
                  <c:v>Leicestershire</c:v>
                </c:pt>
                <c:pt idx="71">
                  <c:v>Lewisham</c:v>
                </c:pt>
                <c:pt idx="72">
                  <c:v>Lincolnshire</c:v>
                </c:pt>
                <c:pt idx="73">
                  <c:v>Liverpool</c:v>
                </c:pt>
                <c:pt idx="74">
                  <c:v>Luton</c:v>
                </c:pt>
                <c:pt idx="75">
                  <c:v>Manchester</c:v>
                </c:pt>
                <c:pt idx="76">
                  <c:v>Medway</c:v>
                </c:pt>
                <c:pt idx="77">
                  <c:v>Merton</c:v>
                </c:pt>
                <c:pt idx="78">
                  <c:v>Middlesbrough</c:v>
                </c:pt>
                <c:pt idx="79">
                  <c:v>Milton Keynes</c:v>
                </c:pt>
                <c:pt idx="80">
                  <c:v>Newcastle upon Tyne</c:v>
                </c:pt>
                <c:pt idx="81">
                  <c:v>Newham</c:v>
                </c:pt>
                <c:pt idx="82">
                  <c:v>Norfolk</c:v>
                </c:pt>
                <c:pt idx="83">
                  <c:v>North East Lincolnshire</c:v>
                </c:pt>
                <c:pt idx="84">
                  <c:v>North Lincolnshire</c:v>
                </c:pt>
                <c:pt idx="85">
                  <c:v>North Somerset</c:v>
                </c:pt>
                <c:pt idx="86">
                  <c:v>North Tyneside</c:v>
                </c:pt>
                <c:pt idx="87">
                  <c:v>North Yorkshire</c:v>
                </c:pt>
                <c:pt idx="88">
                  <c:v>Northamptonshire</c:v>
                </c:pt>
                <c:pt idx="89">
                  <c:v>Northumberland</c:v>
                </c:pt>
                <c:pt idx="90">
                  <c:v>Nottingham</c:v>
                </c:pt>
                <c:pt idx="91">
                  <c:v>Nottinghamshire</c:v>
                </c:pt>
                <c:pt idx="92">
                  <c:v>Oldham</c:v>
                </c:pt>
                <c:pt idx="93">
                  <c:v>Oxfordshire</c:v>
                </c:pt>
                <c:pt idx="94">
                  <c:v>Peterborough</c:v>
                </c:pt>
                <c:pt idx="95">
                  <c:v>Plymouth</c:v>
                </c:pt>
                <c:pt idx="96">
                  <c:v>Poole</c:v>
                </c:pt>
                <c:pt idx="97">
                  <c:v>Portsmouth</c:v>
                </c:pt>
                <c:pt idx="98">
                  <c:v>Reading</c:v>
                </c:pt>
                <c:pt idx="99">
                  <c:v>Redbridge</c:v>
                </c:pt>
                <c:pt idx="100">
                  <c:v>Redcar and Cleveland</c:v>
                </c:pt>
                <c:pt idx="101">
                  <c:v>Richmond upon Thames</c:v>
                </c:pt>
                <c:pt idx="102">
                  <c:v>Rochdale</c:v>
                </c:pt>
                <c:pt idx="103">
                  <c:v>Rotherham</c:v>
                </c:pt>
                <c:pt idx="104">
                  <c:v>Rutland</c:v>
                </c:pt>
                <c:pt idx="105">
                  <c:v>Salford</c:v>
                </c:pt>
                <c:pt idx="106">
                  <c:v>Sandwell</c:v>
                </c:pt>
                <c:pt idx="107">
                  <c:v>Sefton</c:v>
                </c:pt>
                <c:pt idx="108">
                  <c:v>Sheffield</c:v>
                </c:pt>
                <c:pt idx="109">
                  <c:v>Shropshire</c:v>
                </c:pt>
                <c:pt idx="110">
                  <c:v>Slough</c:v>
                </c:pt>
                <c:pt idx="111">
                  <c:v>Solihull</c:v>
                </c:pt>
                <c:pt idx="112">
                  <c:v>Somerset</c:v>
                </c:pt>
                <c:pt idx="113">
                  <c:v>South Gloucestershire</c:v>
                </c:pt>
                <c:pt idx="114">
                  <c:v>South Tyneside</c:v>
                </c:pt>
                <c:pt idx="115">
                  <c:v>Southampton</c:v>
                </c:pt>
                <c:pt idx="116">
                  <c:v>Southend on Sea</c:v>
                </c:pt>
                <c:pt idx="117">
                  <c:v>Southwark</c:v>
                </c:pt>
                <c:pt idx="118">
                  <c:v>St Helens</c:v>
                </c:pt>
                <c:pt idx="119">
                  <c:v>Staffordshire</c:v>
                </c:pt>
                <c:pt idx="120">
                  <c:v>Stockport</c:v>
                </c:pt>
                <c:pt idx="121">
                  <c:v>Stockton on Tees</c:v>
                </c:pt>
                <c:pt idx="122">
                  <c:v>Stoke on Trent</c:v>
                </c:pt>
                <c:pt idx="123">
                  <c:v>Suffolk</c:v>
                </c:pt>
                <c:pt idx="124">
                  <c:v>Sunderland</c:v>
                </c:pt>
                <c:pt idx="125">
                  <c:v>Surrey</c:v>
                </c:pt>
                <c:pt idx="126">
                  <c:v>Sutton</c:v>
                </c:pt>
                <c:pt idx="127">
                  <c:v>Swindon</c:v>
                </c:pt>
                <c:pt idx="128">
                  <c:v>Tameside</c:v>
                </c:pt>
                <c:pt idx="129">
                  <c:v>Telford and Wrekin</c:v>
                </c:pt>
                <c:pt idx="130">
                  <c:v>Thurrock</c:v>
                </c:pt>
                <c:pt idx="131">
                  <c:v>Torbay</c:v>
                </c:pt>
                <c:pt idx="132">
                  <c:v>Tower Hamlets</c:v>
                </c:pt>
                <c:pt idx="133">
                  <c:v>Trafford</c:v>
                </c:pt>
                <c:pt idx="134">
                  <c:v>Wakefield</c:v>
                </c:pt>
                <c:pt idx="135">
                  <c:v>Walsall</c:v>
                </c:pt>
                <c:pt idx="136">
                  <c:v>Waltham Forest</c:v>
                </c:pt>
                <c:pt idx="137">
                  <c:v>Wandsworth</c:v>
                </c:pt>
                <c:pt idx="138">
                  <c:v>Warrington</c:v>
                </c:pt>
                <c:pt idx="139">
                  <c:v>Warwickshire</c:v>
                </c:pt>
                <c:pt idx="140">
                  <c:v>West Berkshire</c:v>
                </c:pt>
                <c:pt idx="141">
                  <c:v>West Sussex</c:v>
                </c:pt>
                <c:pt idx="142">
                  <c:v>Westminster</c:v>
                </c:pt>
                <c:pt idx="143">
                  <c:v>Wigan</c:v>
                </c:pt>
                <c:pt idx="144">
                  <c:v>Wiltshire</c:v>
                </c:pt>
                <c:pt idx="145">
                  <c:v>Windsor and Maidenhead</c:v>
                </c:pt>
                <c:pt idx="146">
                  <c:v>Wirral</c:v>
                </c:pt>
                <c:pt idx="147">
                  <c:v>Wokingham</c:v>
                </c:pt>
                <c:pt idx="148">
                  <c:v>Wolverhampton</c:v>
                </c:pt>
                <c:pt idx="149">
                  <c:v>Worcestershire</c:v>
                </c:pt>
                <c:pt idx="150">
                  <c:v>York</c:v>
                </c:pt>
              </c:strCache>
            </c:strRef>
          </c:cat>
          <c:val>
            <c:numRef>
              <c:f>Sheet2!$F$2:$F$152</c:f>
              <c:numCache>
                <c:formatCode>General</c:formatCode>
                <c:ptCount val="151"/>
                <c:pt idx="0">
                  <c:v>343.40182069999997</c:v>
                </c:pt>
                <c:pt idx="1">
                  <c:v>158.32684649999999</c:v>
                </c:pt>
                <c:pt idx="2">
                  <c:v>158.7616591</c:v>
                </c:pt>
                <c:pt idx="3">
                  <c:v>255.28341499999999</c:v>
                </c:pt>
                <c:pt idx="4">
                  <c:v>196.6052407</c:v>
                </c:pt>
                <c:pt idx="5">
                  <c:v>229.0844567</c:v>
                </c:pt>
                <c:pt idx="6">
                  <c:v>312.500609</c:v>
                </c:pt>
                <c:pt idx="7">
                  <c:v>592.03636289999997</c:v>
                </c:pt>
                <c:pt idx="8">
                  <c:v>411.80750289999997</c:v>
                </c:pt>
                <c:pt idx="9">
                  <c:v>190.19211290000001</c:v>
                </c:pt>
                <c:pt idx="10">
                  <c:v>521.30785519999995</c:v>
                </c:pt>
                <c:pt idx="11">
                  <c:v>161.16807650000001</c:v>
                </c:pt>
                <c:pt idx="12">
                  <c:v>480.92254730000002</c:v>
                </c:pt>
                <c:pt idx="13">
                  <c:v>364.08619440000001</c:v>
                </c:pt>
                <c:pt idx="14">
                  <c:v>231.65449050000001</c:v>
                </c:pt>
                <c:pt idx="15">
                  <c:v>453.10143740000001</c:v>
                </c:pt>
                <c:pt idx="16">
                  <c:v>197.0160612</c:v>
                </c:pt>
                <c:pt idx="17">
                  <c:v>209.9439476</c:v>
                </c:pt>
                <c:pt idx="18">
                  <c:v>258.67632099999997</c:v>
                </c:pt>
                <c:pt idx="19">
                  <c:v>329.06165320000002</c:v>
                </c:pt>
                <c:pt idx="20">
                  <c:v>256.80117999999999</c:v>
                </c:pt>
                <c:pt idx="21">
                  <c:v>148.6424863</c:v>
                </c:pt>
                <c:pt idx="22">
                  <c:v>199.9692355</c:v>
                </c:pt>
                <c:pt idx="23">
                  <c:v>358.64996259999998</c:v>
                </c:pt>
                <c:pt idx="24">
                  <c:v>362.83210100000002</c:v>
                </c:pt>
                <c:pt idx="25">
                  <c:v>563.38133900000003</c:v>
                </c:pt>
                <c:pt idx="26">
                  <c:v>500.56933759999998</c:v>
                </c:pt>
                <c:pt idx="27">
                  <c:v>199.3852531</c:v>
                </c:pt>
                <c:pt idx="28">
                  <c:v>248.33525259999999</c:v>
                </c:pt>
                <c:pt idx="29">
                  <c:v>143.8620512</c:v>
                </c:pt>
                <c:pt idx="30">
                  <c:v>414.0820569</c:v>
                </c:pt>
                <c:pt idx="31">
                  <c:v>483.53606209999998</c:v>
                </c:pt>
                <c:pt idx="32">
                  <c:v>189.90447589999999</c:v>
                </c:pt>
                <c:pt idx="33">
                  <c:v>368.35131030000002</c:v>
                </c:pt>
                <c:pt idx="34">
                  <c:v>273.61589029999999</c:v>
                </c:pt>
                <c:pt idx="35">
                  <c:v>504.5150203</c:v>
                </c:pt>
                <c:pt idx="36">
                  <c:v>164.60597809999999</c:v>
                </c:pt>
                <c:pt idx="37">
                  <c:v>367.85413119999998</c:v>
                </c:pt>
                <c:pt idx="38">
                  <c:v>288.39817859999999</c:v>
                </c:pt>
                <c:pt idx="39">
                  <c:v>297.88391660000002</c:v>
                </c:pt>
                <c:pt idx="40">
                  <c:v>226.11994670000001</c:v>
                </c:pt>
                <c:pt idx="41">
                  <c:v>196.76726210000001</c:v>
                </c:pt>
                <c:pt idx="42">
                  <c:v>218.6066701</c:v>
                </c:pt>
                <c:pt idx="43">
                  <c:v>189.4119082</c:v>
                </c:pt>
                <c:pt idx="44">
                  <c:v>218.4288219</c:v>
                </c:pt>
                <c:pt idx="45">
                  <c:v>427.49801650000001</c:v>
                </c:pt>
                <c:pt idx="46">
                  <c:v>339.42908870000002</c:v>
                </c:pt>
                <c:pt idx="47">
                  <c:v>305.12947389999999</c:v>
                </c:pt>
                <c:pt idx="48">
                  <c:v>227.93671620000001</c:v>
                </c:pt>
                <c:pt idx="49">
                  <c:v>226.57544870000001</c:v>
                </c:pt>
                <c:pt idx="50">
                  <c:v>329.13723750000003</c:v>
                </c:pt>
                <c:pt idx="51">
                  <c:v>317.1929518</c:v>
                </c:pt>
                <c:pt idx="52">
                  <c:v>282.59456870000002</c:v>
                </c:pt>
                <c:pt idx="53">
                  <c:v>225.13405460000001</c:v>
                </c:pt>
                <c:pt idx="54">
                  <c:v>316.66185630000001</c:v>
                </c:pt>
                <c:pt idx="55">
                  <c:v>231.64359210000001</c:v>
                </c:pt>
                <c:pt idx="56">
                  <c:v>209.67254840000001</c:v>
                </c:pt>
                <c:pt idx="57">
                  <c:v>252.18179760000001</c:v>
                </c:pt>
                <c:pt idx="58">
                  <c:v>227.27272730000001</c:v>
                </c:pt>
                <c:pt idx="59">
                  <c:v>268.1742026</c:v>
                </c:pt>
                <c:pt idx="60">
                  <c:v>172.97221999999999</c:v>
                </c:pt>
                <c:pt idx="61">
                  <c:v>237.7814621</c:v>
                </c:pt>
                <c:pt idx="62">
                  <c:v>218.7118443</c:v>
                </c:pt>
                <c:pt idx="63">
                  <c:v>162.30533919999999</c:v>
                </c:pt>
                <c:pt idx="64">
                  <c:v>370.09057869999998</c:v>
                </c:pt>
                <c:pt idx="65">
                  <c:v>342.98831050000001</c:v>
                </c:pt>
                <c:pt idx="66">
                  <c:v>298.22511939999998</c:v>
                </c:pt>
                <c:pt idx="67">
                  <c:v>357.92646439999999</c:v>
                </c:pt>
                <c:pt idx="68">
                  <c:v>223.14772099999999</c:v>
                </c:pt>
                <c:pt idx="69">
                  <c:v>322.98347819999998</c:v>
                </c:pt>
                <c:pt idx="70">
                  <c:v>334.40156050000002</c:v>
                </c:pt>
                <c:pt idx="71">
                  <c:v>194.837932</c:v>
                </c:pt>
                <c:pt idx="72">
                  <c:v>287.691104</c:v>
                </c:pt>
                <c:pt idx="73">
                  <c:v>308.90743129999998</c:v>
                </c:pt>
                <c:pt idx="74">
                  <c:v>257.53847439999998</c:v>
                </c:pt>
                <c:pt idx="75">
                  <c:v>373.1625209</c:v>
                </c:pt>
                <c:pt idx="76">
                  <c:v>384.7193547</c:v>
                </c:pt>
                <c:pt idx="77">
                  <c:v>162.58570030000001</c:v>
                </c:pt>
                <c:pt idx="78">
                  <c:v>162.33421000000001</c:v>
                </c:pt>
                <c:pt idx="79">
                  <c:v>357.77031060000002</c:v>
                </c:pt>
                <c:pt idx="80">
                  <c:v>172.6739073</c:v>
                </c:pt>
                <c:pt idx="81">
                  <c:v>232.71630730000001</c:v>
                </c:pt>
                <c:pt idx="82">
                  <c:v>291.03874930000001</c:v>
                </c:pt>
                <c:pt idx="83">
                  <c:v>248.28475040000001</c:v>
                </c:pt>
                <c:pt idx="84">
                  <c:v>157.78921840000001</c:v>
                </c:pt>
                <c:pt idx="85">
                  <c:v>370.8696966</c:v>
                </c:pt>
                <c:pt idx="86">
                  <c:v>313.649584</c:v>
                </c:pt>
                <c:pt idx="87">
                  <c:v>354.25092749999999</c:v>
                </c:pt>
                <c:pt idx="88">
                  <c:v>445.97815439999999</c:v>
                </c:pt>
                <c:pt idx="89">
                  <c:v>322.95470010000003</c:v>
                </c:pt>
                <c:pt idx="90">
                  <c:v>702.49926330000005</c:v>
                </c:pt>
                <c:pt idx="91">
                  <c:v>650.49316759999999</c:v>
                </c:pt>
                <c:pt idx="92">
                  <c:v>309.50311099999999</c:v>
                </c:pt>
                <c:pt idx="93">
                  <c:v>154.24550199999999</c:v>
                </c:pt>
                <c:pt idx="94">
                  <c:v>243.3132717</c:v>
                </c:pt>
                <c:pt idx="95">
                  <c:v>274.31857480000002</c:v>
                </c:pt>
                <c:pt idx="96">
                  <c:v>337.39906259999998</c:v>
                </c:pt>
                <c:pt idx="97">
                  <c:v>291.86610020000001</c:v>
                </c:pt>
                <c:pt idx="98">
                  <c:v>99.846901419999995</c:v>
                </c:pt>
                <c:pt idx="99">
                  <c:v>216.47303310000001</c:v>
                </c:pt>
                <c:pt idx="100">
                  <c:v>149.90774909999999</c:v>
                </c:pt>
                <c:pt idx="101">
                  <c:v>115.1236385</c:v>
                </c:pt>
                <c:pt idx="102">
                  <c:v>309.5057625</c:v>
                </c:pt>
                <c:pt idx="103">
                  <c:v>356.5734392</c:v>
                </c:pt>
                <c:pt idx="104">
                  <c:v>229.3876913</c:v>
                </c:pt>
                <c:pt idx="105">
                  <c:v>654.22641850000002</c:v>
                </c:pt>
                <c:pt idx="106">
                  <c:v>295.15573080000001</c:v>
                </c:pt>
                <c:pt idx="107">
                  <c:v>261.86733500000003</c:v>
                </c:pt>
                <c:pt idx="108">
                  <c:v>226.11530590000001</c:v>
                </c:pt>
                <c:pt idx="109">
                  <c:v>372.72767649999997</c:v>
                </c:pt>
                <c:pt idx="110">
                  <c:v>613.40975300000002</c:v>
                </c:pt>
                <c:pt idx="111">
                  <c:v>292.15744419999999</c:v>
                </c:pt>
                <c:pt idx="112">
                  <c:v>311.46981929999998</c:v>
                </c:pt>
                <c:pt idx="113">
                  <c:v>438.98122790000002</c:v>
                </c:pt>
                <c:pt idx="114">
                  <c:v>160.05667579999999</c:v>
                </c:pt>
                <c:pt idx="115">
                  <c:v>570.17525250000006</c:v>
                </c:pt>
                <c:pt idx="116">
                  <c:v>179.02159219999999</c:v>
                </c:pt>
                <c:pt idx="117">
                  <c:v>323.5609958</c:v>
                </c:pt>
                <c:pt idx="118">
                  <c:v>317.55845319999997</c:v>
                </c:pt>
                <c:pt idx="119">
                  <c:v>485.64267799999999</c:v>
                </c:pt>
                <c:pt idx="120">
                  <c:v>509.4023224</c:v>
                </c:pt>
                <c:pt idx="121">
                  <c:v>261.104803</c:v>
                </c:pt>
                <c:pt idx="122">
                  <c:v>483.08176279999998</c:v>
                </c:pt>
                <c:pt idx="123">
                  <c:v>340.4578851</c:v>
                </c:pt>
                <c:pt idx="124">
                  <c:v>232.99391879999999</c:v>
                </c:pt>
                <c:pt idx="125">
                  <c:v>155.19249730000001</c:v>
                </c:pt>
                <c:pt idx="126">
                  <c:v>156.1771195</c:v>
                </c:pt>
                <c:pt idx="127">
                  <c:v>310.10265820000001</c:v>
                </c:pt>
                <c:pt idx="128">
                  <c:v>257.54929800000002</c:v>
                </c:pt>
                <c:pt idx="129">
                  <c:v>471.69521609999998</c:v>
                </c:pt>
                <c:pt idx="130">
                  <c:v>159.97747519999999</c:v>
                </c:pt>
                <c:pt idx="131">
                  <c:v>455.80878269999999</c:v>
                </c:pt>
                <c:pt idx="132">
                  <c:v>249.1614338</c:v>
                </c:pt>
                <c:pt idx="133">
                  <c:v>341.58084539999999</c:v>
                </c:pt>
                <c:pt idx="134">
                  <c:v>531.95253349999996</c:v>
                </c:pt>
                <c:pt idx="135">
                  <c:v>460.947902</c:v>
                </c:pt>
                <c:pt idx="136">
                  <c:v>201.85799069999999</c:v>
                </c:pt>
                <c:pt idx="137">
                  <c:v>182.38529159999999</c:v>
                </c:pt>
                <c:pt idx="138">
                  <c:v>227.78466760000001</c:v>
                </c:pt>
                <c:pt idx="139">
                  <c:v>475.52348560000001</c:v>
                </c:pt>
                <c:pt idx="140">
                  <c:v>102.33131729999999</c:v>
                </c:pt>
                <c:pt idx="141">
                  <c:v>297.2120003</c:v>
                </c:pt>
                <c:pt idx="142">
                  <c:v>207.00515100000001</c:v>
                </c:pt>
                <c:pt idx="143">
                  <c:v>655.91576180000004</c:v>
                </c:pt>
                <c:pt idx="144">
                  <c:v>300.06386199999997</c:v>
                </c:pt>
                <c:pt idx="145">
                  <c:v>318.89766539999999</c:v>
                </c:pt>
                <c:pt idx="146">
                  <c:v>824.13160349999998</c:v>
                </c:pt>
                <c:pt idx="147">
                  <c:v>74.003594460000002</c:v>
                </c:pt>
                <c:pt idx="148">
                  <c:v>601.47490660000005</c:v>
                </c:pt>
                <c:pt idx="149">
                  <c:v>486.10800610000001</c:v>
                </c:pt>
                <c:pt idx="150">
                  <c:v>596.19049559999996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D-B34E-899C-CB2CABABE02A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Sheet2!$A$2:$A$152</c:f>
              <c:strCache>
                <c:ptCount val="151"/>
                <c:pt idx="0">
                  <c:v>Barking and Dagenham</c:v>
                </c:pt>
                <c:pt idx="1">
                  <c:v>Barnet</c:v>
                </c:pt>
                <c:pt idx="2">
                  <c:v>Barnsley</c:v>
                </c:pt>
                <c:pt idx="3">
                  <c:v>Bath and North East Somerset</c:v>
                </c:pt>
                <c:pt idx="4">
                  <c:v>Bedford</c:v>
                </c:pt>
                <c:pt idx="5">
                  <c:v>Bexley</c:v>
                </c:pt>
                <c:pt idx="6">
                  <c:v>Birmingham</c:v>
                </c:pt>
                <c:pt idx="7">
                  <c:v>Blackburn with Darwen</c:v>
                </c:pt>
                <c:pt idx="8">
                  <c:v>Blackpool</c:v>
                </c:pt>
                <c:pt idx="9">
                  <c:v>Bolton</c:v>
                </c:pt>
                <c:pt idx="10">
                  <c:v>Bournemouth</c:v>
                </c:pt>
                <c:pt idx="11">
                  <c:v>Bracknell Forest</c:v>
                </c:pt>
                <c:pt idx="12">
                  <c:v>Bradford</c:v>
                </c:pt>
                <c:pt idx="13">
                  <c:v>Brent</c:v>
                </c:pt>
                <c:pt idx="14">
                  <c:v>Brighton and Hove</c:v>
                </c:pt>
                <c:pt idx="15">
                  <c:v>Bristol</c:v>
                </c:pt>
                <c:pt idx="16">
                  <c:v>Bromley</c:v>
                </c:pt>
                <c:pt idx="17">
                  <c:v>Buckinghamshire</c:v>
                </c:pt>
                <c:pt idx="18">
                  <c:v>Bury</c:v>
                </c:pt>
                <c:pt idx="19">
                  <c:v>Calderdale</c:v>
                </c:pt>
                <c:pt idx="20">
                  <c:v>Cambridgeshire</c:v>
                </c:pt>
                <c:pt idx="21">
                  <c:v>Camden</c:v>
                </c:pt>
                <c:pt idx="22">
                  <c:v>Central Bedfordshire</c:v>
                </c:pt>
                <c:pt idx="23">
                  <c:v>Cheshire East</c:v>
                </c:pt>
                <c:pt idx="24">
                  <c:v>Cheshire West and Chester</c:v>
                </c:pt>
                <c:pt idx="25">
                  <c:v>Cornwall</c:v>
                </c:pt>
                <c:pt idx="26">
                  <c:v>Coventry</c:v>
                </c:pt>
                <c:pt idx="27">
                  <c:v>Croydon</c:v>
                </c:pt>
                <c:pt idx="28">
                  <c:v>Cumbria</c:v>
                </c:pt>
                <c:pt idx="29">
                  <c:v>Darlington</c:v>
                </c:pt>
                <c:pt idx="30">
                  <c:v>Derby</c:v>
                </c:pt>
                <c:pt idx="31">
                  <c:v>Derbyshire</c:v>
                </c:pt>
                <c:pt idx="32">
                  <c:v>Devon</c:v>
                </c:pt>
                <c:pt idx="33">
                  <c:v>Doncaster</c:v>
                </c:pt>
                <c:pt idx="34">
                  <c:v>Dorset</c:v>
                </c:pt>
                <c:pt idx="35">
                  <c:v>Dudley</c:v>
                </c:pt>
                <c:pt idx="36">
                  <c:v>Durham</c:v>
                </c:pt>
                <c:pt idx="37">
                  <c:v>Ealing</c:v>
                </c:pt>
                <c:pt idx="38">
                  <c:v>East Riding of Yorkshire</c:v>
                </c:pt>
                <c:pt idx="39">
                  <c:v>East Sussex</c:v>
                </c:pt>
                <c:pt idx="40">
                  <c:v>Enfield</c:v>
                </c:pt>
                <c:pt idx="41">
                  <c:v>Essex</c:v>
                </c:pt>
                <c:pt idx="42">
                  <c:v>Gateshead</c:v>
                </c:pt>
                <c:pt idx="43">
                  <c:v>Gloucestershire</c:v>
                </c:pt>
                <c:pt idx="44">
                  <c:v>Greenwich</c:v>
                </c:pt>
                <c:pt idx="45">
                  <c:v>Hackney</c:v>
                </c:pt>
                <c:pt idx="46">
                  <c:v>Halton</c:v>
                </c:pt>
                <c:pt idx="47">
                  <c:v>Hammersmith and Fulham</c:v>
                </c:pt>
                <c:pt idx="48">
                  <c:v>Hampshire</c:v>
                </c:pt>
                <c:pt idx="49">
                  <c:v>Haringey</c:v>
                </c:pt>
                <c:pt idx="50">
                  <c:v>Harrow</c:v>
                </c:pt>
                <c:pt idx="51">
                  <c:v>Hartlepool</c:v>
                </c:pt>
                <c:pt idx="52">
                  <c:v>Havering</c:v>
                </c:pt>
                <c:pt idx="53">
                  <c:v>Herefordshire</c:v>
                </c:pt>
                <c:pt idx="54">
                  <c:v>Hertfordshire</c:v>
                </c:pt>
                <c:pt idx="55">
                  <c:v>Hillingdon</c:v>
                </c:pt>
                <c:pt idx="56">
                  <c:v>Hounslow</c:v>
                </c:pt>
                <c:pt idx="57">
                  <c:v>Isle of Wight</c:v>
                </c:pt>
                <c:pt idx="58">
                  <c:v>Isles of Scilly</c:v>
                </c:pt>
                <c:pt idx="59">
                  <c:v>Islington</c:v>
                </c:pt>
                <c:pt idx="60">
                  <c:v>Kensington and Chelsea</c:v>
                </c:pt>
                <c:pt idx="61">
                  <c:v>Kent</c:v>
                </c:pt>
                <c:pt idx="62">
                  <c:v>Kingston upon Hull</c:v>
                </c:pt>
                <c:pt idx="63">
                  <c:v>Kingston upon Thames</c:v>
                </c:pt>
                <c:pt idx="64">
                  <c:v>Kirklees</c:v>
                </c:pt>
                <c:pt idx="65">
                  <c:v>Knowsley</c:v>
                </c:pt>
                <c:pt idx="66">
                  <c:v>Lambeth</c:v>
                </c:pt>
                <c:pt idx="67">
                  <c:v>Lancashire</c:v>
                </c:pt>
                <c:pt idx="68">
                  <c:v>Leeds</c:v>
                </c:pt>
                <c:pt idx="69">
                  <c:v>Leicester</c:v>
                </c:pt>
                <c:pt idx="70">
                  <c:v>Leicestershire</c:v>
                </c:pt>
                <c:pt idx="71">
                  <c:v>Lewisham</c:v>
                </c:pt>
                <c:pt idx="72">
                  <c:v>Lincolnshire</c:v>
                </c:pt>
                <c:pt idx="73">
                  <c:v>Liverpool</c:v>
                </c:pt>
                <c:pt idx="74">
                  <c:v>Luton</c:v>
                </c:pt>
                <c:pt idx="75">
                  <c:v>Manchester</c:v>
                </c:pt>
                <c:pt idx="76">
                  <c:v>Medway</c:v>
                </c:pt>
                <c:pt idx="77">
                  <c:v>Merton</c:v>
                </c:pt>
                <c:pt idx="78">
                  <c:v>Middlesbrough</c:v>
                </c:pt>
                <c:pt idx="79">
                  <c:v>Milton Keynes</c:v>
                </c:pt>
                <c:pt idx="80">
                  <c:v>Newcastle upon Tyne</c:v>
                </c:pt>
                <c:pt idx="81">
                  <c:v>Newham</c:v>
                </c:pt>
                <c:pt idx="82">
                  <c:v>Norfolk</c:v>
                </c:pt>
                <c:pt idx="83">
                  <c:v>North East Lincolnshire</c:v>
                </c:pt>
                <c:pt idx="84">
                  <c:v>North Lincolnshire</c:v>
                </c:pt>
                <c:pt idx="85">
                  <c:v>North Somerset</c:v>
                </c:pt>
                <c:pt idx="86">
                  <c:v>North Tyneside</c:v>
                </c:pt>
                <c:pt idx="87">
                  <c:v>North Yorkshire</c:v>
                </c:pt>
                <c:pt idx="88">
                  <c:v>Northamptonshire</c:v>
                </c:pt>
                <c:pt idx="89">
                  <c:v>Northumberland</c:v>
                </c:pt>
                <c:pt idx="90">
                  <c:v>Nottingham</c:v>
                </c:pt>
                <c:pt idx="91">
                  <c:v>Nottinghamshire</c:v>
                </c:pt>
                <c:pt idx="92">
                  <c:v>Oldham</c:v>
                </c:pt>
                <c:pt idx="93">
                  <c:v>Oxfordshire</c:v>
                </c:pt>
                <c:pt idx="94">
                  <c:v>Peterborough</c:v>
                </c:pt>
                <c:pt idx="95">
                  <c:v>Plymouth</c:v>
                </c:pt>
                <c:pt idx="96">
                  <c:v>Poole</c:v>
                </c:pt>
                <c:pt idx="97">
                  <c:v>Portsmouth</c:v>
                </c:pt>
                <c:pt idx="98">
                  <c:v>Reading</c:v>
                </c:pt>
                <c:pt idx="99">
                  <c:v>Redbridge</c:v>
                </c:pt>
                <c:pt idx="100">
                  <c:v>Redcar and Cleveland</c:v>
                </c:pt>
                <c:pt idx="101">
                  <c:v>Richmond upon Thames</c:v>
                </c:pt>
                <c:pt idx="102">
                  <c:v>Rochdale</c:v>
                </c:pt>
                <c:pt idx="103">
                  <c:v>Rotherham</c:v>
                </c:pt>
                <c:pt idx="104">
                  <c:v>Rutland</c:v>
                </c:pt>
                <c:pt idx="105">
                  <c:v>Salford</c:v>
                </c:pt>
                <c:pt idx="106">
                  <c:v>Sandwell</c:v>
                </c:pt>
                <c:pt idx="107">
                  <c:v>Sefton</c:v>
                </c:pt>
                <c:pt idx="108">
                  <c:v>Sheffield</c:v>
                </c:pt>
                <c:pt idx="109">
                  <c:v>Shropshire</c:v>
                </c:pt>
                <c:pt idx="110">
                  <c:v>Slough</c:v>
                </c:pt>
                <c:pt idx="111">
                  <c:v>Solihull</c:v>
                </c:pt>
                <c:pt idx="112">
                  <c:v>Somerset</c:v>
                </c:pt>
                <c:pt idx="113">
                  <c:v>South Gloucestershire</c:v>
                </c:pt>
                <c:pt idx="114">
                  <c:v>South Tyneside</c:v>
                </c:pt>
                <c:pt idx="115">
                  <c:v>Southampton</c:v>
                </c:pt>
                <c:pt idx="116">
                  <c:v>Southend on Sea</c:v>
                </c:pt>
                <c:pt idx="117">
                  <c:v>Southwark</c:v>
                </c:pt>
                <c:pt idx="118">
                  <c:v>St Helens</c:v>
                </c:pt>
                <c:pt idx="119">
                  <c:v>Staffordshire</c:v>
                </c:pt>
                <c:pt idx="120">
                  <c:v>Stockport</c:v>
                </c:pt>
                <c:pt idx="121">
                  <c:v>Stockton on Tees</c:v>
                </c:pt>
                <c:pt idx="122">
                  <c:v>Stoke on Trent</c:v>
                </c:pt>
                <c:pt idx="123">
                  <c:v>Suffolk</c:v>
                </c:pt>
                <c:pt idx="124">
                  <c:v>Sunderland</c:v>
                </c:pt>
                <c:pt idx="125">
                  <c:v>Surrey</c:v>
                </c:pt>
                <c:pt idx="126">
                  <c:v>Sutton</c:v>
                </c:pt>
                <c:pt idx="127">
                  <c:v>Swindon</c:v>
                </c:pt>
                <c:pt idx="128">
                  <c:v>Tameside</c:v>
                </c:pt>
                <c:pt idx="129">
                  <c:v>Telford and Wrekin</c:v>
                </c:pt>
                <c:pt idx="130">
                  <c:v>Thurrock</c:v>
                </c:pt>
                <c:pt idx="131">
                  <c:v>Torbay</c:v>
                </c:pt>
                <c:pt idx="132">
                  <c:v>Tower Hamlets</c:v>
                </c:pt>
                <c:pt idx="133">
                  <c:v>Trafford</c:v>
                </c:pt>
                <c:pt idx="134">
                  <c:v>Wakefield</c:v>
                </c:pt>
                <c:pt idx="135">
                  <c:v>Walsall</c:v>
                </c:pt>
                <c:pt idx="136">
                  <c:v>Waltham Forest</c:v>
                </c:pt>
                <c:pt idx="137">
                  <c:v>Wandsworth</c:v>
                </c:pt>
                <c:pt idx="138">
                  <c:v>Warrington</c:v>
                </c:pt>
                <c:pt idx="139">
                  <c:v>Warwickshire</c:v>
                </c:pt>
                <c:pt idx="140">
                  <c:v>West Berkshire</c:v>
                </c:pt>
                <c:pt idx="141">
                  <c:v>West Sussex</c:v>
                </c:pt>
                <c:pt idx="142">
                  <c:v>Westminster</c:v>
                </c:pt>
                <c:pt idx="143">
                  <c:v>Wigan</c:v>
                </c:pt>
                <c:pt idx="144">
                  <c:v>Wiltshire</c:v>
                </c:pt>
                <c:pt idx="145">
                  <c:v>Windsor and Maidenhead</c:v>
                </c:pt>
                <c:pt idx="146">
                  <c:v>Wirral</c:v>
                </c:pt>
                <c:pt idx="147">
                  <c:v>Wokingham</c:v>
                </c:pt>
                <c:pt idx="148">
                  <c:v>Wolverhampton</c:v>
                </c:pt>
                <c:pt idx="149">
                  <c:v>Worcestershire</c:v>
                </c:pt>
                <c:pt idx="150">
                  <c:v>York</c:v>
                </c:pt>
              </c:strCache>
            </c:strRef>
          </c:cat>
          <c:val>
            <c:numRef>
              <c:f>Sheet2!$G$2:$G$152</c:f>
              <c:numCache>
                <c:formatCode>General</c:formatCode>
                <c:ptCount val="151"/>
                <c:pt idx="0">
                  <c:v>2.3502878851533637</c:v>
                </c:pt>
                <c:pt idx="1">
                  <c:v>14.316456160567014</c:v>
                </c:pt>
                <c:pt idx="2">
                  <c:v>26.066831535629689</c:v>
                </c:pt>
                <c:pt idx="3">
                  <c:v>-11.895642200462504</c:v>
                </c:pt>
                <c:pt idx="4">
                  <c:v>1.808661622110094</c:v>
                </c:pt>
                <c:pt idx="5">
                  <c:v>18.51575752980267</c:v>
                </c:pt>
                <c:pt idx="6">
                  <c:v>21.790082652149351</c:v>
                </c:pt>
                <c:pt idx="7">
                  <c:v>17.374490275194489</c:v>
                </c:pt>
                <c:pt idx="8">
                  <c:v>-1.8742913382101847</c:v>
                </c:pt>
                <c:pt idx="9">
                  <c:v>19.447000687257344</c:v>
                </c:pt>
                <c:pt idx="10">
                  <c:v>-10.794505665189945</c:v>
                </c:pt>
                <c:pt idx="11">
                  <c:v>16.943251726322416</c:v>
                </c:pt>
                <c:pt idx="12">
                  <c:v>23.301469393742366</c:v>
                </c:pt>
                <c:pt idx="13">
                  <c:v>26.648233523322915</c:v>
                </c:pt>
                <c:pt idx="14">
                  <c:v>-4.9259334227733405</c:v>
                </c:pt>
                <c:pt idx="15">
                  <c:v>10.752383965458137</c:v>
                </c:pt>
                <c:pt idx="16">
                  <c:v>32.088627519158678</c:v>
                </c:pt>
                <c:pt idx="17">
                  <c:v>2.4654373871385076</c:v>
                </c:pt>
                <c:pt idx="18">
                  <c:v>-6.5650185286866929</c:v>
                </c:pt>
                <c:pt idx="19">
                  <c:v>-2.4557608454597357</c:v>
                </c:pt>
                <c:pt idx="20">
                  <c:v>-10.153340729097039</c:v>
                </c:pt>
                <c:pt idx="21">
                  <c:v>7.8624270057631804</c:v>
                </c:pt>
                <c:pt idx="22">
                  <c:v>19.063394559690011</c:v>
                </c:pt>
                <c:pt idx="23">
                  <c:v>15.744418171063842</c:v>
                </c:pt>
                <c:pt idx="24">
                  <c:v>14.237616783990291</c:v>
                </c:pt>
                <c:pt idx="25">
                  <c:v>14.21007503972578</c:v>
                </c:pt>
                <c:pt idx="26">
                  <c:v>43.54915128112242</c:v>
                </c:pt>
                <c:pt idx="27">
                  <c:v>21.43074956560497</c:v>
                </c:pt>
                <c:pt idx="28">
                  <c:v>7.7810957414292261</c:v>
                </c:pt>
                <c:pt idx="29">
                  <c:v>8.938219631617784</c:v>
                </c:pt>
                <c:pt idx="30">
                  <c:v>4.9753360809830269</c:v>
                </c:pt>
                <c:pt idx="31">
                  <c:v>12.211049744610875</c:v>
                </c:pt>
                <c:pt idx="32">
                  <c:v>-1.2731947914964792</c:v>
                </c:pt>
                <c:pt idx="33">
                  <c:v>19.223093022434796</c:v>
                </c:pt>
                <c:pt idx="34">
                  <c:v>12.329593670687188</c:v>
                </c:pt>
                <c:pt idx="35">
                  <c:v>16.111077728293196</c:v>
                </c:pt>
                <c:pt idx="36">
                  <c:v>11.622292175979766</c:v>
                </c:pt>
                <c:pt idx="37">
                  <c:v>30.398369749727806</c:v>
                </c:pt>
                <c:pt idx="38">
                  <c:v>12.844301242051245</c:v>
                </c:pt>
                <c:pt idx="39">
                  <c:v>5.1002921389630842</c:v>
                </c:pt>
                <c:pt idx="40">
                  <c:v>20.647436041174331</c:v>
                </c:pt>
                <c:pt idx="41">
                  <c:v>-0.3066807018045381</c:v>
                </c:pt>
                <c:pt idx="42">
                  <c:v>13.527631941300172</c:v>
                </c:pt>
                <c:pt idx="43">
                  <c:v>6.2711944938051261</c:v>
                </c:pt>
                <c:pt idx="44">
                  <c:v>34.800340677048382</c:v>
                </c:pt>
                <c:pt idx="45">
                  <c:v>27.901477608451103</c:v>
                </c:pt>
                <c:pt idx="46">
                  <c:v>14.199817456029734</c:v>
                </c:pt>
                <c:pt idx="47">
                  <c:v>9.8125104713000155</c:v>
                </c:pt>
                <c:pt idx="48">
                  <c:v>4.192647127850023</c:v>
                </c:pt>
                <c:pt idx="49">
                  <c:v>35.905430176373244</c:v>
                </c:pt>
                <c:pt idx="50">
                  <c:v>25.869679601202506</c:v>
                </c:pt>
                <c:pt idx="51">
                  <c:v>12.352857146596932</c:v>
                </c:pt>
                <c:pt idx="52">
                  <c:v>7.6138009093795063</c:v>
                </c:pt>
                <c:pt idx="53">
                  <c:v>-1.8473609731320835</c:v>
                </c:pt>
                <c:pt idx="54">
                  <c:v>9.243190824108126</c:v>
                </c:pt>
                <c:pt idx="55">
                  <c:v>40.772288481460379</c:v>
                </c:pt>
                <c:pt idx="56">
                  <c:v>17.265334780457209</c:v>
                </c:pt>
                <c:pt idx="57">
                  <c:v>12.019835993715191</c:v>
                </c:pt>
                <c:pt idx="58">
                  <c:v>-185.34400612599583</c:v>
                </c:pt>
                <c:pt idx="59">
                  <c:v>17.968936429586847</c:v>
                </c:pt>
                <c:pt idx="60">
                  <c:v>13.733305702910542</c:v>
                </c:pt>
                <c:pt idx="61">
                  <c:v>4.5370476836997966</c:v>
                </c:pt>
                <c:pt idx="62">
                  <c:v>9.7423764447749193</c:v>
                </c:pt>
                <c:pt idx="63">
                  <c:v>3.7099268532473957</c:v>
                </c:pt>
                <c:pt idx="64">
                  <c:v>27.185497991944544</c:v>
                </c:pt>
                <c:pt idx="65">
                  <c:v>42.098695741302777</c:v>
                </c:pt>
                <c:pt idx="66">
                  <c:v>13.696301682765124</c:v>
                </c:pt>
                <c:pt idx="67">
                  <c:v>7.6399733085213484</c:v>
                </c:pt>
                <c:pt idx="68">
                  <c:v>22.270320275914287</c:v>
                </c:pt>
                <c:pt idx="69">
                  <c:v>3.8558804242327938</c:v>
                </c:pt>
                <c:pt idx="70">
                  <c:v>10.114687784883472</c:v>
                </c:pt>
                <c:pt idx="71">
                  <c:v>7.7830210473316868</c:v>
                </c:pt>
                <c:pt idx="72">
                  <c:v>-2.4942957770452381</c:v>
                </c:pt>
                <c:pt idx="73">
                  <c:v>36.186246221705801</c:v>
                </c:pt>
                <c:pt idx="74">
                  <c:v>14.243945187643817</c:v>
                </c:pt>
                <c:pt idx="75">
                  <c:v>21.058140108692101</c:v>
                </c:pt>
                <c:pt idx="76">
                  <c:v>-3.8951397756363804</c:v>
                </c:pt>
                <c:pt idx="77">
                  <c:v>11.580710776545573</c:v>
                </c:pt>
                <c:pt idx="78">
                  <c:v>6.7511119237498747</c:v>
                </c:pt>
                <c:pt idx="79">
                  <c:v>-5.3777720760746206</c:v>
                </c:pt>
                <c:pt idx="80">
                  <c:v>8.555053900023637</c:v>
                </c:pt>
                <c:pt idx="81">
                  <c:v>44.763068392143083</c:v>
                </c:pt>
                <c:pt idx="82">
                  <c:v>14.92208519585165</c:v>
                </c:pt>
                <c:pt idx="83">
                  <c:v>-4.8062751300163029</c:v>
                </c:pt>
                <c:pt idx="84">
                  <c:v>13.825161078533142</c:v>
                </c:pt>
                <c:pt idx="85">
                  <c:v>7.4764166283392228</c:v>
                </c:pt>
                <c:pt idx="86">
                  <c:v>26.292388920696339</c:v>
                </c:pt>
                <c:pt idx="87">
                  <c:v>5.6555798989330697</c:v>
                </c:pt>
                <c:pt idx="88">
                  <c:v>2.6953054407230184</c:v>
                </c:pt>
                <c:pt idx="89">
                  <c:v>7.3926836830576121</c:v>
                </c:pt>
                <c:pt idx="90">
                  <c:v>15.539774024481972</c:v>
                </c:pt>
                <c:pt idx="91">
                  <c:v>-3.1486485739624186</c:v>
                </c:pt>
                <c:pt idx="92">
                  <c:v>27.784739152504642</c:v>
                </c:pt>
                <c:pt idx="93">
                  <c:v>3.8348352380527899</c:v>
                </c:pt>
                <c:pt idx="94">
                  <c:v>-10.543523302937103</c:v>
                </c:pt>
                <c:pt idx="95">
                  <c:v>22.648178350335456</c:v>
                </c:pt>
                <c:pt idx="96">
                  <c:v>12.694536532976485</c:v>
                </c:pt>
                <c:pt idx="97">
                  <c:v>6.4266926612305042</c:v>
                </c:pt>
                <c:pt idx="98">
                  <c:v>0.36976418803990896</c:v>
                </c:pt>
                <c:pt idx="99">
                  <c:v>2.5759480587766461</c:v>
                </c:pt>
                <c:pt idx="100">
                  <c:v>22.020406879075978</c:v>
                </c:pt>
                <c:pt idx="101">
                  <c:v>32.076142411953981</c:v>
                </c:pt>
                <c:pt idx="102">
                  <c:v>16.64264227191353</c:v>
                </c:pt>
                <c:pt idx="103">
                  <c:v>25.217143298965027</c:v>
                </c:pt>
                <c:pt idx="104">
                  <c:v>26.430928282664524</c:v>
                </c:pt>
                <c:pt idx="105">
                  <c:v>1.2877191488771587</c:v>
                </c:pt>
                <c:pt idx="106">
                  <c:v>9.1304040053726112</c:v>
                </c:pt>
                <c:pt idx="107">
                  <c:v>8.1108860877412212</c:v>
                </c:pt>
                <c:pt idx="108">
                  <c:v>20.95403121822531</c:v>
                </c:pt>
                <c:pt idx="109">
                  <c:v>3.2870172936704307</c:v>
                </c:pt>
                <c:pt idx="110">
                  <c:v>31.014683441243164</c:v>
                </c:pt>
                <c:pt idx="111">
                  <c:v>33.445718233161756</c:v>
                </c:pt>
                <c:pt idx="112">
                  <c:v>22.192967141174336</c:v>
                </c:pt>
                <c:pt idx="113">
                  <c:v>15.145081613079469</c:v>
                </c:pt>
                <c:pt idx="114">
                  <c:v>0.26626954328912689</c:v>
                </c:pt>
                <c:pt idx="115">
                  <c:v>-20.866401664431692</c:v>
                </c:pt>
                <c:pt idx="116">
                  <c:v>3.5938734408142921</c:v>
                </c:pt>
                <c:pt idx="117">
                  <c:v>24.502410809840001</c:v>
                </c:pt>
                <c:pt idx="118">
                  <c:v>-9.2181448596916766</c:v>
                </c:pt>
                <c:pt idx="119">
                  <c:v>3.4149796192309623</c:v>
                </c:pt>
                <c:pt idx="120">
                  <c:v>9.458569205785011</c:v>
                </c:pt>
                <c:pt idx="121">
                  <c:v>22.08923170235073</c:v>
                </c:pt>
                <c:pt idx="122">
                  <c:v>-8.438035956303338</c:v>
                </c:pt>
                <c:pt idx="123">
                  <c:v>-6.8784904109351146</c:v>
                </c:pt>
                <c:pt idx="124">
                  <c:v>30.661507276793515</c:v>
                </c:pt>
                <c:pt idx="125">
                  <c:v>0.74226877508002076</c:v>
                </c:pt>
                <c:pt idx="126">
                  <c:v>38.563894523310211</c:v>
                </c:pt>
                <c:pt idx="127">
                  <c:v>15.887752752533743</c:v>
                </c:pt>
                <c:pt idx="128">
                  <c:v>16.316989238455449</c:v>
                </c:pt>
                <c:pt idx="129">
                  <c:v>25.034209706527122</c:v>
                </c:pt>
                <c:pt idx="130">
                  <c:v>13.919131925980537</c:v>
                </c:pt>
                <c:pt idx="131">
                  <c:v>-1.5819906219489326</c:v>
                </c:pt>
                <c:pt idx="132">
                  <c:v>11.369430079072401</c:v>
                </c:pt>
                <c:pt idx="133">
                  <c:v>24.981632650151028</c:v>
                </c:pt>
                <c:pt idx="134">
                  <c:v>6.9115761002741465</c:v>
                </c:pt>
                <c:pt idx="135">
                  <c:v>-1.8701960089975955</c:v>
                </c:pt>
                <c:pt idx="136">
                  <c:v>28.521767119245169</c:v>
                </c:pt>
                <c:pt idx="137">
                  <c:v>8.6916178617263142</c:v>
                </c:pt>
                <c:pt idx="138">
                  <c:v>2.9986585523070914</c:v>
                </c:pt>
                <c:pt idx="139">
                  <c:v>14.050274104753782</c:v>
                </c:pt>
                <c:pt idx="140">
                  <c:v>11.241266806441274</c:v>
                </c:pt>
                <c:pt idx="141">
                  <c:v>-3.6565500205861099</c:v>
                </c:pt>
                <c:pt idx="142">
                  <c:v>21.987490313114023</c:v>
                </c:pt>
                <c:pt idx="143">
                  <c:v>2.1578453847254195</c:v>
                </c:pt>
                <c:pt idx="144">
                  <c:v>-1.3900628246962583</c:v>
                </c:pt>
                <c:pt idx="145">
                  <c:v>16.338797267790994</c:v>
                </c:pt>
                <c:pt idx="146">
                  <c:v>25.481713515973524</c:v>
                </c:pt>
                <c:pt idx="147">
                  <c:v>14.062273984069122</c:v>
                </c:pt>
                <c:pt idx="148">
                  <c:v>21.648484523962225</c:v>
                </c:pt>
                <c:pt idx="149">
                  <c:v>19.029178003608422</c:v>
                </c:pt>
                <c:pt idx="150">
                  <c:v>27.912910348208356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D-B34E-899C-CB2CABABE02A}"/>
            </c:ext>
          </c:extLst>
        </c:ser>
        <c:ser>
          <c:idx val="2"/>
          <c:order val="2"/>
          <c:tx>
            <c:strRef>
              <c:f>Sheet2!$H$1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Sheet2!$A$2:$A$152</c:f>
              <c:strCache>
                <c:ptCount val="151"/>
                <c:pt idx="0">
                  <c:v>Barking and Dagenham</c:v>
                </c:pt>
                <c:pt idx="1">
                  <c:v>Barnet</c:v>
                </c:pt>
                <c:pt idx="2">
                  <c:v>Barnsley</c:v>
                </c:pt>
                <c:pt idx="3">
                  <c:v>Bath and North East Somerset</c:v>
                </c:pt>
                <c:pt idx="4">
                  <c:v>Bedford</c:v>
                </c:pt>
                <c:pt idx="5">
                  <c:v>Bexley</c:v>
                </c:pt>
                <c:pt idx="6">
                  <c:v>Birmingham</c:v>
                </c:pt>
                <c:pt idx="7">
                  <c:v>Blackburn with Darwen</c:v>
                </c:pt>
                <c:pt idx="8">
                  <c:v>Blackpool</c:v>
                </c:pt>
                <c:pt idx="9">
                  <c:v>Bolton</c:v>
                </c:pt>
                <c:pt idx="10">
                  <c:v>Bournemouth</c:v>
                </c:pt>
                <c:pt idx="11">
                  <c:v>Bracknell Forest</c:v>
                </c:pt>
                <c:pt idx="12">
                  <c:v>Bradford</c:v>
                </c:pt>
                <c:pt idx="13">
                  <c:v>Brent</c:v>
                </c:pt>
                <c:pt idx="14">
                  <c:v>Brighton and Hove</c:v>
                </c:pt>
                <c:pt idx="15">
                  <c:v>Bristol</c:v>
                </c:pt>
                <c:pt idx="16">
                  <c:v>Bromley</c:v>
                </c:pt>
                <c:pt idx="17">
                  <c:v>Buckinghamshire</c:v>
                </c:pt>
                <c:pt idx="18">
                  <c:v>Bury</c:v>
                </c:pt>
                <c:pt idx="19">
                  <c:v>Calderdale</c:v>
                </c:pt>
                <c:pt idx="20">
                  <c:v>Cambridgeshire</c:v>
                </c:pt>
                <c:pt idx="21">
                  <c:v>Camden</c:v>
                </c:pt>
                <c:pt idx="22">
                  <c:v>Central Bedfordshire</c:v>
                </c:pt>
                <c:pt idx="23">
                  <c:v>Cheshire East</c:v>
                </c:pt>
                <c:pt idx="24">
                  <c:v>Cheshire West and Chester</c:v>
                </c:pt>
                <c:pt idx="25">
                  <c:v>Cornwall</c:v>
                </c:pt>
                <c:pt idx="26">
                  <c:v>Coventry</c:v>
                </c:pt>
                <c:pt idx="27">
                  <c:v>Croydon</c:v>
                </c:pt>
                <c:pt idx="28">
                  <c:v>Cumbria</c:v>
                </c:pt>
                <c:pt idx="29">
                  <c:v>Darlington</c:v>
                </c:pt>
                <c:pt idx="30">
                  <c:v>Derby</c:v>
                </c:pt>
                <c:pt idx="31">
                  <c:v>Derbyshire</c:v>
                </c:pt>
                <c:pt idx="32">
                  <c:v>Devon</c:v>
                </c:pt>
                <c:pt idx="33">
                  <c:v>Doncaster</c:v>
                </c:pt>
                <c:pt idx="34">
                  <c:v>Dorset</c:v>
                </c:pt>
                <c:pt idx="35">
                  <c:v>Dudley</c:v>
                </c:pt>
                <c:pt idx="36">
                  <c:v>Durham</c:v>
                </c:pt>
                <c:pt idx="37">
                  <c:v>Ealing</c:v>
                </c:pt>
                <c:pt idx="38">
                  <c:v>East Riding of Yorkshire</c:v>
                </c:pt>
                <c:pt idx="39">
                  <c:v>East Sussex</c:v>
                </c:pt>
                <c:pt idx="40">
                  <c:v>Enfield</c:v>
                </c:pt>
                <c:pt idx="41">
                  <c:v>Essex</c:v>
                </c:pt>
                <c:pt idx="42">
                  <c:v>Gateshead</c:v>
                </c:pt>
                <c:pt idx="43">
                  <c:v>Gloucestershire</c:v>
                </c:pt>
                <c:pt idx="44">
                  <c:v>Greenwich</c:v>
                </c:pt>
                <c:pt idx="45">
                  <c:v>Hackney</c:v>
                </c:pt>
                <c:pt idx="46">
                  <c:v>Halton</c:v>
                </c:pt>
                <c:pt idx="47">
                  <c:v>Hammersmith and Fulham</c:v>
                </c:pt>
                <c:pt idx="48">
                  <c:v>Hampshire</c:v>
                </c:pt>
                <c:pt idx="49">
                  <c:v>Haringey</c:v>
                </c:pt>
                <c:pt idx="50">
                  <c:v>Harrow</c:v>
                </c:pt>
                <c:pt idx="51">
                  <c:v>Hartlepool</c:v>
                </c:pt>
                <c:pt idx="52">
                  <c:v>Havering</c:v>
                </c:pt>
                <c:pt idx="53">
                  <c:v>Herefordshire</c:v>
                </c:pt>
                <c:pt idx="54">
                  <c:v>Hertfordshire</c:v>
                </c:pt>
                <c:pt idx="55">
                  <c:v>Hillingdon</c:v>
                </c:pt>
                <c:pt idx="56">
                  <c:v>Hounslow</c:v>
                </c:pt>
                <c:pt idx="57">
                  <c:v>Isle of Wight</c:v>
                </c:pt>
                <c:pt idx="58">
                  <c:v>Isles of Scilly</c:v>
                </c:pt>
                <c:pt idx="59">
                  <c:v>Islington</c:v>
                </c:pt>
                <c:pt idx="60">
                  <c:v>Kensington and Chelsea</c:v>
                </c:pt>
                <c:pt idx="61">
                  <c:v>Kent</c:v>
                </c:pt>
                <c:pt idx="62">
                  <c:v>Kingston upon Hull</c:v>
                </c:pt>
                <c:pt idx="63">
                  <c:v>Kingston upon Thames</c:v>
                </c:pt>
                <c:pt idx="64">
                  <c:v>Kirklees</c:v>
                </c:pt>
                <c:pt idx="65">
                  <c:v>Knowsley</c:v>
                </c:pt>
                <c:pt idx="66">
                  <c:v>Lambeth</c:v>
                </c:pt>
                <c:pt idx="67">
                  <c:v>Lancashire</c:v>
                </c:pt>
                <c:pt idx="68">
                  <c:v>Leeds</c:v>
                </c:pt>
                <c:pt idx="69">
                  <c:v>Leicester</c:v>
                </c:pt>
                <c:pt idx="70">
                  <c:v>Leicestershire</c:v>
                </c:pt>
                <c:pt idx="71">
                  <c:v>Lewisham</c:v>
                </c:pt>
                <c:pt idx="72">
                  <c:v>Lincolnshire</c:v>
                </c:pt>
                <c:pt idx="73">
                  <c:v>Liverpool</c:v>
                </c:pt>
                <c:pt idx="74">
                  <c:v>Luton</c:v>
                </c:pt>
                <c:pt idx="75">
                  <c:v>Manchester</c:v>
                </c:pt>
                <c:pt idx="76">
                  <c:v>Medway</c:v>
                </c:pt>
                <c:pt idx="77">
                  <c:v>Merton</c:v>
                </c:pt>
                <c:pt idx="78">
                  <c:v>Middlesbrough</c:v>
                </c:pt>
                <c:pt idx="79">
                  <c:v>Milton Keynes</c:v>
                </c:pt>
                <c:pt idx="80">
                  <c:v>Newcastle upon Tyne</c:v>
                </c:pt>
                <c:pt idx="81">
                  <c:v>Newham</c:v>
                </c:pt>
                <c:pt idx="82">
                  <c:v>Norfolk</c:v>
                </c:pt>
                <c:pt idx="83">
                  <c:v>North East Lincolnshire</c:v>
                </c:pt>
                <c:pt idx="84">
                  <c:v>North Lincolnshire</c:v>
                </c:pt>
                <c:pt idx="85">
                  <c:v>North Somerset</c:v>
                </c:pt>
                <c:pt idx="86">
                  <c:v>North Tyneside</c:v>
                </c:pt>
                <c:pt idx="87">
                  <c:v>North Yorkshire</c:v>
                </c:pt>
                <c:pt idx="88">
                  <c:v>Northamptonshire</c:v>
                </c:pt>
                <c:pt idx="89">
                  <c:v>Northumberland</c:v>
                </c:pt>
                <c:pt idx="90">
                  <c:v>Nottingham</c:v>
                </c:pt>
                <c:pt idx="91">
                  <c:v>Nottinghamshire</c:v>
                </c:pt>
                <c:pt idx="92">
                  <c:v>Oldham</c:v>
                </c:pt>
                <c:pt idx="93">
                  <c:v>Oxfordshire</c:v>
                </c:pt>
                <c:pt idx="94">
                  <c:v>Peterborough</c:v>
                </c:pt>
                <c:pt idx="95">
                  <c:v>Plymouth</c:v>
                </c:pt>
                <c:pt idx="96">
                  <c:v>Poole</c:v>
                </c:pt>
                <c:pt idx="97">
                  <c:v>Portsmouth</c:v>
                </c:pt>
                <c:pt idx="98">
                  <c:v>Reading</c:v>
                </c:pt>
                <c:pt idx="99">
                  <c:v>Redbridge</c:v>
                </c:pt>
                <c:pt idx="100">
                  <c:v>Redcar and Cleveland</c:v>
                </c:pt>
                <c:pt idx="101">
                  <c:v>Richmond upon Thames</c:v>
                </c:pt>
                <c:pt idx="102">
                  <c:v>Rochdale</c:v>
                </c:pt>
                <c:pt idx="103">
                  <c:v>Rotherham</c:v>
                </c:pt>
                <c:pt idx="104">
                  <c:v>Rutland</c:v>
                </c:pt>
                <c:pt idx="105">
                  <c:v>Salford</c:v>
                </c:pt>
                <c:pt idx="106">
                  <c:v>Sandwell</c:v>
                </c:pt>
                <c:pt idx="107">
                  <c:v>Sefton</c:v>
                </c:pt>
                <c:pt idx="108">
                  <c:v>Sheffield</c:v>
                </c:pt>
                <c:pt idx="109">
                  <c:v>Shropshire</c:v>
                </c:pt>
                <c:pt idx="110">
                  <c:v>Slough</c:v>
                </c:pt>
                <c:pt idx="111">
                  <c:v>Solihull</c:v>
                </c:pt>
                <c:pt idx="112">
                  <c:v>Somerset</c:v>
                </c:pt>
                <c:pt idx="113">
                  <c:v>South Gloucestershire</c:v>
                </c:pt>
                <c:pt idx="114">
                  <c:v>South Tyneside</c:v>
                </c:pt>
                <c:pt idx="115">
                  <c:v>Southampton</c:v>
                </c:pt>
                <c:pt idx="116">
                  <c:v>Southend on Sea</c:v>
                </c:pt>
                <c:pt idx="117">
                  <c:v>Southwark</c:v>
                </c:pt>
                <c:pt idx="118">
                  <c:v>St Helens</c:v>
                </c:pt>
                <c:pt idx="119">
                  <c:v>Staffordshire</c:v>
                </c:pt>
                <c:pt idx="120">
                  <c:v>Stockport</c:v>
                </c:pt>
                <c:pt idx="121">
                  <c:v>Stockton on Tees</c:v>
                </c:pt>
                <c:pt idx="122">
                  <c:v>Stoke on Trent</c:v>
                </c:pt>
                <c:pt idx="123">
                  <c:v>Suffolk</c:v>
                </c:pt>
                <c:pt idx="124">
                  <c:v>Sunderland</c:v>
                </c:pt>
                <c:pt idx="125">
                  <c:v>Surrey</c:v>
                </c:pt>
                <c:pt idx="126">
                  <c:v>Sutton</c:v>
                </c:pt>
                <c:pt idx="127">
                  <c:v>Swindon</c:v>
                </c:pt>
                <c:pt idx="128">
                  <c:v>Tameside</c:v>
                </c:pt>
                <c:pt idx="129">
                  <c:v>Telford and Wrekin</c:v>
                </c:pt>
                <c:pt idx="130">
                  <c:v>Thurrock</c:v>
                </c:pt>
                <c:pt idx="131">
                  <c:v>Torbay</c:v>
                </c:pt>
                <c:pt idx="132">
                  <c:v>Tower Hamlets</c:v>
                </c:pt>
                <c:pt idx="133">
                  <c:v>Trafford</c:v>
                </c:pt>
                <c:pt idx="134">
                  <c:v>Wakefield</c:v>
                </c:pt>
                <c:pt idx="135">
                  <c:v>Walsall</c:v>
                </c:pt>
                <c:pt idx="136">
                  <c:v>Waltham Forest</c:v>
                </c:pt>
                <c:pt idx="137">
                  <c:v>Wandsworth</c:v>
                </c:pt>
                <c:pt idx="138">
                  <c:v>Warrington</c:v>
                </c:pt>
                <c:pt idx="139">
                  <c:v>Warwickshire</c:v>
                </c:pt>
                <c:pt idx="140">
                  <c:v>West Berkshire</c:v>
                </c:pt>
                <c:pt idx="141">
                  <c:v>West Sussex</c:v>
                </c:pt>
                <c:pt idx="142">
                  <c:v>Westminster</c:v>
                </c:pt>
                <c:pt idx="143">
                  <c:v>Wigan</c:v>
                </c:pt>
                <c:pt idx="144">
                  <c:v>Wiltshire</c:v>
                </c:pt>
                <c:pt idx="145">
                  <c:v>Windsor and Maidenhead</c:v>
                </c:pt>
                <c:pt idx="146">
                  <c:v>Wirral</c:v>
                </c:pt>
                <c:pt idx="147">
                  <c:v>Wokingham</c:v>
                </c:pt>
                <c:pt idx="148">
                  <c:v>Wolverhampton</c:v>
                </c:pt>
                <c:pt idx="149">
                  <c:v>Worcestershire</c:v>
                </c:pt>
                <c:pt idx="150">
                  <c:v>York</c:v>
                </c:pt>
              </c:strCache>
            </c:strRef>
          </c:cat>
          <c:val>
            <c:numRef>
              <c:f>Sheet2!$H$2:$H$152</c:f>
              <c:numCache>
                <c:formatCode>General</c:formatCode>
                <c:ptCount val="151"/>
                <c:pt idx="0">
                  <c:v>73.988345482698264</c:v>
                </c:pt>
                <c:pt idx="1">
                  <c:v>44.518979088530472</c:v>
                </c:pt>
                <c:pt idx="2">
                  <c:v>19.527748434025938</c:v>
                </c:pt>
                <c:pt idx="3">
                  <c:v>17.526801444919357</c:v>
                </c:pt>
                <c:pt idx="4">
                  <c:v>16.882085663552488</c:v>
                </c:pt>
                <c:pt idx="5">
                  <c:v>39.938422503563203</c:v>
                </c:pt>
                <c:pt idx="6">
                  <c:v>27.157420248578092</c:v>
                </c:pt>
                <c:pt idx="7">
                  <c:v>67.010722001118211</c:v>
                </c:pt>
                <c:pt idx="8">
                  <c:v>12.310849572101574</c:v>
                </c:pt>
                <c:pt idx="9">
                  <c:v>30.851683958754933</c:v>
                </c:pt>
                <c:pt idx="10">
                  <c:v>13.902462810505654</c:v>
                </c:pt>
                <c:pt idx="11">
                  <c:v>37.676893474836362</c:v>
                </c:pt>
                <c:pt idx="12">
                  <c:v>21.927968414277245</c:v>
                </c:pt>
                <c:pt idx="13">
                  <c:v>20.234254835368063</c:v>
                </c:pt>
                <c:pt idx="14">
                  <c:v>6.2842720199155906</c:v>
                </c:pt>
                <c:pt idx="15">
                  <c:v>20.78515270758345</c:v>
                </c:pt>
                <c:pt idx="16">
                  <c:v>48.488356907043737</c:v>
                </c:pt>
                <c:pt idx="17">
                  <c:v>25.742162997923401</c:v>
                </c:pt>
                <c:pt idx="18">
                  <c:v>47.639934903854709</c:v>
                </c:pt>
                <c:pt idx="19">
                  <c:v>33.440565252892952</c:v>
                </c:pt>
                <c:pt idx="20">
                  <c:v>10.7245894448927</c:v>
                </c:pt>
                <c:pt idx="21">
                  <c:v>20.054976665539868</c:v>
                </c:pt>
                <c:pt idx="22">
                  <c:v>4.8971477702268942</c:v>
                </c:pt>
                <c:pt idx="23">
                  <c:v>33.826410804789248</c:v>
                </c:pt>
                <c:pt idx="24">
                  <c:v>42.166628822339419</c:v>
                </c:pt>
                <c:pt idx="25">
                  <c:v>16.697928182050873</c:v>
                </c:pt>
                <c:pt idx="26">
                  <c:v>-0.81501642254920625</c:v>
                </c:pt>
                <c:pt idx="27">
                  <c:v>47.460142913577897</c:v>
                </c:pt>
                <c:pt idx="28">
                  <c:v>16.425268874610026</c:v>
                </c:pt>
                <c:pt idx="29">
                  <c:v>8.0321379518380809E-2</c:v>
                </c:pt>
                <c:pt idx="30">
                  <c:v>28.235509257394654</c:v>
                </c:pt>
                <c:pt idx="31">
                  <c:v>5.5119721406244935</c:v>
                </c:pt>
                <c:pt idx="32">
                  <c:v>18.002960114161368</c:v>
                </c:pt>
                <c:pt idx="33">
                  <c:v>18.623881618139876</c:v>
                </c:pt>
                <c:pt idx="34">
                  <c:v>15.72677801702423</c:v>
                </c:pt>
                <c:pt idx="35">
                  <c:v>38.466035633170009</c:v>
                </c:pt>
                <c:pt idx="36">
                  <c:v>28.869048490870398</c:v>
                </c:pt>
                <c:pt idx="37">
                  <c:v>44.773506861091334</c:v>
                </c:pt>
                <c:pt idx="38">
                  <c:v>8.9915038613202114</c:v>
                </c:pt>
                <c:pt idx="39">
                  <c:v>17.542394307528127</c:v>
                </c:pt>
                <c:pt idx="40">
                  <c:v>46.365643024552412</c:v>
                </c:pt>
                <c:pt idx="41">
                  <c:v>12.315677017245918</c:v>
                </c:pt>
                <c:pt idx="42">
                  <c:v>55.378504508269231</c:v>
                </c:pt>
                <c:pt idx="43">
                  <c:v>19.481827631637373</c:v>
                </c:pt>
                <c:pt idx="44">
                  <c:v>26.250417026826085</c:v>
                </c:pt>
                <c:pt idx="45">
                  <c:v>73.547004334808094</c:v>
                </c:pt>
                <c:pt idx="46">
                  <c:v>9.5129433269040646</c:v>
                </c:pt>
                <c:pt idx="47">
                  <c:v>21.191323507719289</c:v>
                </c:pt>
                <c:pt idx="48">
                  <c:v>10.396139230121832</c:v>
                </c:pt>
                <c:pt idx="49">
                  <c:v>30.031769423562707</c:v>
                </c:pt>
                <c:pt idx="50">
                  <c:v>47.613067030336879</c:v>
                </c:pt>
                <c:pt idx="51">
                  <c:v>12.624319289198866</c:v>
                </c:pt>
                <c:pt idx="52">
                  <c:v>37.625241397230866</c:v>
                </c:pt>
                <c:pt idx="53">
                  <c:v>21.031211663442065</c:v>
                </c:pt>
                <c:pt idx="54">
                  <c:v>3.3283240384515125</c:v>
                </c:pt>
                <c:pt idx="55">
                  <c:v>4.7730414198982771</c:v>
                </c:pt>
                <c:pt idx="56">
                  <c:v>29.816459416251519</c:v>
                </c:pt>
                <c:pt idx="57">
                  <c:v>34.850196193019769</c:v>
                </c:pt>
                <c:pt idx="58">
                  <c:v>122.00570505550402</c:v>
                </c:pt>
                <c:pt idx="59">
                  <c:v>52.830006115207311</c:v>
                </c:pt>
                <c:pt idx="60">
                  <c:v>67.920286494061685</c:v>
                </c:pt>
                <c:pt idx="61">
                  <c:v>7.9606904316524378</c:v>
                </c:pt>
                <c:pt idx="62">
                  <c:v>21.557799063869709</c:v>
                </c:pt>
                <c:pt idx="63">
                  <c:v>73.32091015649371</c:v>
                </c:pt>
                <c:pt idx="64">
                  <c:v>18.687594916627802</c:v>
                </c:pt>
                <c:pt idx="65">
                  <c:v>9.296761000804679</c:v>
                </c:pt>
                <c:pt idx="66">
                  <c:v>62.678300988408807</c:v>
                </c:pt>
                <c:pt idx="67">
                  <c:v>31.533595672502997</c:v>
                </c:pt>
                <c:pt idx="68">
                  <c:v>22.615320493265585</c:v>
                </c:pt>
                <c:pt idx="69">
                  <c:v>23.528935489579908</c:v>
                </c:pt>
                <c:pt idx="70">
                  <c:v>15.517281555300087</c:v>
                </c:pt>
                <c:pt idx="71">
                  <c:v>59.55688974489766</c:v>
                </c:pt>
                <c:pt idx="72">
                  <c:v>12.775363063853604</c:v>
                </c:pt>
                <c:pt idx="73">
                  <c:v>33.904153489603459</c:v>
                </c:pt>
                <c:pt idx="74">
                  <c:v>4.1012150153258631</c:v>
                </c:pt>
                <c:pt idx="75">
                  <c:v>15.285129009002048</c:v>
                </c:pt>
                <c:pt idx="76">
                  <c:v>19.719379954400438</c:v>
                </c:pt>
                <c:pt idx="77">
                  <c:v>56.34502217864511</c:v>
                </c:pt>
                <c:pt idx="78">
                  <c:v>17.765684708353035</c:v>
                </c:pt>
                <c:pt idx="79">
                  <c:v>-8.3667623827280408</c:v>
                </c:pt>
                <c:pt idx="80">
                  <c:v>25.68407467798329</c:v>
                </c:pt>
                <c:pt idx="81">
                  <c:v>21.769131226398088</c:v>
                </c:pt>
                <c:pt idx="82">
                  <c:v>8.6786471001051382</c:v>
                </c:pt>
                <c:pt idx="83">
                  <c:v>26.737341836573734</c:v>
                </c:pt>
                <c:pt idx="84">
                  <c:v>14.147517478249881</c:v>
                </c:pt>
                <c:pt idx="85">
                  <c:v>2.673353984775531</c:v>
                </c:pt>
                <c:pt idx="86">
                  <c:v>12.484559174801632</c:v>
                </c:pt>
                <c:pt idx="87">
                  <c:v>25.642859779531818</c:v>
                </c:pt>
                <c:pt idx="88">
                  <c:v>17.2487427296345</c:v>
                </c:pt>
                <c:pt idx="89">
                  <c:v>35.209536215123137</c:v>
                </c:pt>
                <c:pt idx="90">
                  <c:v>-6.6531001932142999</c:v>
                </c:pt>
                <c:pt idx="91">
                  <c:v>12.862196350745648</c:v>
                </c:pt>
                <c:pt idx="92">
                  <c:v>38.305689994617694</c:v>
                </c:pt>
                <c:pt idx="93">
                  <c:v>27.612283311356094</c:v>
                </c:pt>
                <c:pt idx="94">
                  <c:v>25.710184858811743</c:v>
                </c:pt>
                <c:pt idx="95">
                  <c:v>-9.1126093367408885</c:v>
                </c:pt>
                <c:pt idx="96">
                  <c:v>7.1331347763695589</c:v>
                </c:pt>
                <c:pt idx="97">
                  <c:v>17.595029885658789</c:v>
                </c:pt>
                <c:pt idx="98">
                  <c:v>9.9917413153087438</c:v>
                </c:pt>
                <c:pt idx="99">
                  <c:v>62.765261747623867</c:v>
                </c:pt>
                <c:pt idx="100">
                  <c:v>-0.61163322287521282</c:v>
                </c:pt>
                <c:pt idx="101">
                  <c:v>44.22626268170805</c:v>
                </c:pt>
                <c:pt idx="102">
                  <c:v>56.736989823082922</c:v>
                </c:pt>
                <c:pt idx="103">
                  <c:v>-9.427999867433698</c:v>
                </c:pt>
                <c:pt idx="104">
                  <c:v>-55.595114274413447</c:v>
                </c:pt>
                <c:pt idx="105">
                  <c:v>33.744419508889791</c:v>
                </c:pt>
                <c:pt idx="106">
                  <c:v>22.106836144106069</c:v>
                </c:pt>
                <c:pt idx="107">
                  <c:v>36.040140013924884</c:v>
                </c:pt>
                <c:pt idx="108">
                  <c:v>22.781173991081431</c:v>
                </c:pt>
                <c:pt idx="109">
                  <c:v>21.90908370863616</c:v>
                </c:pt>
                <c:pt idx="110">
                  <c:v>9.0935709580236335</c:v>
                </c:pt>
                <c:pt idx="111">
                  <c:v>-24.082510365624842</c:v>
                </c:pt>
                <c:pt idx="112">
                  <c:v>-3.677821563082091</c:v>
                </c:pt>
                <c:pt idx="113">
                  <c:v>3.3343200022391102</c:v>
                </c:pt>
                <c:pt idx="114">
                  <c:v>33.96377171257771</c:v>
                </c:pt>
                <c:pt idx="115">
                  <c:v>24.031701026900919</c:v>
                </c:pt>
                <c:pt idx="116">
                  <c:v>12.458778249313184</c:v>
                </c:pt>
                <c:pt idx="117">
                  <c:v>56.887721890953287</c:v>
                </c:pt>
                <c:pt idx="118">
                  <c:v>27.379318707607581</c:v>
                </c:pt>
                <c:pt idx="119">
                  <c:v>18.349398556761116</c:v>
                </c:pt>
                <c:pt idx="120">
                  <c:v>37.962985002043865</c:v>
                </c:pt>
                <c:pt idx="121">
                  <c:v>12.260623417942952</c:v>
                </c:pt>
                <c:pt idx="122">
                  <c:v>11.074701458463664</c:v>
                </c:pt>
                <c:pt idx="123">
                  <c:v>13.037199642196242</c:v>
                </c:pt>
                <c:pt idx="124">
                  <c:v>6.3591983177699944</c:v>
                </c:pt>
                <c:pt idx="125">
                  <c:v>1.0931925614576983</c:v>
                </c:pt>
                <c:pt idx="126">
                  <c:v>22.209743085525076</c:v>
                </c:pt>
                <c:pt idx="127">
                  <c:v>1.696442179293058</c:v>
                </c:pt>
                <c:pt idx="128">
                  <c:v>47.161000080966687</c:v>
                </c:pt>
                <c:pt idx="129">
                  <c:v>-14.09475561621673</c:v>
                </c:pt>
                <c:pt idx="130">
                  <c:v>-7.1780486861911186E-2</c:v>
                </c:pt>
                <c:pt idx="131">
                  <c:v>-8.0531015238229884</c:v>
                </c:pt>
                <c:pt idx="132">
                  <c:v>62.511393251885181</c:v>
                </c:pt>
                <c:pt idx="133">
                  <c:v>12.457952387449211</c:v>
                </c:pt>
                <c:pt idx="134">
                  <c:v>37.902814616402793</c:v>
                </c:pt>
                <c:pt idx="135">
                  <c:v>43.135136258402952</c:v>
                </c:pt>
                <c:pt idx="136">
                  <c:v>26.639402168943576</c:v>
                </c:pt>
                <c:pt idx="137">
                  <c:v>41.470172677533952</c:v>
                </c:pt>
                <c:pt idx="138">
                  <c:v>32.31217249801756</c:v>
                </c:pt>
                <c:pt idx="139">
                  <c:v>0.21288575787076525</c:v>
                </c:pt>
                <c:pt idx="140">
                  <c:v>-2.9743921464489489</c:v>
                </c:pt>
                <c:pt idx="141">
                  <c:v>11.484513607040867</c:v>
                </c:pt>
                <c:pt idx="142">
                  <c:v>47.382425101734299</c:v>
                </c:pt>
                <c:pt idx="143">
                  <c:v>52.511014175183391</c:v>
                </c:pt>
                <c:pt idx="144">
                  <c:v>-8.4291589369814801</c:v>
                </c:pt>
                <c:pt idx="145">
                  <c:v>10.088221166820119</c:v>
                </c:pt>
                <c:pt idx="146">
                  <c:v>23.268038916229784</c:v>
                </c:pt>
                <c:pt idx="147">
                  <c:v>13.321762264984372</c:v>
                </c:pt>
                <c:pt idx="148">
                  <c:v>31.33034073937506</c:v>
                </c:pt>
                <c:pt idx="149">
                  <c:v>3.1601376390175915</c:v>
                </c:pt>
                <c:pt idx="150">
                  <c:v>42.616698916396558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AD-B34E-899C-CB2CABABE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3262640"/>
        <c:axId val="1611603168"/>
      </c:barChart>
      <c:catAx>
        <c:axId val="174326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03168"/>
        <c:crosses val="autoZero"/>
        <c:auto val="1"/>
        <c:lblAlgn val="ctr"/>
        <c:lblOffset val="0"/>
        <c:noMultiLvlLbl val="0"/>
      </c:catAx>
      <c:valAx>
        <c:axId val="1611603168"/>
        <c:scaling>
          <c:orientation val="minMax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childhood obsity Cases</a:t>
                </a:r>
                <a:r>
                  <a:rPr lang="en-GB" sz="1100" baseline="0%"/>
                  <a:t> per 100,000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6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3115241345748574E-2"/>
          <c:y val="6.7494886570100485E-2"/>
          <c:w val="0.20346852173084337"/>
          <c:h val="7.58033290622234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265619650804518"/>
          <c:y val="0.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100k'!$C$1</c:f>
              <c:strCache>
                <c:ptCount val="1"/>
                <c:pt idx="0">
                  <c:v>Clean Air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100k'!$C$2:$C$1048576</c:f>
              <c:numCache>
                <c:formatCode>General</c:formatCode>
                <c:ptCount val="1048575"/>
                <c:pt idx="0">
                  <c:v>11552.489561500504</c:v>
                </c:pt>
                <c:pt idx="1">
                  <c:v>14046.719388686772</c:v>
                </c:pt>
                <c:pt idx="2">
                  <c:v>15898.682735969413</c:v>
                </c:pt>
                <c:pt idx="3">
                  <c:v>17429.516093253191</c:v>
                </c:pt>
                <c:pt idx="4">
                  <c:v>21705.590069399226</c:v>
                </c:pt>
                <c:pt idx="5">
                  <c:v>29282.576866764277</c:v>
                </c:pt>
                <c:pt idx="6">
                  <c:v>5890.6746018962449</c:v>
                </c:pt>
                <c:pt idx="7">
                  <c:v>10547.113958050611</c:v>
                </c:pt>
                <c:pt idx="8">
                  <c:v>16266.223863905927</c:v>
                </c:pt>
                <c:pt idx="9">
                  <c:v>19281.332164767748</c:v>
                </c:pt>
                <c:pt idx="10">
                  <c:v>16289.469120946682</c:v>
                </c:pt>
                <c:pt idx="11">
                  <c:v>29734.597478506137</c:v>
                </c:pt>
                <c:pt idx="12">
                  <c:v>18791.142325286415</c:v>
                </c:pt>
                <c:pt idx="13">
                  <c:v>14276.827688887528</c:v>
                </c:pt>
                <c:pt idx="14">
                  <c:v>22191.698009251642</c:v>
                </c:pt>
                <c:pt idx="15">
                  <c:v>16281.014775578478</c:v>
                </c:pt>
                <c:pt idx="16">
                  <c:v>9500.5106524475686</c:v>
                </c:pt>
                <c:pt idx="17">
                  <c:v>8616.7226753640571</c:v>
                </c:pt>
                <c:pt idx="18">
                  <c:v>12875.912258383507</c:v>
                </c:pt>
                <c:pt idx="19">
                  <c:v>21370.499419279906</c:v>
                </c:pt>
                <c:pt idx="20">
                  <c:v>22373.682542971736</c:v>
                </c:pt>
                <c:pt idx="21">
                  <c:v>23795.133419313082</c:v>
                </c:pt>
                <c:pt idx="22">
                  <c:v>12076.336246605688</c:v>
                </c:pt>
                <c:pt idx="23">
                  <c:v>17617.420104999823</c:v>
                </c:pt>
                <c:pt idx="24">
                  <c:v>27648.157447792943</c:v>
                </c:pt>
                <c:pt idx="26">
                  <c:v>23223.564399445306</c:v>
                </c:pt>
                <c:pt idx="27">
                  <c:v>5308.1373745952542</c:v>
                </c:pt>
                <c:pt idx="28">
                  <c:v>12546.247604200591</c:v>
                </c:pt>
                <c:pt idx="29">
                  <c:v>14997.194969089114</c:v>
                </c:pt>
                <c:pt idx="30">
                  <c:v>16092.6939169617</c:v>
                </c:pt>
                <c:pt idx="31">
                  <c:v>30992.9213698106</c:v>
                </c:pt>
                <c:pt idx="32">
                  <c:v>18639.904354732815</c:v>
                </c:pt>
                <c:pt idx="33">
                  <c:v>8778.2014158314869</c:v>
                </c:pt>
                <c:pt idx="34">
                  <c:v>16272.493652192336</c:v>
                </c:pt>
                <c:pt idx="35">
                  <c:v>13856.337492873883</c:v>
                </c:pt>
                <c:pt idx="36">
                  <c:v>15740.547347263717</c:v>
                </c:pt>
                <c:pt idx="37">
                  <c:v>19244.578998105837</c:v>
                </c:pt>
                <c:pt idx="38">
                  <c:v>15647.717715172419</c:v>
                </c:pt>
                <c:pt idx="39">
                  <c:v>23761.466910154959</c:v>
                </c:pt>
                <c:pt idx="40">
                  <c:v>15546.697980583165</c:v>
                </c:pt>
                <c:pt idx="41">
                  <c:v>20985.659799137258</c:v>
                </c:pt>
                <c:pt idx="42">
                  <c:v>19268.660270163484</c:v>
                </c:pt>
                <c:pt idx="43">
                  <c:v>17536.896707678392</c:v>
                </c:pt>
                <c:pt idx="44">
                  <c:v>7216.3460547205214</c:v>
                </c:pt>
                <c:pt idx="45">
                  <c:v>17651.341869718388</c:v>
                </c:pt>
                <c:pt idx="46">
                  <c:v>13322.346509298504</c:v>
                </c:pt>
                <c:pt idx="47">
                  <c:v>23163.368999940223</c:v>
                </c:pt>
                <c:pt idx="48">
                  <c:v>19090.735538767829</c:v>
                </c:pt>
                <c:pt idx="49">
                  <c:v>12825.867923738899</c:v>
                </c:pt>
                <c:pt idx="50">
                  <c:v>16348.894240328746</c:v>
                </c:pt>
                <c:pt idx="51">
                  <c:v>18147.441632763304</c:v>
                </c:pt>
                <c:pt idx="52">
                  <c:v>38481.139041715636</c:v>
                </c:pt>
                <c:pt idx="53">
                  <c:v>17274.604795430289</c:v>
                </c:pt>
                <c:pt idx="54">
                  <c:v>1946.7562174526695</c:v>
                </c:pt>
                <c:pt idx="55">
                  <c:v>20332.500182907428</c:v>
                </c:pt>
                <c:pt idx="56">
                  <c:v>17068.283374467897</c:v>
                </c:pt>
                <c:pt idx="57">
                  <c:v>19942.084861880288</c:v>
                </c:pt>
                <c:pt idx="58">
                  <c:v>14073.027284081647</c:v>
                </c:pt>
                <c:pt idx="59">
                  <c:v>0</c:v>
                </c:pt>
                <c:pt idx="60">
                  <c:v>19870.839542970691</c:v>
                </c:pt>
                <c:pt idx="61">
                  <c:v>21768.527985751509</c:v>
                </c:pt>
                <c:pt idx="62">
                  <c:v>17124.690538978073</c:v>
                </c:pt>
                <c:pt idx="63">
                  <c:v>8506.3261177497443</c:v>
                </c:pt>
                <c:pt idx="64">
                  <c:v>19438.471164242932</c:v>
                </c:pt>
                <c:pt idx="65">
                  <c:v>4262.8423735506331</c:v>
                </c:pt>
                <c:pt idx="66">
                  <c:v>11045.344387340736</c:v>
                </c:pt>
                <c:pt idx="67">
                  <c:v>21901.99987916138</c:v>
                </c:pt>
                <c:pt idx="68">
                  <c:v>14204.691178176543</c:v>
                </c:pt>
                <c:pt idx="69">
                  <c:v>15837.125149221651</c:v>
                </c:pt>
                <c:pt idx="70">
                  <c:v>20533.211655042043</c:v>
                </c:pt>
                <c:pt idx="71">
                  <c:v>16764.920091794807</c:v>
                </c:pt>
                <c:pt idx="72">
                  <c:v>9186.8246800511624</c:v>
                </c:pt>
                <c:pt idx="73">
                  <c:v>14340.906639472059</c:v>
                </c:pt>
                <c:pt idx="74">
                  <c:v>19033.555530921163</c:v>
                </c:pt>
                <c:pt idx="75">
                  <c:v>26226.597805035508</c:v>
                </c:pt>
                <c:pt idx="76">
                  <c:v>32629.070969324293</c:v>
                </c:pt>
                <c:pt idx="77">
                  <c:v>17523.782275945927</c:v>
                </c:pt>
                <c:pt idx="78">
                  <c:v>21260.763261401084</c:v>
                </c:pt>
                <c:pt idx="79">
                  <c:v>14032.289035612472</c:v>
                </c:pt>
                <c:pt idx="80">
                  <c:v>11507.205891689417</c:v>
                </c:pt>
                <c:pt idx="81">
                  <c:v>4994.4525901587876</c:v>
                </c:pt>
                <c:pt idx="82">
                  <c:v>13065.779879541938</c:v>
                </c:pt>
                <c:pt idx="83">
                  <c:v>14610.466444285763</c:v>
                </c:pt>
                <c:pt idx="84">
                  <c:v>14814.463657157756</c:v>
                </c:pt>
                <c:pt idx="85">
                  <c:v>18576.189695678306</c:v>
                </c:pt>
                <c:pt idx="86">
                  <c:v>11892.564402810305</c:v>
                </c:pt>
                <c:pt idx="87">
                  <c:v>19655.435642161367</c:v>
                </c:pt>
                <c:pt idx="88">
                  <c:v>8429.7329992990017</c:v>
                </c:pt>
                <c:pt idx="89">
                  <c:v>31141.329734779676</c:v>
                </c:pt>
                <c:pt idx="90">
                  <c:v>18476.827216082231</c:v>
                </c:pt>
                <c:pt idx="91">
                  <c:v>15390.561139859161</c:v>
                </c:pt>
                <c:pt idx="92">
                  <c:v>15399.077434375797</c:v>
                </c:pt>
                <c:pt idx="93">
                  <c:v>10235.368985051911</c:v>
                </c:pt>
                <c:pt idx="94">
                  <c:v>14361.378232746241</c:v>
                </c:pt>
                <c:pt idx="95">
                  <c:v>9213.1461358529577</c:v>
                </c:pt>
                <c:pt idx="96">
                  <c:v>11725.990089647086</c:v>
                </c:pt>
                <c:pt idx="97">
                  <c:v>9888.6293123694395</c:v>
                </c:pt>
                <c:pt idx="98">
                  <c:v>16807.802775264845</c:v>
                </c:pt>
                <c:pt idx="99">
                  <c:v>23313.316849169903</c:v>
                </c:pt>
                <c:pt idx="100">
                  <c:v>3276.9098012372156</c:v>
                </c:pt>
                <c:pt idx="101">
                  <c:v>27520.726547180846</c:v>
                </c:pt>
                <c:pt idx="102">
                  <c:v>12868.977720582323</c:v>
                </c:pt>
                <c:pt idx="103">
                  <c:v>14869.335712427048</c:v>
                </c:pt>
                <c:pt idx="104">
                  <c:v>20646.563433849497</c:v>
                </c:pt>
                <c:pt idx="105">
                  <c:v>39579.065002793817</c:v>
                </c:pt>
                <c:pt idx="106">
                  <c:v>16613.772391318238</c:v>
                </c:pt>
                <c:pt idx="107">
                  <c:v>15778.238406088543</c:v>
                </c:pt>
                <c:pt idx="108">
                  <c:v>24575.731969660756</c:v>
                </c:pt>
                <c:pt idx="109">
                  <c:v>22458.749324078024</c:v>
                </c:pt>
                <c:pt idx="110">
                  <c:v>7075.4583481917962</c:v>
                </c:pt>
                <c:pt idx="111">
                  <c:v>12583.787048766371</c:v>
                </c:pt>
                <c:pt idx="112">
                  <c:v>16311.00899901668</c:v>
                </c:pt>
                <c:pt idx="113">
                  <c:v>22432.812869242389</c:v>
                </c:pt>
                <c:pt idx="114">
                  <c:v>10654.605195322973</c:v>
                </c:pt>
                <c:pt idx="115">
                  <c:v>10027.701525464094</c:v>
                </c:pt>
                <c:pt idx="116">
                  <c:v>11981.575000221881</c:v>
                </c:pt>
                <c:pt idx="117">
                  <c:v>13670.97126992807</c:v>
                </c:pt>
                <c:pt idx="118">
                  <c:v>8875.6411726201259</c:v>
                </c:pt>
                <c:pt idx="119">
                  <c:v>18302.471879559274</c:v>
                </c:pt>
                <c:pt idx="120">
                  <c:v>16835.429415331109</c:v>
                </c:pt>
                <c:pt idx="121">
                  <c:v>14084.368643609791</c:v>
                </c:pt>
                <c:pt idx="122">
                  <c:v>19333.442393777605</c:v>
                </c:pt>
                <c:pt idx="123">
                  <c:v>14499.057561258518</c:v>
                </c:pt>
                <c:pt idx="124">
                  <c:v>20643.713000470972</c:v>
                </c:pt>
                <c:pt idx="125">
                  <c:v>22808.688768733311</c:v>
                </c:pt>
                <c:pt idx="126">
                  <c:v>18233.893394168485</c:v>
                </c:pt>
                <c:pt idx="127">
                  <c:v>26625.774736084335</c:v>
                </c:pt>
                <c:pt idx="128">
                  <c:v>21487.662500447659</c:v>
                </c:pt>
                <c:pt idx="129">
                  <c:v>4759.1646368108404</c:v>
                </c:pt>
                <c:pt idx="130">
                  <c:v>7838.6141330212822</c:v>
                </c:pt>
                <c:pt idx="131">
                  <c:v>12990.467471250859</c:v>
                </c:pt>
                <c:pt idx="132">
                  <c:v>22555.384040656078</c:v>
                </c:pt>
                <c:pt idx="133">
                  <c:v>19222.349184652023</c:v>
                </c:pt>
                <c:pt idx="134">
                  <c:v>9379.5832054299262</c:v>
                </c:pt>
                <c:pt idx="135">
                  <c:v>5301.679516263599</c:v>
                </c:pt>
                <c:pt idx="136">
                  <c:v>14822.866742427985</c:v>
                </c:pt>
                <c:pt idx="137">
                  <c:v>16219.65572740997</c:v>
                </c:pt>
                <c:pt idx="138">
                  <c:v>18586.476825256861</c:v>
                </c:pt>
                <c:pt idx="139">
                  <c:v>20062.741664842782</c:v>
                </c:pt>
                <c:pt idx="140">
                  <c:v>14199.135356181134</c:v>
                </c:pt>
                <c:pt idx="141">
                  <c:v>3606.462781304097</c:v>
                </c:pt>
                <c:pt idx="142">
                  <c:v>19362.348088548999</c:v>
                </c:pt>
                <c:pt idx="143">
                  <c:v>7143.7820074920419</c:v>
                </c:pt>
                <c:pt idx="144">
                  <c:v>22067.845383848104</c:v>
                </c:pt>
                <c:pt idx="145">
                  <c:v>2105.9967299614414</c:v>
                </c:pt>
                <c:pt idx="146">
                  <c:v>21623.746805582858</c:v>
                </c:pt>
                <c:pt idx="147">
                  <c:v>20163.646990064291</c:v>
                </c:pt>
                <c:pt idx="148">
                  <c:v>11998.536178586213</c:v>
                </c:pt>
                <c:pt idx="149">
                  <c:v>6817.2263735764309</c:v>
                </c:pt>
                <c:pt idx="150">
                  <c:v>20099.492487814681</c:v>
                </c:pt>
                <c:pt idx="151">
                  <c:v>2357.56755609832</c:v>
                </c:pt>
                <c:pt idx="160">
                  <c:v>6601.4226065717166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6-2242-84D1-A061865B8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613152"/>
        <c:axId val="1611623968"/>
      </c:scatterChart>
      <c:valAx>
        <c:axId val="161161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23968"/>
        <c:crosses val="autoZero"/>
        <c:crossBetween val="midCat"/>
      </c:valAx>
      <c:valAx>
        <c:axId val="161162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1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694444444444441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100k'!$D$1</c:f>
              <c:strCache>
                <c:ptCount val="1"/>
                <c:pt idx="0">
                  <c:v>Clean Environment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100k'!$D$2:$D$1048576</c:f>
              <c:numCache>
                <c:formatCode>General</c:formatCode>
                <c:ptCount val="1048575"/>
                <c:pt idx="0">
                  <c:v>12102.608112048147</c:v>
                </c:pt>
                <c:pt idx="1">
                  <c:v>4775.8845921535021</c:v>
                </c:pt>
                <c:pt idx="2">
                  <c:v>17449.773734600574</c:v>
                </c:pt>
                <c:pt idx="3">
                  <c:v>22183.020482322245</c:v>
                </c:pt>
                <c:pt idx="4">
                  <c:v>30505.153611047557</c:v>
                </c:pt>
                <c:pt idx="5">
                  <c:v>10980.966325036603</c:v>
                </c:pt>
                <c:pt idx="6">
                  <c:v>25035.367058059044</c:v>
                </c:pt>
                <c:pt idx="7">
                  <c:v>11250.25488858732</c:v>
                </c:pt>
                <c:pt idx="8">
                  <c:v>12877.427225592191</c:v>
                </c:pt>
                <c:pt idx="9">
                  <c:v>23838.737949167396</c:v>
                </c:pt>
                <c:pt idx="10">
                  <c:v>15764.002375109692</c:v>
                </c:pt>
                <c:pt idx="11">
                  <c:v>21238.998198932954</c:v>
                </c:pt>
                <c:pt idx="12">
                  <c:v>28773.936685594825</c:v>
                </c:pt>
                <c:pt idx="13">
                  <c:v>24474.56175237862</c:v>
                </c:pt>
                <c:pt idx="14">
                  <c:v>25635.23735551483</c:v>
                </c:pt>
                <c:pt idx="15">
                  <c:v>22748.815165876775</c:v>
                </c:pt>
                <c:pt idx="16">
                  <c:v>23751.276631118923</c:v>
                </c:pt>
                <c:pt idx="17">
                  <c:v>28233.516851192864</c:v>
                </c:pt>
                <c:pt idx="18">
                  <c:v>16481.16769073089</c:v>
                </c:pt>
                <c:pt idx="19">
                  <c:v>13472.706155632985</c:v>
                </c:pt>
                <c:pt idx="20">
                  <c:v>1501.5894324142105</c:v>
                </c:pt>
                <c:pt idx="21">
                  <c:v>9993.9560361114945</c:v>
                </c:pt>
                <c:pt idx="22">
                  <c:v>12421.374425080136</c:v>
                </c:pt>
                <c:pt idx="23">
                  <c:v>17114.065244856971</c:v>
                </c:pt>
                <c:pt idx="24">
                  <c:v>5360.3570562047544</c:v>
                </c:pt>
                <c:pt idx="26">
                  <c:v>24226.020416687552</c:v>
                </c:pt>
                <c:pt idx="27">
                  <c:v>29350.877247761997</c:v>
                </c:pt>
                <c:pt idx="28">
                  <c:v>7207.4188364556576</c:v>
                </c:pt>
                <c:pt idx="29">
                  <c:v>11849.63553113214</c:v>
                </c:pt>
                <c:pt idx="30">
                  <c:v>29503.27218109645</c:v>
                </c:pt>
                <c:pt idx="31">
                  <c:v>18366.175626554428</c:v>
                </c:pt>
                <c:pt idx="32">
                  <c:v>13297.256609745702</c:v>
                </c:pt>
                <c:pt idx="33">
                  <c:v>9933.2279179145771</c:v>
                </c:pt>
                <c:pt idx="34">
                  <c:v>20570.888201828046</c:v>
                </c:pt>
                <c:pt idx="35">
                  <c:v>11480.965351238361</c:v>
                </c:pt>
                <c:pt idx="36">
                  <c:v>19675.684184079648</c:v>
                </c:pt>
                <c:pt idx="37">
                  <c:v>11582.385508119252</c:v>
                </c:pt>
                <c:pt idx="38">
                  <c:v>25427.541287155182</c:v>
                </c:pt>
                <c:pt idx="39">
                  <c:v>10412.328196584756</c:v>
                </c:pt>
                <c:pt idx="40">
                  <c:v>13065.84191985181</c:v>
                </c:pt>
                <c:pt idx="41">
                  <c:v>22651.188354624341</c:v>
                </c:pt>
                <c:pt idx="42">
                  <c:v>17516.963881966803</c:v>
                </c:pt>
                <c:pt idx="43">
                  <c:v>7845.4537902771754</c:v>
                </c:pt>
                <c:pt idx="44">
                  <c:v>13696.330267122623</c:v>
                </c:pt>
                <c:pt idx="45">
                  <c:v>23167.386204005383</c:v>
                </c:pt>
                <c:pt idx="46">
                  <c:v>22203.910848830841</c:v>
                </c:pt>
                <c:pt idx="47">
                  <c:v>14944.1090322195</c:v>
                </c:pt>
                <c:pt idx="48">
                  <c:v>17727.111571712983</c:v>
                </c:pt>
                <c:pt idx="49">
                  <c:v>17352.644837999687</c:v>
                </c:pt>
                <c:pt idx="50">
                  <c:v>12813.998188365775</c:v>
                </c:pt>
                <c:pt idx="51">
                  <c:v>15193.206948359977</c:v>
                </c:pt>
                <c:pt idx="52">
                  <c:v>14560.430988757267</c:v>
                </c:pt>
                <c:pt idx="53">
                  <c:v>14587.444049474469</c:v>
                </c:pt>
                <c:pt idx="54">
                  <c:v>24821.141772521536</c:v>
                </c:pt>
                <c:pt idx="55">
                  <c:v>20928.012740565806</c:v>
                </c:pt>
                <c:pt idx="56">
                  <c:v>20823.305716850835</c:v>
                </c:pt>
                <c:pt idx="57">
                  <c:v>26173.986381217877</c:v>
                </c:pt>
                <c:pt idx="58">
                  <c:v>19350.412515612265</c:v>
                </c:pt>
                <c:pt idx="59">
                  <c:v>0</c:v>
                </c:pt>
                <c:pt idx="60">
                  <c:v>26299.640571578853</c:v>
                </c:pt>
                <c:pt idx="61">
                  <c:v>27705.399254592827</c:v>
                </c:pt>
                <c:pt idx="62">
                  <c:v>20512.668883020498</c:v>
                </c:pt>
                <c:pt idx="63">
                  <c:v>18492.013299455964</c:v>
                </c:pt>
                <c:pt idx="64">
                  <c:v>23690.636731421077</c:v>
                </c:pt>
                <c:pt idx="65">
                  <c:v>30512.976989625589</c:v>
                </c:pt>
                <c:pt idx="66">
                  <c:v>21440.962634249663</c:v>
                </c:pt>
                <c:pt idx="67">
                  <c:v>41915.896320464017</c:v>
                </c:pt>
                <c:pt idx="68">
                  <c:v>23043.165689041951</c:v>
                </c:pt>
                <c:pt idx="69">
                  <c:v>22890.634669463227</c:v>
                </c:pt>
                <c:pt idx="70">
                  <c:v>30962.779479825302</c:v>
                </c:pt>
                <c:pt idx="71">
                  <c:v>3847.6865784447104</c:v>
                </c:pt>
                <c:pt idx="72">
                  <c:v>19433.667592415924</c:v>
                </c:pt>
                <c:pt idx="73">
                  <c:v>7476.8829487845769</c:v>
                </c:pt>
                <c:pt idx="74">
                  <c:v>9203.037839126715</c:v>
                </c:pt>
                <c:pt idx="75">
                  <c:v>4539.2188508715299</c:v>
                </c:pt>
                <c:pt idx="76">
                  <c:v>15110.106690492459</c:v>
                </c:pt>
                <c:pt idx="77">
                  <c:v>11801.730920535012</c:v>
                </c:pt>
                <c:pt idx="78">
                  <c:v>30772.157352027883</c:v>
                </c:pt>
                <c:pt idx="79">
                  <c:v>24371.870430274295</c:v>
                </c:pt>
                <c:pt idx="80">
                  <c:v>21030.410767570313</c:v>
                </c:pt>
                <c:pt idx="81">
                  <c:v>9275.4119531520355</c:v>
                </c:pt>
                <c:pt idx="82">
                  <c:v>18966.4546638512</c:v>
                </c:pt>
                <c:pt idx="83">
                  <c:v>14301.794617998037</c:v>
                </c:pt>
                <c:pt idx="84">
                  <c:v>8296.0996480083431</c:v>
                </c:pt>
                <c:pt idx="85">
                  <c:v>20215.265257061685</c:v>
                </c:pt>
                <c:pt idx="86">
                  <c:v>14637.002341920374</c:v>
                </c:pt>
                <c:pt idx="87">
                  <c:v>23312.260877912318</c:v>
                </c:pt>
                <c:pt idx="88">
                  <c:v>20852.497419318584</c:v>
                </c:pt>
                <c:pt idx="89">
                  <c:v>10513.525850630745</c:v>
                </c:pt>
                <c:pt idx="90">
                  <c:v>18476.827216082231</c:v>
                </c:pt>
                <c:pt idx="91">
                  <c:v>14364.523730535215</c:v>
                </c:pt>
                <c:pt idx="92">
                  <c:v>14479.729527845901</c:v>
                </c:pt>
                <c:pt idx="93">
                  <c:v>27590.994655357325</c:v>
                </c:pt>
                <c:pt idx="94">
                  <c:v>36477.900711175447</c:v>
                </c:pt>
                <c:pt idx="95">
                  <c:v>27127.596955567045</c:v>
                </c:pt>
                <c:pt idx="96">
                  <c:v>21182.43371033022</c:v>
                </c:pt>
                <c:pt idx="97">
                  <c:v>12360.786640461798</c:v>
                </c:pt>
                <c:pt idx="98">
                  <c:v>10875.637089877253</c:v>
                </c:pt>
                <c:pt idx="99">
                  <c:v>21193.924408336276</c:v>
                </c:pt>
                <c:pt idx="100">
                  <c:v>24030.671875739583</c:v>
                </c:pt>
                <c:pt idx="101">
                  <c:v>19952.526746706113</c:v>
                </c:pt>
                <c:pt idx="102">
                  <c:v>20912.088795946271</c:v>
                </c:pt>
                <c:pt idx="103">
                  <c:v>9293.334820266904</c:v>
                </c:pt>
                <c:pt idx="104">
                  <c:v>23182.106311690666</c:v>
                </c:pt>
                <c:pt idx="105">
                  <c:v>11640.901471409947</c:v>
                </c:pt>
                <c:pt idx="106">
                  <c:v>13631.813244158555</c:v>
                </c:pt>
                <c:pt idx="107">
                  <c:v>26606.441233796369</c:v>
                </c:pt>
                <c:pt idx="108">
                  <c:v>20872.539481081738</c:v>
                </c:pt>
                <c:pt idx="109">
                  <c:v>22631.508934263242</c:v>
                </c:pt>
                <c:pt idx="110">
                  <c:v>23490.521715996761</c:v>
                </c:pt>
                <c:pt idx="111">
                  <c:v>12583.787048766371</c:v>
                </c:pt>
                <c:pt idx="112">
                  <c:v>27029.672055513354</c:v>
                </c:pt>
                <c:pt idx="113">
                  <c:v>17809.256018329834</c:v>
                </c:pt>
                <c:pt idx="114">
                  <c:v>27839.452284553572</c:v>
                </c:pt>
                <c:pt idx="115">
                  <c:v>29456.373231050777</c:v>
                </c:pt>
                <c:pt idx="116">
                  <c:v>15531.671296583922</c:v>
                </c:pt>
                <c:pt idx="117">
                  <c:v>21558.070079501955</c:v>
                </c:pt>
                <c:pt idx="118">
                  <c:v>21079.6477849728</c:v>
                </c:pt>
                <c:pt idx="119">
                  <c:v>20394.182951508908</c:v>
                </c:pt>
                <c:pt idx="120">
                  <c:v>18433.729676280265</c:v>
                </c:pt>
                <c:pt idx="121">
                  <c:v>15066.999014094195</c:v>
                </c:pt>
                <c:pt idx="122">
                  <c:v>19829.17168592575</c:v>
                </c:pt>
                <c:pt idx="123">
                  <c:v>21748.586341887778</c:v>
                </c:pt>
                <c:pt idx="124">
                  <c:v>13968.500413492335</c:v>
                </c:pt>
                <c:pt idx="125">
                  <c:v>24485.798237022525</c:v>
                </c:pt>
                <c:pt idx="126">
                  <c:v>21147.985945747922</c:v>
                </c:pt>
                <c:pt idx="127">
                  <c:v>7396.0485378012045</c:v>
                </c:pt>
                <c:pt idx="128">
                  <c:v>11639.150521075815</c:v>
                </c:pt>
                <c:pt idx="129">
                  <c:v>17738.704555385859</c:v>
                </c:pt>
                <c:pt idx="130">
                  <c:v>2239.6040380060804</c:v>
                </c:pt>
                <c:pt idx="131">
                  <c:v>22269.372807858614</c:v>
                </c:pt>
                <c:pt idx="132">
                  <c:v>22555.384040656078</c:v>
                </c:pt>
                <c:pt idx="133">
                  <c:v>37376.79008126782</c:v>
                </c:pt>
                <c:pt idx="134">
                  <c:v>12363.996043521267</c:v>
                </c:pt>
                <c:pt idx="135">
                  <c:v>29298.755221456733</c:v>
                </c:pt>
                <c:pt idx="136">
                  <c:v>16940.419134203414</c:v>
                </c:pt>
                <c:pt idx="137">
                  <c:v>13308.435468644078</c:v>
                </c:pt>
                <c:pt idx="138">
                  <c:v>12967.309412969902</c:v>
                </c:pt>
                <c:pt idx="139">
                  <c:v>4559.7140147369955</c:v>
                </c:pt>
                <c:pt idx="140">
                  <c:v>24890.249036129284</c:v>
                </c:pt>
                <c:pt idx="141">
                  <c:v>22239.853818041931</c:v>
                </c:pt>
                <c:pt idx="142">
                  <c:v>25115.731520574984</c:v>
                </c:pt>
                <c:pt idx="143">
                  <c:v>38397.828290269717</c:v>
                </c:pt>
                <c:pt idx="144">
                  <c:v>18831.228060883714</c:v>
                </c:pt>
                <c:pt idx="145">
                  <c:v>30249.771212173426</c:v>
                </c:pt>
                <c:pt idx="146">
                  <c:v>24244.807024441387</c:v>
                </c:pt>
                <c:pt idx="147">
                  <c:v>13734.658094681474</c:v>
                </c:pt>
                <c:pt idx="148">
                  <c:v>24596.999166101734</c:v>
                </c:pt>
                <c:pt idx="149">
                  <c:v>10225.839560364646</c:v>
                </c:pt>
                <c:pt idx="150">
                  <c:v>17587.055926837846</c:v>
                </c:pt>
                <c:pt idx="151">
                  <c:v>18389.026937566898</c:v>
                </c:pt>
                <c:pt idx="160">
                  <c:v>4951.0669549287868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1-5B42-93CF-8CCEB2672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08688"/>
        <c:axId val="1626572864"/>
      </c:scatterChart>
      <c:valAx>
        <c:axId val="162650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72864"/>
        <c:crosses val="autoZero"/>
        <c:crossBetween val="midCat"/>
      </c:valAx>
      <c:valAx>
        <c:axId val="16265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0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100k'!$E$1</c:f>
              <c:strCache>
                <c:ptCount val="1"/>
                <c:pt idx="0">
                  <c:v>Health Training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100k'!$E$2:$E$1048576</c:f>
              <c:numCache>
                <c:formatCode>General</c:formatCode>
                <c:ptCount val="1048575"/>
                <c:pt idx="0">
                  <c:v>9902.1339098575736</c:v>
                </c:pt>
                <c:pt idx="1">
                  <c:v>6461.4909187959147</c:v>
                </c:pt>
                <c:pt idx="2">
                  <c:v>1938.8637482889528</c:v>
                </c:pt>
                <c:pt idx="3">
                  <c:v>10035.175932479111</c:v>
                </c:pt>
                <c:pt idx="4">
                  <c:v>9972.8386805347782</c:v>
                </c:pt>
                <c:pt idx="5">
                  <c:v>5693.83439075972</c:v>
                </c:pt>
                <c:pt idx="6">
                  <c:v>11965.432785101748</c:v>
                </c:pt>
                <c:pt idx="7">
                  <c:v>9140.8320969771976</c:v>
                </c:pt>
                <c:pt idx="8">
                  <c:v>6099.8339489647224</c:v>
                </c:pt>
                <c:pt idx="9">
                  <c:v>3856.2664329535492</c:v>
                </c:pt>
                <c:pt idx="10">
                  <c:v>8932.9346792288252</c:v>
                </c:pt>
                <c:pt idx="11">
                  <c:v>7646.0393516158629</c:v>
                </c:pt>
                <c:pt idx="12">
                  <c:v>3523.3391859912035</c:v>
                </c:pt>
                <c:pt idx="13">
                  <c:v>7478.3383132268009</c:v>
                </c:pt>
                <c:pt idx="14">
                  <c:v>5739.2322437719768</c:v>
                </c:pt>
                <c:pt idx="15">
                  <c:v>8252.0211876219673</c:v>
                </c:pt>
                <c:pt idx="16">
                  <c:v>6531.6010735577038</c:v>
                </c:pt>
                <c:pt idx="17">
                  <c:v>11183.406025472499</c:v>
                </c:pt>
                <c:pt idx="18">
                  <c:v>3090.2189420120412</c:v>
                </c:pt>
                <c:pt idx="19">
                  <c:v>8362.3693379790948</c:v>
                </c:pt>
                <c:pt idx="20">
                  <c:v>12613.351232279369</c:v>
                </c:pt>
                <c:pt idx="21">
                  <c:v>7614.4426941801858</c:v>
                </c:pt>
                <c:pt idx="22">
                  <c:v>10696.183532707893</c:v>
                </c:pt>
                <c:pt idx="23">
                  <c:v>6040.2583217142255</c:v>
                </c:pt>
                <c:pt idx="24">
                  <c:v>6206.729222973926</c:v>
                </c:pt>
                <c:pt idx="26">
                  <c:v>1670.7600287370724</c:v>
                </c:pt>
                <c:pt idx="27">
                  <c:v>4683.6506246428717</c:v>
                </c:pt>
                <c:pt idx="28">
                  <c:v>7474.3602748429048</c:v>
                </c:pt>
                <c:pt idx="29">
                  <c:v>9998.1299793927428</c:v>
                </c:pt>
                <c:pt idx="30">
                  <c:v>2682.1156528269498</c:v>
                </c:pt>
                <c:pt idx="31">
                  <c:v>2678.4006122058545</c:v>
                </c:pt>
                <c:pt idx="32">
                  <c:v>4511.5692068780054</c:v>
                </c:pt>
                <c:pt idx="33">
                  <c:v>10164.233218331196</c:v>
                </c:pt>
                <c:pt idx="34">
                  <c:v>4298.394549635711</c:v>
                </c:pt>
                <c:pt idx="35">
                  <c:v>3563.0582124532843</c:v>
                </c:pt>
                <c:pt idx="36">
                  <c:v>6962.1651728281831</c:v>
                </c:pt>
                <c:pt idx="37">
                  <c:v>4098.3825644114277</c:v>
                </c:pt>
                <c:pt idx="38">
                  <c:v>7823.8588575862095</c:v>
                </c:pt>
                <c:pt idx="39">
                  <c:v>1334.9138713570201</c:v>
                </c:pt>
                <c:pt idx="40">
                  <c:v>8931.0818186328834</c:v>
                </c:pt>
                <c:pt idx="41">
                  <c:v>5662.7970886560852</c:v>
                </c:pt>
                <c:pt idx="42">
                  <c:v>3049.2492683423698</c:v>
                </c:pt>
                <c:pt idx="43">
                  <c:v>8768.448353839196</c:v>
                </c:pt>
                <c:pt idx="44">
                  <c:v>2945.4473692736819</c:v>
                </c:pt>
                <c:pt idx="45">
                  <c:v>2206.4177337147985</c:v>
                </c:pt>
                <c:pt idx="46">
                  <c:v>9868.4048217025957</c:v>
                </c:pt>
                <c:pt idx="47">
                  <c:v>5230.4381612768248</c:v>
                </c:pt>
                <c:pt idx="48">
                  <c:v>8863.5557858564916</c:v>
                </c:pt>
                <c:pt idx="49">
                  <c:v>8367.6785384820632</c:v>
                </c:pt>
                <c:pt idx="50">
                  <c:v>5744.2060844398302</c:v>
                </c:pt>
                <c:pt idx="51">
                  <c:v>1688.1341053733306</c:v>
                </c:pt>
                <c:pt idx="52">
                  <c:v>7280.2154943786336</c:v>
                </c:pt>
                <c:pt idx="53">
                  <c:v>12284.163410083762</c:v>
                </c:pt>
                <c:pt idx="54">
                  <c:v>6326.9577067211758</c:v>
                </c:pt>
                <c:pt idx="55">
                  <c:v>8677.4686973077733</c:v>
                </c:pt>
                <c:pt idx="56">
                  <c:v>6144.5820148084422</c:v>
                </c:pt>
                <c:pt idx="57">
                  <c:v>3323.6808103133812</c:v>
                </c:pt>
                <c:pt idx="58">
                  <c:v>5277.3852315306176</c:v>
                </c:pt>
                <c:pt idx="59">
                  <c:v>0</c:v>
                </c:pt>
                <c:pt idx="60">
                  <c:v>7597.6739429005584</c:v>
                </c:pt>
                <c:pt idx="61">
                  <c:v>6596.5236320459117</c:v>
                </c:pt>
                <c:pt idx="62">
                  <c:v>5174.3669254466131</c:v>
                </c:pt>
                <c:pt idx="63">
                  <c:v>8506.3261177497443</c:v>
                </c:pt>
                <c:pt idx="64">
                  <c:v>7896.8789104736907</c:v>
                </c:pt>
                <c:pt idx="65">
                  <c:v>11442.366371109596</c:v>
                </c:pt>
                <c:pt idx="66">
                  <c:v>8446.4398256135046</c:v>
                </c:pt>
                <c:pt idx="67">
                  <c:v>12083.862002295933</c:v>
                </c:pt>
                <c:pt idx="68">
                  <c:v>3235.5129905846575</c:v>
                </c:pt>
                <c:pt idx="69">
                  <c:v>2927.871876326692</c:v>
                </c:pt>
                <c:pt idx="70">
                  <c:v>4562.9359233426767</c:v>
                </c:pt>
                <c:pt idx="71">
                  <c:v>9206.9643127069849</c:v>
                </c:pt>
                <c:pt idx="72">
                  <c:v>10600.182323135958</c:v>
                </c:pt>
                <c:pt idx="73">
                  <c:v>5515.733322873868</c:v>
                </c:pt>
                <c:pt idx="74">
                  <c:v>7738.9181829020108</c:v>
                </c:pt>
                <c:pt idx="75">
                  <c:v>7565.3647514525492</c:v>
                </c:pt>
                <c:pt idx="76">
                  <c:v>12044.287941696886</c:v>
                </c:pt>
                <c:pt idx="77">
                  <c:v>3576.282097131822</c:v>
                </c:pt>
                <c:pt idx="78">
                  <c:v>4475.9501602949649</c:v>
                </c:pt>
                <c:pt idx="79">
                  <c:v>7385.4152819013016</c:v>
                </c:pt>
                <c:pt idx="80">
                  <c:v>9126.4046727191926</c:v>
                </c:pt>
                <c:pt idx="81">
                  <c:v>7134.9322716554116</c:v>
                </c:pt>
                <c:pt idx="82">
                  <c:v>9272.4889467716985</c:v>
                </c:pt>
                <c:pt idx="83">
                  <c:v>10083.279658732428</c:v>
                </c:pt>
                <c:pt idx="84">
                  <c:v>4148.0498240041716</c:v>
                </c:pt>
                <c:pt idx="85">
                  <c:v>9288.0948478391529</c:v>
                </c:pt>
                <c:pt idx="86">
                  <c:v>10977.751756440281</c:v>
                </c:pt>
                <c:pt idx="87">
                  <c:v>6856.5473170330351</c:v>
                </c:pt>
                <c:pt idx="88">
                  <c:v>1626.7905788120879</c:v>
                </c:pt>
                <c:pt idx="89">
                  <c:v>11578.186696264238</c:v>
                </c:pt>
                <c:pt idx="90">
                  <c:v>5969.436485195798</c:v>
                </c:pt>
                <c:pt idx="91">
                  <c:v>7866.2868048169039</c:v>
                </c:pt>
                <c:pt idx="92">
                  <c:v>8044.2941821366103</c:v>
                </c:pt>
                <c:pt idx="93">
                  <c:v>8010.2887709101915</c:v>
                </c:pt>
                <c:pt idx="94">
                  <c:v>8760.4407219752065</c:v>
                </c:pt>
                <c:pt idx="95">
                  <c:v>5630.2559719101409</c:v>
                </c:pt>
                <c:pt idx="96">
                  <c:v>2647.8042137912776</c:v>
                </c:pt>
                <c:pt idx="97">
                  <c:v>9270.589980346349</c:v>
                </c:pt>
                <c:pt idx="98">
                  <c:v>11864.331370775186</c:v>
                </c:pt>
                <c:pt idx="99">
                  <c:v>7064.6414694454261</c:v>
                </c:pt>
                <c:pt idx="100">
                  <c:v>6917.9206915007881</c:v>
                </c:pt>
                <c:pt idx="101">
                  <c:v>3440.0908183976057</c:v>
                </c:pt>
                <c:pt idx="102">
                  <c:v>8579.3184803882141</c:v>
                </c:pt>
                <c:pt idx="103">
                  <c:v>5111.334151146797</c:v>
                </c:pt>
                <c:pt idx="104">
                  <c:v>6882.1878112831664</c:v>
                </c:pt>
                <c:pt idx="105">
                  <c:v>18625.442354255913</c:v>
                </c:pt>
                <c:pt idx="106">
                  <c:v>425.99416387995484</c:v>
                </c:pt>
                <c:pt idx="107">
                  <c:v>10828.202827707824</c:v>
                </c:pt>
                <c:pt idx="108">
                  <c:v>8079.6927023542203</c:v>
                </c:pt>
                <c:pt idx="109">
                  <c:v>3455.1922037043119</c:v>
                </c:pt>
                <c:pt idx="110">
                  <c:v>7358.476682119468</c:v>
                </c:pt>
                <c:pt idx="111">
                  <c:v>13422.706185350795</c:v>
                </c:pt>
                <c:pt idx="112">
                  <c:v>4660.2882854333366</c:v>
                </c:pt>
                <c:pt idx="113">
                  <c:v>6164.7424678834041</c:v>
                </c:pt>
                <c:pt idx="114">
                  <c:v>6186.5449521230157</c:v>
                </c:pt>
                <c:pt idx="115">
                  <c:v>10654.432870805602</c:v>
                </c:pt>
                <c:pt idx="116">
                  <c:v>11094.050926131371</c:v>
                </c:pt>
                <c:pt idx="117">
                  <c:v>1577.4197619147772</c:v>
                </c:pt>
                <c:pt idx="118">
                  <c:v>7766.186026042611</c:v>
                </c:pt>
                <c:pt idx="119">
                  <c:v>7843.9165198111186</c:v>
                </c:pt>
                <c:pt idx="120">
                  <c:v>3729.3672755480302</c:v>
                </c:pt>
                <c:pt idx="121">
                  <c:v>6550.8691365626937</c:v>
                </c:pt>
                <c:pt idx="122">
                  <c:v>7931.6686743703003</c:v>
                </c:pt>
                <c:pt idx="123">
                  <c:v>2670.8790244423585</c:v>
                </c:pt>
                <c:pt idx="124">
                  <c:v>5068.2169641874843</c:v>
                </c:pt>
                <c:pt idx="125">
                  <c:v>1677.1094682892142</c:v>
                </c:pt>
                <c:pt idx="126">
                  <c:v>4079.7295722112131</c:v>
                </c:pt>
                <c:pt idx="127">
                  <c:v>8875.258245361445</c:v>
                </c:pt>
                <c:pt idx="128">
                  <c:v>8505.5330730938658</c:v>
                </c:pt>
                <c:pt idx="129">
                  <c:v>12546.888587955851</c:v>
                </c:pt>
                <c:pt idx="130">
                  <c:v>5039.1090855136817</c:v>
                </c:pt>
                <c:pt idx="131">
                  <c:v>19176.404362322697</c:v>
                </c:pt>
                <c:pt idx="132">
                  <c:v>10572.836269057536</c:v>
                </c:pt>
                <c:pt idx="133">
                  <c:v>11213.037024380346</c:v>
                </c:pt>
                <c:pt idx="134">
                  <c:v>5542.4809850267748</c:v>
                </c:pt>
                <c:pt idx="135">
                  <c:v>5022.6437522497263</c:v>
                </c:pt>
                <c:pt idx="136">
                  <c:v>3882.1793849216156</c:v>
                </c:pt>
                <c:pt idx="137">
                  <c:v>4990.6633007415294</c:v>
                </c:pt>
                <c:pt idx="138">
                  <c:v>7348.1420006829449</c:v>
                </c:pt>
                <c:pt idx="139">
                  <c:v>8663.4566280002928</c:v>
                </c:pt>
                <c:pt idx="140">
                  <c:v>8853.5785162070606</c:v>
                </c:pt>
                <c:pt idx="141">
                  <c:v>12622.61973456434</c:v>
                </c:pt>
                <c:pt idx="142">
                  <c:v>6970.4453118776391</c:v>
                </c:pt>
                <c:pt idx="143">
                  <c:v>10715.673011238063</c:v>
                </c:pt>
                <c:pt idx="144">
                  <c:v>7650.1863997340088</c:v>
                </c:pt>
                <c:pt idx="145">
                  <c:v>2105.9967299614414</c:v>
                </c:pt>
                <c:pt idx="146">
                  <c:v>8518.4457112902164</c:v>
                </c:pt>
                <c:pt idx="147">
                  <c:v>8766.803039158387</c:v>
                </c:pt>
                <c:pt idx="148">
                  <c:v>7799.0485160810376</c:v>
                </c:pt>
                <c:pt idx="149">
                  <c:v>8710.9003662365503</c:v>
                </c:pt>
                <c:pt idx="150">
                  <c:v>8950.5552484799755</c:v>
                </c:pt>
                <c:pt idx="151">
                  <c:v>3772.1080897573115</c:v>
                </c:pt>
                <c:pt idx="160">
                  <c:v>3300.7113032858583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B-FE4D-B71F-FE5E258A7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108608"/>
        <c:axId val="1635110256"/>
      </c:scatterChart>
      <c:valAx>
        <c:axId val="163510860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110256"/>
        <c:crosses val="autoZero"/>
        <c:crossBetween val="midCat"/>
      </c:valAx>
      <c:valAx>
        <c:axId val="163511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10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100k'!$F$1</c:f>
              <c:strCache>
                <c:ptCount val="1"/>
                <c:pt idx="0">
                  <c:v>School Awareness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100k'!$F$2:$F$1048576</c:f>
              <c:numCache>
                <c:formatCode>General</c:formatCode>
                <c:ptCount val="1048575"/>
                <c:pt idx="0">
                  <c:v>22554.860572453363</c:v>
                </c:pt>
                <c:pt idx="1">
                  <c:v>20789.144695256422</c:v>
                </c:pt>
                <c:pt idx="2">
                  <c:v>10082.091491102554</c:v>
                </c:pt>
                <c:pt idx="3">
                  <c:v>26408.35771705029</c:v>
                </c:pt>
                <c:pt idx="4">
                  <c:v>4693.1005555457778</c:v>
                </c:pt>
                <c:pt idx="5">
                  <c:v>26028.957214901577</c:v>
                </c:pt>
                <c:pt idx="6">
                  <c:v>11597.265622483234</c:v>
                </c:pt>
                <c:pt idx="7">
                  <c:v>14765.959541270857</c:v>
                </c:pt>
                <c:pt idx="8">
                  <c:v>18977.261174556916</c:v>
                </c:pt>
                <c:pt idx="9">
                  <c:v>8764.2418930762487</c:v>
                </c:pt>
                <c:pt idx="10">
                  <c:v>20493.203087642596</c:v>
                </c:pt>
                <c:pt idx="11">
                  <c:v>3398.2397118292729</c:v>
                </c:pt>
                <c:pt idx="12">
                  <c:v>23097.44577483122</c:v>
                </c:pt>
                <c:pt idx="13">
                  <c:v>16316.374501585748</c:v>
                </c:pt>
                <c:pt idx="14">
                  <c:v>14539.388350889007</c:v>
                </c:pt>
                <c:pt idx="15">
                  <c:v>17396.152773905771</c:v>
                </c:pt>
                <c:pt idx="16">
                  <c:v>18704.13034700615</c:v>
                </c:pt>
                <c:pt idx="17">
                  <c:v>5683.3702752401223</c:v>
                </c:pt>
                <c:pt idx="18">
                  <c:v>23691.678555425653</c:v>
                </c:pt>
                <c:pt idx="19">
                  <c:v>15795.586527293844</c:v>
                </c:pt>
                <c:pt idx="20">
                  <c:v>32134.013853664102</c:v>
                </c:pt>
                <c:pt idx="21">
                  <c:v>31409.576113493269</c:v>
                </c:pt>
                <c:pt idx="22">
                  <c:v>9316.0308188101026</c:v>
                </c:pt>
                <c:pt idx="23">
                  <c:v>14345.613514071285</c:v>
                </c:pt>
                <c:pt idx="24">
                  <c:v>21159.304169229294</c:v>
                </c:pt>
                <c:pt idx="26">
                  <c:v>3341.5200574741448</c:v>
                </c:pt>
                <c:pt idx="27">
                  <c:v>15924.412123785763</c:v>
                </c:pt>
                <c:pt idx="28">
                  <c:v>20821.432194205237</c:v>
                </c:pt>
                <c:pt idx="29">
                  <c:v>14997.194969089114</c:v>
                </c:pt>
                <c:pt idx="30">
                  <c:v>10728.462611307799</c:v>
                </c:pt>
                <c:pt idx="31">
                  <c:v>9183.0878132772141</c:v>
                </c:pt>
                <c:pt idx="32">
                  <c:v>15909.217729517177</c:v>
                </c:pt>
                <c:pt idx="33">
                  <c:v>20559.471737079006</c:v>
                </c:pt>
                <c:pt idx="34">
                  <c:v>11974.099102556624</c:v>
                </c:pt>
                <c:pt idx="35">
                  <c:v>15241.971242161273</c:v>
                </c:pt>
                <c:pt idx="36">
                  <c:v>15740.547347263717</c:v>
                </c:pt>
                <c:pt idx="37">
                  <c:v>23164.771016238505</c:v>
                </c:pt>
                <c:pt idx="38">
                  <c:v>17603.682429568969</c:v>
                </c:pt>
                <c:pt idx="39">
                  <c:v>21091.639167440917</c:v>
                </c:pt>
                <c:pt idx="40">
                  <c:v>18192.944445363279</c:v>
                </c:pt>
                <c:pt idx="41">
                  <c:v>18987.025532552758</c:v>
                </c:pt>
                <c:pt idx="42">
                  <c:v>18425.250898068789</c:v>
                </c:pt>
                <c:pt idx="43">
                  <c:v>9691.4429174012166</c:v>
                </c:pt>
                <c:pt idx="44">
                  <c:v>20470.859216452092</c:v>
                </c:pt>
                <c:pt idx="45">
                  <c:v>15077.187847051124</c:v>
                </c:pt>
                <c:pt idx="46">
                  <c:v>21217.07036666058</c:v>
                </c:pt>
                <c:pt idx="47">
                  <c:v>15691.314483830474</c:v>
                </c:pt>
                <c:pt idx="48">
                  <c:v>24545.231406987208</c:v>
                </c:pt>
                <c:pt idx="49">
                  <c:v>18244.282715051053</c:v>
                </c:pt>
                <c:pt idx="50">
                  <c:v>15465.170227338001</c:v>
                </c:pt>
                <c:pt idx="51">
                  <c:v>26166.078633286626</c:v>
                </c:pt>
                <c:pt idx="52">
                  <c:v>17680.523343490968</c:v>
                </c:pt>
                <c:pt idx="53">
                  <c:v>27639.367672688462</c:v>
                </c:pt>
                <c:pt idx="54">
                  <c:v>20440.940283253029</c:v>
                </c:pt>
                <c:pt idx="55">
                  <c:v>15313.18005407254</c:v>
                </c:pt>
                <c:pt idx="56">
                  <c:v>21164.671384340192</c:v>
                </c:pt>
                <c:pt idx="57">
                  <c:v>16618.404051566908</c:v>
                </c:pt>
                <c:pt idx="58">
                  <c:v>14073.027284081647</c:v>
                </c:pt>
                <c:pt idx="59">
                  <c:v>81967.213114754108</c:v>
                </c:pt>
                <c:pt idx="60">
                  <c:v>15779.784342947312</c:v>
                </c:pt>
                <c:pt idx="61">
                  <c:v>13193.047264091823</c:v>
                </c:pt>
                <c:pt idx="62">
                  <c:v>17925.485420297195</c:v>
                </c:pt>
                <c:pt idx="63">
                  <c:v>23299.936757314517</c:v>
                </c:pt>
                <c:pt idx="64">
                  <c:v>12756.496701534426</c:v>
                </c:pt>
                <c:pt idx="65">
                  <c:v>15480.848619736513</c:v>
                </c:pt>
                <c:pt idx="66">
                  <c:v>20791.236493817854</c:v>
                </c:pt>
                <c:pt idx="67">
                  <c:v>6041.9310011479665</c:v>
                </c:pt>
                <c:pt idx="68">
                  <c:v>12863.137011348761</c:v>
                </c:pt>
                <c:pt idx="69">
                  <c:v>21692.868901875037</c:v>
                </c:pt>
                <c:pt idx="70">
                  <c:v>11081.415813832215</c:v>
                </c:pt>
                <c:pt idx="71">
                  <c:v>19101.015514421953</c:v>
                </c:pt>
                <c:pt idx="72">
                  <c:v>15546.934073932738</c:v>
                </c:pt>
                <c:pt idx="73">
                  <c:v>18508.349594532316</c:v>
                </c:pt>
                <c:pt idx="74">
                  <c:v>12549.597053354611</c:v>
                </c:pt>
                <c:pt idx="75">
                  <c:v>16139.444803098773</c:v>
                </c:pt>
                <c:pt idx="76">
                  <c:v>23431.614722937578</c:v>
                </c:pt>
                <c:pt idx="77">
                  <c:v>18239.038695372292</c:v>
                </c:pt>
                <c:pt idx="78">
                  <c:v>16784.81310110612</c:v>
                </c:pt>
                <c:pt idx="79">
                  <c:v>12555.205979232212</c:v>
                </c:pt>
                <c:pt idx="80">
                  <c:v>30553.615643451209</c:v>
                </c:pt>
                <c:pt idx="81">
                  <c:v>39955.620721270301</c:v>
                </c:pt>
                <c:pt idx="82">
                  <c:v>22759.74559662144</c:v>
                </c:pt>
                <c:pt idx="83">
                  <c:v>11523.748181408489</c:v>
                </c:pt>
                <c:pt idx="84">
                  <c:v>18962.513481161928</c:v>
                </c:pt>
                <c:pt idx="85">
                  <c:v>18576.189695678306</c:v>
                </c:pt>
                <c:pt idx="86">
                  <c:v>22870.316159250586</c:v>
                </c:pt>
                <c:pt idx="87">
                  <c:v>10056.269398315118</c:v>
                </c:pt>
                <c:pt idx="88">
                  <c:v>16120.0157355016</c:v>
                </c:pt>
                <c:pt idx="89">
                  <c:v>4524.8085939423454</c:v>
                </c:pt>
                <c:pt idx="90">
                  <c:v>11370.355209896758</c:v>
                </c:pt>
                <c:pt idx="91">
                  <c:v>28045.022521521136</c:v>
                </c:pt>
                <c:pt idx="92">
                  <c:v>19076.46906049539</c:v>
                </c:pt>
                <c:pt idx="93">
                  <c:v>16910.609627477072</c:v>
                </c:pt>
                <c:pt idx="94">
                  <c:v>430.84134698238722</c:v>
                </c:pt>
                <c:pt idx="95">
                  <c:v>11260.511943820282</c:v>
                </c:pt>
                <c:pt idx="96">
                  <c:v>21560.691455157543</c:v>
                </c:pt>
                <c:pt idx="97">
                  <c:v>23485.494616877419</c:v>
                </c:pt>
                <c:pt idx="98">
                  <c:v>20268.232758407608</c:v>
                </c:pt>
                <c:pt idx="99">
                  <c:v>15542.211232779937</c:v>
                </c:pt>
                <c:pt idx="100">
                  <c:v>24030.671875739583</c:v>
                </c:pt>
                <c:pt idx="101">
                  <c:v>13072.345109910902</c:v>
                </c:pt>
                <c:pt idx="102">
                  <c:v>15550.014745703638</c:v>
                </c:pt>
                <c:pt idx="103">
                  <c:v>19980.669863573843</c:v>
                </c:pt>
                <c:pt idx="104">
                  <c:v>15575.477678167166</c:v>
                </c:pt>
                <c:pt idx="105">
                  <c:v>32594.524119947848</c:v>
                </c:pt>
                <c:pt idx="106">
                  <c:v>30671.579799356747</c:v>
                </c:pt>
                <c:pt idx="107">
                  <c:v>12993.843393249388</c:v>
                </c:pt>
                <c:pt idx="108">
                  <c:v>10099.615877942777</c:v>
                </c:pt>
                <c:pt idx="109">
                  <c:v>14339.047645372893</c:v>
                </c:pt>
                <c:pt idx="110">
                  <c:v>10754.696689251528</c:v>
                </c:pt>
                <c:pt idx="111">
                  <c:v>22650.816687779465</c:v>
                </c:pt>
                <c:pt idx="112">
                  <c:v>16311.00899901668</c:v>
                </c:pt>
                <c:pt idx="113">
                  <c:v>10274.570779805674</c:v>
                </c:pt>
                <c:pt idx="114">
                  <c:v>14435.271554953704</c:v>
                </c:pt>
                <c:pt idx="115">
                  <c:v>21935.597086952708</c:v>
                </c:pt>
                <c:pt idx="116">
                  <c:v>29288.294444986819</c:v>
                </c:pt>
                <c:pt idx="117">
                  <c:v>15774.197619147773</c:v>
                </c:pt>
                <c:pt idx="118">
                  <c:v>23668.376460320338</c:v>
                </c:pt>
                <c:pt idx="119">
                  <c:v>20917.110719496315</c:v>
                </c:pt>
                <c:pt idx="120">
                  <c:v>10548.78172226443</c:v>
                </c:pt>
                <c:pt idx="121">
                  <c:v>21290.324693828756</c:v>
                </c:pt>
                <c:pt idx="122">
                  <c:v>18837.713101629462</c:v>
                </c:pt>
                <c:pt idx="123">
                  <c:v>23274.80292728341</c:v>
                </c:pt>
                <c:pt idx="124">
                  <c:v>17553.336802795679</c:v>
                </c:pt>
                <c:pt idx="125">
                  <c:v>21131.579300444097</c:v>
                </c:pt>
                <c:pt idx="126">
                  <c:v>28308.327643914545</c:v>
                </c:pt>
                <c:pt idx="127">
                  <c:v>22188.145613403613</c:v>
                </c:pt>
                <c:pt idx="128">
                  <c:v>12534.469791927802</c:v>
                </c:pt>
                <c:pt idx="129">
                  <c:v>18604.007216624195</c:v>
                </c:pt>
                <c:pt idx="130">
                  <c:v>27435.149465574486</c:v>
                </c:pt>
                <c:pt idx="131">
                  <c:v>11134.686403929307</c:v>
                </c:pt>
                <c:pt idx="132">
                  <c:v>11277.692020328039</c:v>
                </c:pt>
                <c:pt idx="133">
                  <c:v>23493.982336796915</c:v>
                </c:pt>
                <c:pt idx="134">
                  <c:v>17053.787646236229</c:v>
                </c:pt>
                <c:pt idx="135">
                  <c:v>15626.002784776923</c:v>
                </c:pt>
                <c:pt idx="136">
                  <c:v>16940.419134203414</c:v>
                </c:pt>
                <c:pt idx="137">
                  <c:v>22873.873461732011</c:v>
                </c:pt>
                <c:pt idx="138">
                  <c:v>25502.375178840808</c:v>
                </c:pt>
                <c:pt idx="139">
                  <c:v>23710.51287663238</c:v>
                </c:pt>
                <c:pt idx="140">
                  <c:v>10691.113679948148</c:v>
                </c:pt>
                <c:pt idx="141">
                  <c:v>27048.470859780726</c:v>
                </c:pt>
                <c:pt idx="142">
                  <c:v>7634.2972463421756</c:v>
                </c:pt>
                <c:pt idx="143">
                  <c:v>16073.509516857093</c:v>
                </c:pt>
                <c:pt idx="144">
                  <c:v>14417.658984114092</c:v>
                </c:pt>
                <c:pt idx="145">
                  <c:v>23931.781022289102</c:v>
                </c:pt>
                <c:pt idx="146">
                  <c:v>7207.9156018609519</c:v>
                </c:pt>
                <c:pt idx="147">
                  <c:v>11981.297486849795</c:v>
                </c:pt>
                <c:pt idx="148">
                  <c:v>11398.609369656902</c:v>
                </c:pt>
                <c:pt idx="149">
                  <c:v>20830.413919261315</c:v>
                </c:pt>
                <c:pt idx="150">
                  <c:v>11934.073664639967</c:v>
                </c:pt>
                <c:pt idx="151">
                  <c:v>15088.432359029246</c:v>
                </c:pt>
                <c:pt idx="160">
                  <c:v>2467003.8238559272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AB-9248-AB4F-C8EFFD1BD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114448"/>
        <c:axId val="1339067120"/>
      </c:scatterChart>
      <c:valAx>
        <c:axId val="133911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067120"/>
        <c:crosses val="autoZero"/>
        <c:crossBetween val="midCat"/>
      </c:valAx>
      <c:valAx>
        <c:axId val="13390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1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1826334208224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100k'!$G$1</c:f>
              <c:strCache>
                <c:ptCount val="1"/>
                <c:pt idx="0">
                  <c:v>Media Awareness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100k'!$G$2:$G$1048576</c:f>
              <c:numCache>
                <c:formatCode>General</c:formatCode>
                <c:ptCount val="1048575"/>
                <c:pt idx="0">
                  <c:v>9902.1339098575736</c:v>
                </c:pt>
                <c:pt idx="1">
                  <c:v>8428.0316332120638</c:v>
                </c:pt>
                <c:pt idx="2">
                  <c:v>11245.409740075926</c:v>
                </c:pt>
                <c:pt idx="3">
                  <c:v>5281.6715434100579</c:v>
                </c:pt>
                <c:pt idx="4">
                  <c:v>1759.9127083296667</c:v>
                </c:pt>
                <c:pt idx="5">
                  <c:v>6100.5368472425571</c:v>
                </c:pt>
                <c:pt idx="6">
                  <c:v>12885.850691648035</c:v>
                </c:pt>
                <c:pt idx="7">
                  <c:v>12656.536749660736</c:v>
                </c:pt>
                <c:pt idx="8">
                  <c:v>6777.5932766274691</c:v>
                </c:pt>
                <c:pt idx="9">
                  <c:v>10867.659947414548</c:v>
                </c:pt>
                <c:pt idx="10">
                  <c:v>3678.2672208589279</c:v>
                </c:pt>
                <c:pt idx="11">
                  <c:v>11044.279063445136</c:v>
                </c:pt>
                <c:pt idx="12">
                  <c:v>9395.5711626432076</c:v>
                </c:pt>
                <c:pt idx="13">
                  <c:v>13257.05428253842</c:v>
                </c:pt>
                <c:pt idx="14">
                  <c:v>11861.079970462086</c:v>
                </c:pt>
                <c:pt idx="15">
                  <c:v>14050.738778923891</c:v>
                </c:pt>
                <c:pt idx="16">
                  <c:v>17516.566515450206</c:v>
                </c:pt>
                <c:pt idx="17">
                  <c:v>7700.050050325327</c:v>
                </c:pt>
                <c:pt idx="18">
                  <c:v>8755.6203357007835</c:v>
                </c:pt>
                <c:pt idx="19">
                  <c:v>6504.0650406504074</c:v>
                </c:pt>
                <c:pt idx="20">
                  <c:v>9460.0134242095264</c:v>
                </c:pt>
                <c:pt idx="21">
                  <c:v>5710.83202063514</c:v>
                </c:pt>
                <c:pt idx="22">
                  <c:v>8280.9162833867558</c:v>
                </c:pt>
                <c:pt idx="23">
                  <c:v>13087.226363714155</c:v>
                </c:pt>
                <c:pt idx="24">
                  <c:v>15516.823057434814</c:v>
                </c:pt>
                <c:pt idx="26">
                  <c:v>10525.788181043556</c:v>
                </c:pt>
                <c:pt idx="27">
                  <c:v>14675.438623880998</c:v>
                </c:pt>
                <c:pt idx="28">
                  <c:v>5605.7702061321788</c:v>
                </c:pt>
                <c:pt idx="29">
                  <c:v>5369.3661000442507</c:v>
                </c:pt>
                <c:pt idx="30">
                  <c:v>8940.3855094231676</c:v>
                </c:pt>
                <c:pt idx="31">
                  <c:v>4974.1725655251576</c:v>
                </c:pt>
                <c:pt idx="32">
                  <c:v>9260.5894246443277</c:v>
                </c:pt>
                <c:pt idx="33">
                  <c:v>11781.270321247521</c:v>
                </c:pt>
                <c:pt idx="34">
                  <c:v>2456.2254569346919</c:v>
                </c:pt>
                <c:pt idx="35">
                  <c:v>9897.3839234813458</c:v>
                </c:pt>
                <c:pt idx="36">
                  <c:v>16043.250180864943</c:v>
                </c:pt>
                <c:pt idx="37">
                  <c:v>10156.861137889191</c:v>
                </c:pt>
                <c:pt idx="38">
                  <c:v>8475.8470957183927</c:v>
                </c:pt>
                <c:pt idx="39">
                  <c:v>5339.6554854280803</c:v>
                </c:pt>
                <c:pt idx="40">
                  <c:v>13892.793940095597</c:v>
                </c:pt>
                <c:pt idx="41">
                  <c:v>9326.9599107276699</c:v>
                </c:pt>
                <c:pt idx="42">
                  <c:v>4865.8233005463344</c:v>
                </c:pt>
                <c:pt idx="43">
                  <c:v>12460.426608087279</c:v>
                </c:pt>
                <c:pt idx="44">
                  <c:v>16936.322373323674</c:v>
                </c:pt>
                <c:pt idx="45">
                  <c:v>3677.3628895246643</c:v>
                </c:pt>
                <c:pt idx="46">
                  <c:v>10855.245303872856</c:v>
                </c:pt>
                <c:pt idx="47">
                  <c:v>7472.0545161097498</c:v>
                </c:pt>
                <c:pt idx="48">
                  <c:v>9545.3677693839145</c:v>
                </c:pt>
                <c:pt idx="49">
                  <c:v>13923.26838780212</c:v>
                </c:pt>
                <c:pt idx="50">
                  <c:v>22976.824337759321</c:v>
                </c:pt>
                <c:pt idx="51">
                  <c:v>7174.5699478366569</c:v>
                </c:pt>
                <c:pt idx="52">
                  <c:v>7280.2154943786336</c:v>
                </c:pt>
                <c:pt idx="53">
                  <c:v>6142.0817050418809</c:v>
                </c:pt>
                <c:pt idx="54">
                  <c:v>2920.1343261790043</c:v>
                </c:pt>
                <c:pt idx="55">
                  <c:v>3658.1485684728846</c:v>
                </c:pt>
                <c:pt idx="56">
                  <c:v>3072.2910074042211</c:v>
                </c:pt>
                <c:pt idx="57">
                  <c:v>9140.122228361799</c:v>
                </c:pt>
                <c:pt idx="58">
                  <c:v>12900.275010408177</c:v>
                </c:pt>
                <c:pt idx="59">
                  <c:v>0</c:v>
                </c:pt>
                <c:pt idx="60">
                  <c:v>11104.292685777738</c:v>
                </c:pt>
                <c:pt idx="61">
                  <c:v>12533.394900887231</c:v>
                </c:pt>
                <c:pt idx="62">
                  <c:v>7453.5523568933349</c:v>
                </c:pt>
                <c:pt idx="63">
                  <c:v>9615.8469157171021</c:v>
                </c:pt>
                <c:pt idx="64">
                  <c:v>17008.662268712564</c:v>
                </c:pt>
                <c:pt idx="65">
                  <c:v>7628.2442474063973</c:v>
                </c:pt>
                <c:pt idx="66">
                  <c:v>13644.248949067969</c:v>
                </c:pt>
                <c:pt idx="67">
                  <c:v>5664.3103135762185</c:v>
                </c:pt>
                <c:pt idx="68">
                  <c:v>2604.1933826656996</c:v>
                </c:pt>
                <c:pt idx="69">
                  <c:v>8384.3603731173462</c:v>
                </c:pt>
                <c:pt idx="70">
                  <c:v>4888.8599178671529</c:v>
                </c:pt>
                <c:pt idx="71">
                  <c:v>3572.8518228415164</c:v>
                </c:pt>
                <c:pt idx="72">
                  <c:v>2120.0364646271919</c:v>
                </c:pt>
                <c:pt idx="73">
                  <c:v>9438.0325746952858</c:v>
                </c:pt>
                <c:pt idx="74">
                  <c:v>13804.556758690072</c:v>
                </c:pt>
                <c:pt idx="75">
                  <c:v>7061.0071013557135</c:v>
                </c:pt>
                <c:pt idx="76">
                  <c:v>6131.6374975911422</c:v>
                </c:pt>
                <c:pt idx="77">
                  <c:v>11801.730920535012</c:v>
                </c:pt>
                <c:pt idx="78">
                  <c:v>12868.356710848026</c:v>
                </c:pt>
                <c:pt idx="79">
                  <c:v>9601.0398664716922</c:v>
                </c:pt>
                <c:pt idx="80">
                  <c:v>3571.2018284553365</c:v>
                </c:pt>
                <c:pt idx="81">
                  <c:v>9632.1585667348045</c:v>
                </c:pt>
                <c:pt idx="82">
                  <c:v>13065.779879541938</c:v>
                </c:pt>
                <c:pt idx="83">
                  <c:v>8951.4829623440964</c:v>
                </c:pt>
                <c:pt idx="84">
                  <c:v>14814.463657157756</c:v>
                </c:pt>
                <c:pt idx="85">
                  <c:v>4370.8681636890133</c:v>
                </c:pt>
                <c:pt idx="86">
                  <c:v>4116.6569086651052</c:v>
                </c:pt>
                <c:pt idx="87">
                  <c:v>5485.2378536264277</c:v>
                </c:pt>
                <c:pt idx="88">
                  <c:v>15972.125682882319</c:v>
                </c:pt>
                <c:pt idx="89">
                  <c:v>9448.8650049972512</c:v>
                </c:pt>
                <c:pt idx="90">
                  <c:v>7390.7308864328916</c:v>
                </c:pt>
                <c:pt idx="91">
                  <c:v>7524.2743350422552</c:v>
                </c:pt>
                <c:pt idx="92">
                  <c:v>1493.9403481110849</c:v>
                </c:pt>
                <c:pt idx="93">
                  <c:v>9345.3368993952226</c:v>
                </c:pt>
                <c:pt idx="94">
                  <c:v>15366.674709038478</c:v>
                </c:pt>
                <c:pt idx="95">
                  <c:v>9724.9875878447892</c:v>
                </c:pt>
                <c:pt idx="96">
                  <c:v>14752.052048265687</c:v>
                </c:pt>
                <c:pt idx="97">
                  <c:v>3708.2359921385396</c:v>
                </c:pt>
                <c:pt idx="98">
                  <c:v>13347.372792122083</c:v>
                </c:pt>
                <c:pt idx="99">
                  <c:v>4238.7848816672558</c:v>
                </c:pt>
                <c:pt idx="100">
                  <c:v>7282.021780527145</c:v>
                </c:pt>
                <c:pt idx="101">
                  <c:v>8944.2361278337758</c:v>
                </c:pt>
                <c:pt idx="102">
                  <c:v>6434.4888602911615</c:v>
                </c:pt>
                <c:pt idx="103">
                  <c:v>9293.334820266904</c:v>
                </c:pt>
                <c:pt idx="104">
                  <c:v>6882.1878112831664</c:v>
                </c:pt>
                <c:pt idx="105">
                  <c:v>11640.901471409947</c:v>
                </c:pt>
                <c:pt idx="106">
                  <c:v>11075.848260878825</c:v>
                </c:pt>
                <c:pt idx="107">
                  <c:v>5878.1672493271044</c:v>
                </c:pt>
                <c:pt idx="108">
                  <c:v>4713.1540763732955</c:v>
                </c:pt>
                <c:pt idx="109">
                  <c:v>4664.5094750008202</c:v>
                </c:pt>
                <c:pt idx="110">
                  <c:v>13584.880028528249</c:v>
                </c:pt>
                <c:pt idx="111">
                  <c:v>12583.787048766371</c:v>
                </c:pt>
                <c:pt idx="112">
                  <c:v>2796.1729712600022</c:v>
                </c:pt>
                <c:pt idx="113">
                  <c:v>10445.813626135769</c:v>
                </c:pt>
                <c:pt idx="114">
                  <c:v>9279.817428184524</c:v>
                </c:pt>
                <c:pt idx="115">
                  <c:v>3133.6567267075293</c:v>
                </c:pt>
                <c:pt idx="116">
                  <c:v>11094.050926131371</c:v>
                </c:pt>
                <c:pt idx="117">
                  <c:v>4732.2592857443324</c:v>
                </c:pt>
                <c:pt idx="118">
                  <c:v>11834.188230160169</c:v>
                </c:pt>
                <c:pt idx="119">
                  <c:v>3660.4943759118555</c:v>
                </c:pt>
                <c:pt idx="120">
                  <c:v>6393.2010437966246</c:v>
                </c:pt>
                <c:pt idx="121">
                  <c:v>9498.7602480159057</c:v>
                </c:pt>
                <c:pt idx="122">
                  <c:v>8923.1272586665873</c:v>
                </c:pt>
                <c:pt idx="123">
                  <c:v>9538.85365872271</c:v>
                </c:pt>
                <c:pt idx="124">
                  <c:v>5315.4470600015084</c:v>
                </c:pt>
                <c:pt idx="125">
                  <c:v>10733.500597050972</c:v>
                </c:pt>
                <c:pt idx="126">
                  <c:v>8575.7580803623459</c:v>
                </c:pt>
                <c:pt idx="127">
                  <c:v>6902.9786352811234</c:v>
                </c:pt>
                <c:pt idx="128">
                  <c:v>8057.8734376678731</c:v>
                </c:pt>
                <c:pt idx="129">
                  <c:v>14710.145241051689</c:v>
                </c:pt>
                <c:pt idx="130">
                  <c:v>14557.426247039522</c:v>
                </c:pt>
                <c:pt idx="131">
                  <c:v>6804.53058017902</c:v>
                </c:pt>
                <c:pt idx="132">
                  <c:v>11277.692020328039</c:v>
                </c:pt>
                <c:pt idx="133">
                  <c:v>11213.037024380346</c:v>
                </c:pt>
                <c:pt idx="134">
                  <c:v>14069.374808144888</c:v>
                </c:pt>
                <c:pt idx="135">
                  <c:v>4185.5364602081054</c:v>
                </c:pt>
                <c:pt idx="136">
                  <c:v>9881.9111616186583</c:v>
                </c:pt>
                <c:pt idx="137">
                  <c:v>10813.103818273314</c:v>
                </c:pt>
                <c:pt idx="138">
                  <c:v>13831.796707167896</c:v>
                </c:pt>
                <c:pt idx="139">
                  <c:v>15503.027650105785</c:v>
                </c:pt>
                <c:pt idx="140">
                  <c:v>8018.3352599611108</c:v>
                </c:pt>
                <c:pt idx="141">
                  <c:v>9617.2340834775932</c:v>
                </c:pt>
                <c:pt idx="142">
                  <c:v>10510.98896235517</c:v>
                </c:pt>
                <c:pt idx="143">
                  <c:v>7590.2683829602938</c:v>
                </c:pt>
                <c:pt idx="144">
                  <c:v>9121.376091990549</c:v>
                </c:pt>
                <c:pt idx="145">
                  <c:v>5552.1731971710724</c:v>
                </c:pt>
                <c:pt idx="146">
                  <c:v>7863.1806565755842</c:v>
                </c:pt>
                <c:pt idx="147">
                  <c:v>4091.1747516072473</c:v>
                </c:pt>
                <c:pt idx="148">
                  <c:v>5999.2680892931066</c:v>
                </c:pt>
                <c:pt idx="149">
                  <c:v>18936.739926601196</c:v>
                </c:pt>
                <c:pt idx="150">
                  <c:v>10520.828099090499</c:v>
                </c:pt>
                <c:pt idx="151">
                  <c:v>17445.99991512757</c:v>
                </c:pt>
                <c:pt idx="160">
                  <c:v>24670.038238559267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C-7A46-8F8E-E2482B9BC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228096"/>
        <c:axId val="1663115168"/>
      </c:scatterChart>
      <c:valAx>
        <c:axId val="166322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115168"/>
        <c:crosses val="autoZero"/>
        <c:crossBetween val="midCat"/>
      </c:valAx>
      <c:valAx>
        <c:axId val="166311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2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'Spending Per 100k'!$H$1</c:f>
              <c:strCache>
                <c:ptCount val="1"/>
                <c:pt idx="0">
                  <c:v>Subsidising Counselling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100k'!$B$2:$B$1048576</c:f>
              <c:numCache>
                <c:formatCode>General</c:formatCode>
                <c:ptCount val="1048575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  <c:pt idx="160">
                  <c:v>7.3979759597437464</c:v>
                </c:pt>
                <c:pt idx="1048573">
                  <c:v>-63.338301043219047</c:v>
                </c:pt>
              </c:numCache>
            </c:numRef>
          </c:xVal>
          <c:yVal>
            <c:numRef>
              <c:f>'Spending Per 100k'!$H$2:$H$1048576</c:f>
              <c:numCache>
                <c:formatCode>General</c:formatCode>
                <c:ptCount val="1048575"/>
                <c:pt idx="0">
                  <c:v>10452.252460405218</c:v>
                </c:pt>
                <c:pt idx="1">
                  <c:v>7304.2940821171214</c:v>
                </c:pt>
                <c:pt idx="2">
                  <c:v>5428.8184952090669</c:v>
                </c:pt>
                <c:pt idx="3">
                  <c:v>3697.1700803870413</c:v>
                </c:pt>
                <c:pt idx="4">
                  <c:v>7626.2884027618893</c:v>
                </c:pt>
                <c:pt idx="5">
                  <c:v>2846.91719537986</c:v>
                </c:pt>
                <c:pt idx="6">
                  <c:v>9112.137274808254</c:v>
                </c:pt>
                <c:pt idx="7">
                  <c:v>5625.1274442936601</c:v>
                </c:pt>
                <c:pt idx="8">
                  <c:v>6099.8339489647224</c:v>
                </c:pt>
                <c:pt idx="9">
                  <c:v>3856.2664329535492</c:v>
                </c:pt>
                <c:pt idx="10">
                  <c:v>3152.8004750219384</c:v>
                </c:pt>
                <c:pt idx="11">
                  <c:v>3398.2397118292729</c:v>
                </c:pt>
                <c:pt idx="12">
                  <c:v>4306.3034495448046</c:v>
                </c:pt>
                <c:pt idx="13">
                  <c:v>5438.7915005285822</c:v>
                </c:pt>
                <c:pt idx="14">
                  <c:v>8034.9251412807671</c:v>
                </c:pt>
                <c:pt idx="15">
                  <c:v>3791.4691943127964</c:v>
                </c:pt>
                <c:pt idx="16">
                  <c:v>10094.292568225543</c:v>
                </c:pt>
                <c:pt idx="17">
                  <c:v>2566.6833501084425</c:v>
                </c:pt>
                <c:pt idx="18">
                  <c:v>7725.5473550301031</c:v>
                </c:pt>
                <c:pt idx="19">
                  <c:v>3716.6085946573753</c:v>
                </c:pt>
                <c:pt idx="20">
                  <c:v>4654.9272404840522</c:v>
                </c:pt>
                <c:pt idx="21">
                  <c:v>7138.5400257939245</c:v>
                </c:pt>
                <c:pt idx="22">
                  <c:v>9316.0308188101026</c:v>
                </c:pt>
                <c:pt idx="23">
                  <c:v>7046.9680419999295</c:v>
                </c:pt>
                <c:pt idx="24">
                  <c:v>3385.4886670766869</c:v>
                </c:pt>
                <c:pt idx="26">
                  <c:v>5680.5840977060461</c:v>
                </c:pt>
                <c:pt idx="27">
                  <c:v>4995.8939996190629</c:v>
                </c:pt>
                <c:pt idx="28">
                  <c:v>7741.301713230152</c:v>
                </c:pt>
                <c:pt idx="29">
                  <c:v>5739.6672103921301</c:v>
                </c:pt>
                <c:pt idx="30">
                  <c:v>2682.1156528269498</c:v>
                </c:pt>
                <c:pt idx="31">
                  <c:v>6122.05854218481</c:v>
                </c:pt>
                <c:pt idx="32">
                  <c:v>7242.2558320936414</c:v>
                </c:pt>
                <c:pt idx="33">
                  <c:v>5775.1325104154521</c:v>
                </c:pt>
                <c:pt idx="34">
                  <c:v>5833.5354602198931</c:v>
                </c:pt>
                <c:pt idx="35">
                  <c:v>7324.0641033761958</c:v>
                </c:pt>
                <c:pt idx="36">
                  <c:v>4540.54250401838</c:v>
                </c:pt>
                <c:pt idx="37">
                  <c:v>4989.3352958052164</c:v>
                </c:pt>
                <c:pt idx="38">
                  <c:v>6519.8823813218414</c:v>
                </c:pt>
                <c:pt idx="39">
                  <c:v>9878.362648041948</c:v>
                </c:pt>
                <c:pt idx="40">
                  <c:v>4630.9313133651985</c:v>
                </c:pt>
                <c:pt idx="41">
                  <c:v>5329.6913775586681</c:v>
                </c:pt>
                <c:pt idx="42">
                  <c:v>6293.1314687065933</c:v>
                </c:pt>
                <c:pt idx="43">
                  <c:v>4153.4755360290928</c:v>
                </c:pt>
                <c:pt idx="44">
                  <c:v>6332.7118439384167</c:v>
                </c:pt>
                <c:pt idx="45">
                  <c:v>4045.0991784771304</c:v>
                </c:pt>
                <c:pt idx="46">
                  <c:v>5921.0428930215576</c:v>
                </c:pt>
                <c:pt idx="47">
                  <c:v>7472.0545161097498</c:v>
                </c:pt>
                <c:pt idx="48">
                  <c:v>2727.24793410969</c:v>
                </c:pt>
                <c:pt idx="49">
                  <c:v>6104.2900813516681</c:v>
                </c:pt>
                <c:pt idx="50">
                  <c:v>6627.9300974305715</c:v>
                </c:pt>
                <c:pt idx="51">
                  <c:v>12238.97226395665</c:v>
                </c:pt>
                <c:pt idx="52">
                  <c:v>7280.2154943786336</c:v>
                </c:pt>
                <c:pt idx="53">
                  <c:v>3071.0408525209405</c:v>
                </c:pt>
                <c:pt idx="54">
                  <c:v>1946.7562174526695</c:v>
                </c:pt>
                <c:pt idx="55">
                  <c:v>6805.8578018100179</c:v>
                </c:pt>
                <c:pt idx="56">
                  <c:v>3072.2910074042211</c:v>
                </c:pt>
                <c:pt idx="57">
                  <c:v>3739.1409116025543</c:v>
                </c:pt>
                <c:pt idx="58">
                  <c:v>4691.0090946938817</c:v>
                </c:pt>
                <c:pt idx="59">
                  <c:v>0</c:v>
                </c:pt>
                <c:pt idx="60">
                  <c:v>1168.8729142923935</c:v>
                </c:pt>
                <c:pt idx="61">
                  <c:v>3957.9141792275473</c:v>
                </c:pt>
                <c:pt idx="62">
                  <c:v>3880.7751940849594</c:v>
                </c:pt>
                <c:pt idx="63">
                  <c:v>5547.603989836789</c:v>
                </c:pt>
                <c:pt idx="64">
                  <c:v>3644.7133432955497</c:v>
                </c:pt>
                <c:pt idx="65">
                  <c:v>4711.5626233980693</c:v>
                </c:pt>
                <c:pt idx="66">
                  <c:v>2598.9045617272318</c:v>
                </c:pt>
                <c:pt idx="67">
                  <c:v>10573.379252008943</c:v>
                </c:pt>
                <c:pt idx="68">
                  <c:v>7181.2605400781413</c:v>
                </c:pt>
                <c:pt idx="69">
                  <c:v>1463.935938163346</c:v>
                </c:pt>
                <c:pt idx="70">
                  <c:v>6518.4798904895379</c:v>
                </c:pt>
                <c:pt idx="71">
                  <c:v>10581.138090722952</c:v>
                </c:pt>
                <c:pt idx="72">
                  <c:v>6713.4488046527731</c:v>
                </c:pt>
                <c:pt idx="73">
                  <c:v>4902.8740647767727</c:v>
                </c:pt>
                <c:pt idx="74">
                  <c:v>2509.9194106709224</c:v>
                </c:pt>
                <c:pt idx="75">
                  <c:v>9078.4377017430597</c:v>
                </c:pt>
                <c:pt idx="76">
                  <c:v>6788.5986580473364</c:v>
                </c:pt>
                <c:pt idx="77">
                  <c:v>5006.7949359845506</c:v>
                </c:pt>
                <c:pt idx="78">
                  <c:v>3356.9626202212239</c:v>
                </c:pt>
                <c:pt idx="79">
                  <c:v>6646.873753711172</c:v>
                </c:pt>
                <c:pt idx="80">
                  <c:v>7539.2038600723754</c:v>
                </c:pt>
                <c:pt idx="81">
                  <c:v>7491.6788852381815</c:v>
                </c:pt>
                <c:pt idx="82">
                  <c:v>7165.1050952326768</c:v>
                </c:pt>
                <c:pt idx="83">
                  <c:v>4218.514959265608</c:v>
                </c:pt>
                <c:pt idx="84">
                  <c:v>4148.0498240041716</c:v>
                </c:pt>
                <c:pt idx="85">
                  <c:v>6009.9437250723922</c:v>
                </c:pt>
                <c:pt idx="86">
                  <c:v>8690.7201405152227</c:v>
                </c:pt>
                <c:pt idx="87">
                  <c:v>3199.7220812820833</c:v>
                </c:pt>
                <c:pt idx="88">
                  <c:v>9317.0733150146862</c:v>
                </c:pt>
                <c:pt idx="89">
                  <c:v>11312.021484855864</c:v>
                </c:pt>
                <c:pt idx="90">
                  <c:v>6537.9542456906356</c:v>
                </c:pt>
                <c:pt idx="91">
                  <c:v>2394.0872884225359</c:v>
                </c:pt>
                <c:pt idx="92">
                  <c:v>2298.3697663247458</c:v>
                </c:pt>
                <c:pt idx="93">
                  <c:v>8010.2887709101915</c:v>
                </c:pt>
                <c:pt idx="94">
                  <c:v>4882.8685991337215</c:v>
                </c:pt>
                <c:pt idx="95">
                  <c:v>3582.8901639428173</c:v>
                </c:pt>
                <c:pt idx="96">
                  <c:v>7186.8971517191821</c:v>
                </c:pt>
                <c:pt idx="97">
                  <c:v>3090.1966601154495</c:v>
                </c:pt>
                <c:pt idx="98">
                  <c:v>6920.8599662855249</c:v>
                </c:pt>
                <c:pt idx="99">
                  <c:v>6358.1773225008828</c:v>
                </c:pt>
                <c:pt idx="100">
                  <c:v>7282.021780527145</c:v>
                </c:pt>
                <c:pt idx="101">
                  <c:v>8944.2361278337758</c:v>
                </c:pt>
                <c:pt idx="102">
                  <c:v>5362.0740502426333</c:v>
                </c:pt>
                <c:pt idx="103">
                  <c:v>6505.334374186833</c:v>
                </c:pt>
                <c:pt idx="104">
                  <c:v>2897.7632889613333</c:v>
                </c:pt>
                <c:pt idx="105">
                  <c:v>4656.3605885639781</c:v>
                </c:pt>
                <c:pt idx="106">
                  <c:v>8093.8891137191422</c:v>
                </c:pt>
                <c:pt idx="107">
                  <c:v>5259.4128020295148</c:v>
                </c:pt>
                <c:pt idx="108">
                  <c:v>5723.1156641675734</c:v>
                </c:pt>
                <c:pt idx="109">
                  <c:v>6737.6247972234069</c:v>
                </c:pt>
                <c:pt idx="110">
                  <c:v>3113.2016732043903</c:v>
                </c:pt>
                <c:pt idx="111">
                  <c:v>18456.221004857343</c:v>
                </c:pt>
                <c:pt idx="112">
                  <c:v>2330.1441427166683</c:v>
                </c:pt>
                <c:pt idx="113">
                  <c:v>8048.4137775144445</c:v>
                </c:pt>
                <c:pt idx="114">
                  <c:v>3780.6663596307321</c:v>
                </c:pt>
                <c:pt idx="115">
                  <c:v>6267.3134534150586</c:v>
                </c:pt>
                <c:pt idx="116">
                  <c:v>5768.906481588313</c:v>
                </c:pt>
                <c:pt idx="117">
                  <c:v>5258.0658730492578</c:v>
                </c:pt>
                <c:pt idx="118">
                  <c:v>8505.8227904276209</c:v>
                </c:pt>
                <c:pt idx="119">
                  <c:v>1568.7833039622237</c:v>
                </c:pt>
                <c:pt idx="120">
                  <c:v>3835.9206262779744</c:v>
                </c:pt>
                <c:pt idx="121">
                  <c:v>5568.2387660782897</c:v>
                </c:pt>
                <c:pt idx="122">
                  <c:v>4461.5636293332936</c:v>
                </c:pt>
                <c:pt idx="123">
                  <c:v>4578.649756186901</c:v>
                </c:pt>
                <c:pt idx="124">
                  <c:v>6551.5975390716267</c:v>
                </c:pt>
                <c:pt idx="125">
                  <c:v>6373.0159794990141</c:v>
                </c:pt>
                <c:pt idx="126">
                  <c:v>3746.690423459278</c:v>
                </c:pt>
                <c:pt idx="127">
                  <c:v>6902.9786352811234</c:v>
                </c:pt>
                <c:pt idx="128">
                  <c:v>4924.255989685922</c:v>
                </c:pt>
                <c:pt idx="129">
                  <c:v>5624.467298049175</c:v>
                </c:pt>
                <c:pt idx="130">
                  <c:v>4479.2080760121607</c:v>
                </c:pt>
                <c:pt idx="131">
                  <c:v>1855.7810673215513</c:v>
                </c:pt>
                <c:pt idx="132">
                  <c:v>7048.5575127050251</c:v>
                </c:pt>
                <c:pt idx="133">
                  <c:v>9611.1745923260114</c:v>
                </c:pt>
                <c:pt idx="134">
                  <c:v>5542.4809850267748</c:v>
                </c:pt>
                <c:pt idx="135">
                  <c:v>7533.965628374589</c:v>
                </c:pt>
                <c:pt idx="136">
                  <c:v>8470.2095671017069</c:v>
                </c:pt>
                <c:pt idx="137">
                  <c:v>6654.2177343220392</c:v>
                </c:pt>
                <c:pt idx="138">
                  <c:v>8212.6292948809387</c:v>
                </c:pt>
                <c:pt idx="139">
                  <c:v>9575.3994309476911</c:v>
                </c:pt>
                <c:pt idx="140">
                  <c:v>6848.9947012167813</c:v>
                </c:pt>
                <c:pt idx="141">
                  <c:v>9617.2340834775932</c:v>
                </c:pt>
                <c:pt idx="142">
                  <c:v>7855.5812244970211</c:v>
                </c:pt>
                <c:pt idx="143">
                  <c:v>9376.2138848333034</c:v>
                </c:pt>
                <c:pt idx="144">
                  <c:v>4413.5690767696206</c:v>
                </c:pt>
                <c:pt idx="145">
                  <c:v>8806.8954162023892</c:v>
                </c:pt>
                <c:pt idx="146">
                  <c:v>2621.0602188585281</c:v>
                </c:pt>
                <c:pt idx="147">
                  <c:v>2337.8141437755698</c:v>
                </c:pt>
                <c:pt idx="148">
                  <c:v>3599.5608535758638</c:v>
                </c:pt>
                <c:pt idx="149">
                  <c:v>10604.574358896669</c:v>
                </c:pt>
                <c:pt idx="150">
                  <c:v>4710.8185518315668</c:v>
                </c:pt>
                <c:pt idx="151">
                  <c:v>8958.7567131736159</c:v>
                </c:pt>
                <c:pt idx="160">
                  <c:v>12335.019119279634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3-D941-B67B-D1832978F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927040"/>
        <c:axId val="1098322784"/>
      </c:scatterChart>
      <c:valAx>
        <c:axId val="174292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22784"/>
        <c:crosses val="autoZero"/>
        <c:crossBetween val="midCat"/>
      </c:valAx>
      <c:valAx>
        <c:axId val="10983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2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Sheet5!$C$1:$C$158</c:f>
              <c:strCache>
                <c:ptCount val="157"/>
                <c:pt idx="0">
                  <c:v>CA spend per 100k people £ per year</c:v>
                </c:pt>
                <c:pt idx="1">
                  <c:v>11552.48956</c:v>
                </c:pt>
                <c:pt idx="2">
                  <c:v>27505.92753</c:v>
                </c:pt>
                <c:pt idx="3">
                  <c:v>22554.86057</c:v>
                </c:pt>
                <c:pt idx="4">
                  <c:v>18153.91217</c:v>
                </c:pt>
                <c:pt idx="5">
                  <c:v>20354.38637</c:v>
                </c:pt>
                <c:pt idx="6">
                  <c:v>39608.53564</c:v>
                </c:pt>
                <c:pt idx="7">
                  <c:v>35207.58724</c:v>
                </c:pt>
                <c:pt idx="8">
                  <c:v>8251.778258</c:v>
                </c:pt>
                <c:pt idx="9">
                  <c:v>13202.84521</c:v>
                </c:pt>
                <c:pt idx="10">
                  <c:v>30256.52028</c:v>
                </c:pt>
                <c:pt idx="11">
                  <c:v>17053.67507</c:v>
                </c:pt>
                <c:pt idx="12">
                  <c:v>19254.14927</c:v>
                </c:pt>
                <c:pt idx="13">
                  <c:v>52811.38085</c:v>
                </c:pt>
                <c:pt idx="14">
                  <c:v>23104.97912</c:v>
                </c:pt>
                <c:pt idx="15">
                  <c:v>31906.87593</c:v>
                </c:pt>
                <c:pt idx="16">
                  <c:v>40158.65419</c:v>
                </c:pt>
                <c:pt idx="17">
                  <c:v>17603.79362</c:v>
                </c:pt>
                <c:pt idx="18">
                  <c:v>25855.57188</c:v>
                </c:pt>
                <c:pt idx="19">
                  <c:v>13752.96376</c:v>
                </c:pt>
                <c:pt idx="20">
                  <c:v>25305.45333</c:v>
                </c:pt>
                <c:pt idx="21">
                  <c:v>81967.66403</c:v>
                </c:pt>
                <c:pt idx="22">
                  <c:v>27505.92753</c:v>
                </c:pt>
                <c:pt idx="23">
                  <c:v>19254.14927</c:v>
                </c:pt>
                <c:pt idx="24">
                  <c:v>38508.29854</c:v>
                </c:pt>
                <c:pt idx="25">
                  <c:v>53911.61795</c:v>
                </c:pt>
                <c:pt idx="26">
                  <c:v>76466.47853</c:v>
                </c:pt>
                <c:pt idx="27">
                  <c:v>9352.015359</c:v>
                </c:pt>
                <c:pt idx="28">
                  <c:v>25855.57188</c:v>
                </c:pt>
                <c:pt idx="29">
                  <c:v>44559.60259</c:v>
                </c:pt>
                <c:pt idx="30">
                  <c:v>9902.13391</c:v>
                </c:pt>
                <c:pt idx="31">
                  <c:v>44559.60259</c:v>
                </c:pt>
                <c:pt idx="32">
                  <c:v>86368.61244</c:v>
                </c:pt>
                <c:pt idx="33">
                  <c:v>41809.00984</c:v>
                </c:pt>
                <c:pt idx="34">
                  <c:v>29156.28318</c:v>
                </c:pt>
                <c:pt idx="35">
                  <c:v>38508.29854</c:v>
                </c:pt>
                <c:pt idx="36">
                  <c:v>28606.16463</c:v>
                </c:pt>
                <c:pt idx="37">
                  <c:v>59412.80346</c:v>
                </c:pt>
                <c:pt idx="38">
                  <c:v>26405.69043</c:v>
                </c:pt>
                <c:pt idx="39">
                  <c:v>48960.551</c:v>
                </c:pt>
                <c:pt idx="40">
                  <c:v>51711.14375</c:v>
                </c:pt>
                <c:pt idx="41">
                  <c:v>34657.46868</c:v>
                </c:pt>
                <c:pt idx="42">
                  <c:v>163385.2095</c:v>
                </c:pt>
                <c:pt idx="43">
                  <c:v>20904.50492</c:v>
                </c:pt>
                <c:pt idx="44">
                  <c:v>26955.80898</c:v>
                </c:pt>
                <c:pt idx="45">
                  <c:v>26405.69043</c:v>
                </c:pt>
                <c:pt idx="46">
                  <c:v>14853.20086</c:v>
                </c:pt>
                <c:pt idx="47">
                  <c:v>17053.67507</c:v>
                </c:pt>
                <c:pt idx="48">
                  <c:v>15403.31942</c:v>
                </c:pt>
                <c:pt idx="49">
                  <c:v>102872.169</c:v>
                </c:pt>
                <c:pt idx="50">
                  <c:v>20354.38637</c:v>
                </c:pt>
                <c:pt idx="51">
                  <c:v>23655.09767</c:v>
                </c:pt>
                <c:pt idx="52">
                  <c:v>20354.38637</c:v>
                </c:pt>
                <c:pt idx="53">
                  <c:v>24755.33477</c:v>
                </c:pt>
                <c:pt idx="54">
                  <c:v>2200.474202</c:v>
                </c:pt>
                <c:pt idx="55">
                  <c:v>131478.3336</c:v>
                </c:pt>
                <c:pt idx="56">
                  <c:v>27505.92753</c:v>
                </c:pt>
                <c:pt idx="57">
                  <c:v>26405.69043</c:v>
                </c:pt>
                <c:pt idx="58">
                  <c:v>13202.84521</c:v>
                </c:pt>
                <c:pt idx="59">
                  <c:v>0</c:v>
                </c:pt>
                <c:pt idx="60">
                  <c:v>18704.03072</c:v>
                </c:pt>
                <c:pt idx="61">
                  <c:v>18153.91217</c:v>
                </c:pt>
                <c:pt idx="62">
                  <c:v>152932.9571</c:v>
                </c:pt>
                <c:pt idx="63">
                  <c:v>12652.72666</c:v>
                </c:pt>
                <c:pt idx="64">
                  <c:v>17603.79362</c:v>
                </c:pt>
                <c:pt idx="65">
                  <c:v>10452.25246</c:v>
                </c:pt>
                <c:pt idx="66">
                  <c:v>9352.015359</c:v>
                </c:pt>
                <c:pt idx="67">
                  <c:v>31906.87593</c:v>
                </c:pt>
                <c:pt idx="68">
                  <c:v>99021.3391</c:v>
                </c:pt>
                <c:pt idx="69">
                  <c:v>65464.10752</c:v>
                </c:pt>
                <c:pt idx="70">
                  <c:v>34657.46868</c:v>
                </c:pt>
                <c:pt idx="71">
                  <c:v>67114.46317</c:v>
                </c:pt>
                <c:pt idx="72">
                  <c:v>14303.08231</c:v>
                </c:pt>
                <c:pt idx="73">
                  <c:v>64363.87041</c:v>
                </c:pt>
                <c:pt idx="74">
                  <c:v>50060.7881</c:v>
                </c:pt>
                <c:pt idx="75">
                  <c:v>28606.16463</c:v>
                </c:pt>
                <c:pt idx="76">
                  <c:v>81967.66403</c:v>
                </c:pt>
                <c:pt idx="77">
                  <c:v>26955.80898</c:v>
                </c:pt>
                <c:pt idx="78">
                  <c:v>20904.50492</c:v>
                </c:pt>
                <c:pt idx="79">
                  <c:v>10452.25246</c:v>
                </c:pt>
                <c:pt idx="80">
                  <c:v>15953.43797</c:v>
                </c:pt>
                <c:pt idx="81">
                  <c:v>7701.659708</c:v>
                </c:pt>
                <c:pt idx="82">
                  <c:v>17053.67507</c:v>
                </c:pt>
                <c:pt idx="83">
                  <c:v>78116.83418</c:v>
                </c:pt>
                <c:pt idx="84">
                  <c:v>13752.96376</c:v>
                </c:pt>
                <c:pt idx="85">
                  <c:v>18704.03072</c:v>
                </c:pt>
                <c:pt idx="86">
                  <c:v>14303.08231</c:v>
                </c:pt>
                <c:pt idx="87">
                  <c:v>23655.09767</c:v>
                </c:pt>
                <c:pt idx="88">
                  <c:v>31356.75738</c:v>
                </c:pt>
                <c:pt idx="89">
                  <c:v>128727.7408</c:v>
                </c:pt>
                <c:pt idx="90">
                  <c:v>35757.70579</c:v>
                </c:pt>
                <c:pt idx="91">
                  <c:v>24755.33477</c:v>
                </c:pt>
                <c:pt idx="92">
                  <c:v>73715.88577</c:v>
                </c:pt>
                <c:pt idx="93">
                  <c:v>12652.72666</c:v>
                </c:pt>
                <c:pt idx="94">
                  <c:v>55011.85505</c:v>
                </c:pt>
                <c:pt idx="95">
                  <c:v>9902.13391</c:v>
                </c:pt>
                <c:pt idx="96">
                  <c:v>17053.67507</c:v>
                </c:pt>
                <c:pt idx="97">
                  <c:v>8801.896809</c:v>
                </c:pt>
                <c:pt idx="98">
                  <c:v>18704.03072</c:v>
                </c:pt>
                <c:pt idx="99">
                  <c:v>18153.91217</c:v>
                </c:pt>
                <c:pt idx="100">
                  <c:v>4951.066955</c:v>
                </c:pt>
                <c:pt idx="101">
                  <c:v>22004.74202</c:v>
                </c:pt>
                <c:pt idx="102">
                  <c:v>13202.84521</c:v>
                </c:pt>
                <c:pt idx="103">
                  <c:v>17603.79362</c:v>
                </c:pt>
                <c:pt idx="104">
                  <c:v>31356.75738</c:v>
                </c:pt>
                <c:pt idx="105">
                  <c:v>9352.015359</c:v>
                </c:pt>
                <c:pt idx="106">
                  <c:v>21454.62347</c:v>
                </c:pt>
                <c:pt idx="107">
                  <c:v>28056.04608</c:v>
                </c:pt>
                <c:pt idx="108">
                  <c:v>40158.65419</c:v>
                </c:pt>
                <c:pt idx="109">
                  <c:v>71515.41157</c:v>
                </c:pt>
                <c:pt idx="110">
                  <c:v>13752.96376</c:v>
                </c:pt>
                <c:pt idx="111">
                  <c:v>8251.778258</c:v>
                </c:pt>
                <c:pt idx="112">
                  <c:v>19254.14927</c:v>
                </c:pt>
                <c:pt idx="113">
                  <c:v>72065.53012</c:v>
                </c:pt>
                <c:pt idx="114">
                  <c:v>17053.67507</c:v>
                </c:pt>
                <c:pt idx="115">
                  <c:v>8801.896809</c:v>
                </c:pt>
                <c:pt idx="116">
                  <c:v>14853.20086</c:v>
                </c:pt>
                <c:pt idx="117">
                  <c:v>14303.08231</c:v>
                </c:pt>
                <c:pt idx="118">
                  <c:v>13202.84521</c:v>
                </c:pt>
                <c:pt idx="119">
                  <c:v>19254.14927</c:v>
                </c:pt>
                <c:pt idx="120">
                  <c:v>86918.73099</c:v>
                </c:pt>
                <c:pt idx="121">
                  <c:v>23655.09767</c:v>
                </c:pt>
                <c:pt idx="122">
                  <c:v>21454.62347</c:v>
                </c:pt>
                <c:pt idx="123">
                  <c:v>20904.50492</c:v>
                </c:pt>
                <c:pt idx="124">
                  <c:v>91869.79794</c:v>
                </c:pt>
                <c:pt idx="125">
                  <c:v>37408.06144</c:v>
                </c:pt>
                <c:pt idx="126">
                  <c:v>120475.9626</c:v>
                </c:pt>
                <c:pt idx="127">
                  <c:v>29706.40173</c:v>
                </c:pt>
                <c:pt idx="128">
                  <c:v>26405.69043</c:v>
                </c:pt>
                <c:pt idx="129">
                  <c:v>6051.304056</c:v>
                </c:pt>
                <c:pt idx="130">
                  <c:v>7701.659708</c:v>
                </c:pt>
                <c:pt idx="131">
                  <c:v>11552.48956</c:v>
                </c:pt>
                <c:pt idx="132">
                  <c:v>17603.79362</c:v>
                </c:pt>
                <c:pt idx="133">
                  <c:v>19804.26782</c:v>
                </c:pt>
                <c:pt idx="134">
                  <c:v>12102.60811</c:v>
                </c:pt>
                <c:pt idx="135">
                  <c:v>10452.25246</c:v>
                </c:pt>
                <c:pt idx="136">
                  <c:v>23104.97912</c:v>
                </c:pt>
                <c:pt idx="137">
                  <c:v>21454.62347</c:v>
                </c:pt>
                <c:pt idx="138">
                  <c:v>23655.09767</c:v>
                </c:pt>
                <c:pt idx="139">
                  <c:v>24205.21622</c:v>
                </c:pt>
                <c:pt idx="140">
                  <c:v>46760.0768</c:v>
                </c:pt>
                <c:pt idx="141">
                  <c:v>3300.711303</c:v>
                </c:pt>
                <c:pt idx="142">
                  <c:v>96270.74635</c:v>
                </c:pt>
                <c:pt idx="143">
                  <c:v>8801.896809</c:v>
                </c:pt>
                <c:pt idx="144">
                  <c:v>41258.89129</c:v>
                </c:pt>
                <c:pt idx="145">
                  <c:v>6051.304056</c:v>
                </c:pt>
                <c:pt idx="146">
                  <c:v>18153.91217</c:v>
                </c:pt>
                <c:pt idx="147">
                  <c:v>37958.17999</c:v>
                </c:pt>
                <c:pt idx="148">
                  <c:v>11002.37101</c:v>
                </c:pt>
                <c:pt idx="149">
                  <c:v>9902.13391</c:v>
                </c:pt>
                <c:pt idx="150">
                  <c:v>70415.17447</c:v>
                </c:pt>
                <c:pt idx="151">
                  <c:v>2750.592753</c:v>
                </c:pt>
                <c:pt idx="156">
                  <c:v>6601.422607</c:v>
                </c:pt>
              </c:strCache>
            </c:strRef>
          </c:xVal>
          <c:yVal>
            <c:numRef>
              <c:f>Sheet5!$Q$1:$Q$158</c:f>
              <c:numCache>
                <c:formatCode>General</c:formatCode>
                <c:ptCount val="158"/>
                <c:pt idx="1">
                  <c:v>4.3351791456792554</c:v>
                </c:pt>
                <c:pt idx="2">
                  <c:v>4.0747443130928627</c:v>
                </c:pt>
                <c:pt idx="3">
                  <c:v>3.8197888500331585</c:v>
                </c:pt>
                <c:pt idx="4">
                  <c:v>1.7283153301824714</c:v>
                </c:pt>
                <c:pt idx="5">
                  <c:v>2.928028603893484</c:v>
                </c:pt>
                <c:pt idx="6">
                  <c:v>4.0682432002890243</c:v>
                </c:pt>
                <c:pt idx="7">
                  <c:v>3.8907483539920866</c:v>
                </c:pt>
                <c:pt idx="8">
                  <c:v>4.4353921767385449</c:v>
                </c:pt>
                <c:pt idx="9">
                  <c:v>2.3453148523179808</c:v>
                </c:pt>
                <c:pt idx="10">
                  <c:v>3.9179789272830043</c:v>
                </c:pt>
                <c:pt idx="11">
                  <c:v>1.1339656386260497</c:v>
                </c:pt>
                <c:pt idx="12">
                  <c:v>4.0004027739844235</c:v>
                </c:pt>
                <c:pt idx="13">
                  <c:v>3.8117481536779718</c:v>
                </c:pt>
                <c:pt idx="14">
                  <c:v>3.8476442235628703</c:v>
                </c:pt>
                <c:pt idx="15">
                  <c:v>0.30626236417231717</c:v>
                </c:pt>
                <c:pt idx="16">
                  <c:v>3.4511784772793064</c:v>
                </c:pt>
                <c:pt idx="17">
                  <c:v>4.3892130561808722</c:v>
                </c:pt>
                <c:pt idx="18">
                  <c:v>3.3395914590862259</c:v>
                </c:pt>
                <c:pt idx="19">
                  <c:v>3.7153976280332688</c:v>
                </c:pt>
                <c:pt idx="20">
                  <c:v>3.4334969055106948</c:v>
                </c:pt>
                <c:pt idx="21">
                  <c:v>-0.55993057719439865</c:v>
                </c:pt>
                <c:pt idx="22">
                  <c:v>3.3292502811515372</c:v>
                </c:pt>
                <c:pt idx="23">
                  <c:v>3.1764084077025432</c:v>
                </c:pt>
                <c:pt idx="24">
                  <c:v>3.9034025357936581</c:v>
                </c:pt>
                <c:pt idx="25">
                  <c:v>4.0325444315876311</c:v>
                </c:pt>
                <c:pt idx="26">
                  <c:v>3.4310151550075902</c:v>
                </c:pt>
                <c:pt idx="27">
                  <c:v>3.7549980109318639</c:v>
                </c:pt>
                <c:pt idx="28">
                  <c:v>4.2325239852477266</c:v>
                </c:pt>
                <c:pt idx="29">
                  <c:v>3.1866155996186989</c:v>
                </c:pt>
                <c:pt idx="30">
                  <c:v>2.19928257331259</c:v>
                </c:pt>
                <c:pt idx="31">
                  <c:v>3.5028764908252663</c:v>
                </c:pt>
                <c:pt idx="32">
                  <c:v>2.8748644631943119</c:v>
                </c:pt>
                <c:pt idx="33">
                  <c:v>2.8171894863189983</c:v>
                </c:pt>
                <c:pt idx="34">
                  <c:v>3.6335510453436819</c:v>
                </c:pt>
                <c:pt idx="35">
                  <c:v>3.3342157615444128</c:v>
                </c:pt>
                <c:pt idx="36">
                  <c:v>3.9996146248287654</c:v>
                </c:pt>
                <c:pt idx="37">
                  <c:v>3.7010881398832485</c:v>
                </c:pt>
                <c:pt idx="38">
                  <c:v>4.3197771797791003</c:v>
                </c:pt>
                <c:pt idx="39">
                  <c:v>3.0835510584054004</c:v>
                </c:pt>
                <c:pt idx="40">
                  <c:v>3.1198369055806539</c:v>
                </c:pt>
                <c:pt idx="41">
                  <c:v>4.2048878107845615</c:v>
                </c:pt>
                <c:pt idx="42">
                  <c:v>2.4856560659861553</c:v>
                </c:pt>
                <c:pt idx="43">
                  <c:v>4.2327452369161387</c:v>
                </c:pt>
                <c:pt idx="44">
                  <c:v>3.2485519837412609</c:v>
                </c:pt>
                <c:pt idx="45">
                  <c:v>4.1117056108718693</c:v>
                </c:pt>
                <c:pt idx="46">
                  <c:v>4.619551102355504</c:v>
                </c:pt>
                <c:pt idx="47">
                  <c:v>3.1660133348457355</c:v>
                </c:pt>
                <c:pt idx="48">
                  <c:v>3.4341108749406448</c:v>
                </c:pt>
                <c:pt idx="49">
                  <c:v>2.6802531741685476</c:v>
                </c:pt>
                <c:pt idx="50">
                  <c:v>4.1887027671803256</c:v>
                </c:pt>
                <c:pt idx="51">
                  <c:v>4.29705063963298</c:v>
                </c:pt>
                <c:pt idx="52">
                  <c:v>3.2179624671615135</c:v>
                </c:pt>
                <c:pt idx="53">
                  <c:v>3.8119604815866244</c:v>
                </c:pt>
                <c:pt idx="54">
                  <c:v>2.9540688164945528</c:v>
                </c:pt>
                <c:pt idx="55">
                  <c:v>2.531433532234403</c:v>
                </c:pt>
                <c:pt idx="56">
                  <c:v>3.8187080917661724</c:v>
                </c:pt>
                <c:pt idx="57">
                  <c:v>3.851886390613545</c:v>
                </c:pt>
                <c:pt idx="58">
                  <c:v>3.8473784992015827</c:v>
                </c:pt>
                <c:pt idx="59">
                  <c:v>0</c:v>
                </c:pt>
                <c:pt idx="60">
                  <c:v>4.2598440649204328</c:v>
                </c:pt>
                <c:pt idx="61">
                  <c:v>4.4024858139420386</c:v>
                </c:pt>
                <c:pt idx="62">
                  <c:v>2.5255476759552065</c:v>
                </c:pt>
                <c:pt idx="63">
                  <c:v>3.4436237050787244</c:v>
                </c:pt>
                <c:pt idx="64">
                  <c:v>4.3442058225629339</c:v>
                </c:pt>
                <c:pt idx="65">
                  <c:v>3.8258787343656202</c:v>
                </c:pt>
                <c:pt idx="66">
                  <c:v>3.9395497776656891</c:v>
                </c:pt>
                <c:pt idx="67">
                  <c:v>4.3356502154211931</c:v>
                </c:pt>
                <c:pt idx="68">
                  <c:v>3.6680022588011441</c:v>
                </c:pt>
                <c:pt idx="69">
                  <c:v>3.8041179391804847</c:v>
                </c:pt>
                <c:pt idx="70">
                  <c:v>3.3099886977809065</c:v>
                </c:pt>
                <c:pt idx="71">
                  <c:v>3.2438403731467695</c:v>
                </c:pt>
                <c:pt idx="72">
                  <c:v>4.2097530891635291</c:v>
                </c:pt>
                <c:pt idx="73">
                  <c:v>2.3303040771473382</c:v>
                </c:pt>
                <c:pt idx="74">
                  <c:v>4.2497858327525648</c:v>
                </c:pt>
                <c:pt idx="75">
                  <c:v>2.9093657921216334</c:v>
                </c:pt>
                <c:pt idx="76">
                  <c:v>3.5930090186044676</c:v>
                </c:pt>
                <c:pt idx="77">
                  <c:v>2.7615429545139776</c:v>
                </c:pt>
                <c:pt idx="78">
                  <c:v>4.218414945999295</c:v>
                </c:pt>
                <c:pt idx="79">
                  <c:v>3.1993584600692997</c:v>
                </c:pt>
                <c:pt idx="80">
                  <c:v>0</c:v>
                </c:pt>
                <c:pt idx="81">
                  <c:v>3.5333691007645891</c:v>
                </c:pt>
                <c:pt idx="82">
                  <c:v>4.1976860345199354</c:v>
                </c:pt>
                <c:pt idx="83">
                  <c:v>3.1612777412407125</c:v>
                </c:pt>
                <c:pt idx="84">
                  <c:v>3.0879042031994017</c:v>
                </c:pt>
                <c:pt idx="85">
                  <c:v>3.3312282695665161</c:v>
                </c:pt>
                <c:pt idx="86">
                  <c:v>2.317451102060883</c:v>
                </c:pt>
                <c:pt idx="87">
                  <c:v>3.6578259489153839</c:v>
                </c:pt>
                <c:pt idx="88">
                  <c:v>3.443568247008816</c:v>
                </c:pt>
                <c:pt idx="89">
                  <c:v>2.9929307624239589</c:v>
                </c:pt>
                <c:pt idx="90">
                  <c:v>3.7519063623688775</c:v>
                </c:pt>
                <c:pt idx="91">
                  <c:v>2.1845528270331558</c:v>
                </c:pt>
                <c:pt idx="92">
                  <c:v>2.2735215917334961</c:v>
                </c:pt>
                <c:pt idx="93">
                  <c:v>4.1910239434195988</c:v>
                </c:pt>
                <c:pt idx="94">
                  <c:v>3.4483073603534602</c:v>
                </c:pt>
                <c:pt idx="95">
                  <c:v>2.7190997012251303</c:v>
                </c:pt>
                <c:pt idx="96">
                  <c:v>2.6053209633213239</c:v>
                </c:pt>
                <c:pt idx="97">
                  <c:v>2.9870785017387438</c:v>
                </c:pt>
                <c:pt idx="98">
                  <c:v>3.1789585270767988</c:v>
                </c:pt>
                <c:pt idx="99">
                  <c:v>2.3380975453394366</c:v>
                </c:pt>
                <c:pt idx="100">
                  <c:v>4.1796229214469252</c:v>
                </c:pt>
                <c:pt idx="101">
                  <c:v>3.0638008229933722</c:v>
                </c:pt>
                <c:pt idx="102">
                  <c:v>4.3347044587642207</c:v>
                </c:pt>
                <c:pt idx="103">
                  <c:v>4.2956464046657974</c:v>
                </c:pt>
                <c:pt idx="104">
                  <c:v>2.7593225789006959</c:v>
                </c:pt>
                <c:pt idx="105">
                  <c:v>0</c:v>
                </c:pt>
                <c:pt idx="106">
                  <c:v>3.5562658887929821</c:v>
                </c:pt>
                <c:pt idx="107">
                  <c:v>3.4416109785928035</c:v>
                </c:pt>
                <c:pt idx="108">
                  <c:v>3.787616167178542</c:v>
                </c:pt>
                <c:pt idx="109">
                  <c:v>3.7781533883460128</c:v>
                </c:pt>
                <c:pt idx="110">
                  <c:v>3.2266892611326528</c:v>
                </c:pt>
                <c:pt idx="111">
                  <c:v>3.6915821590401867</c:v>
                </c:pt>
                <c:pt idx="112">
                  <c:v>2.2367879546512897</c:v>
                </c:pt>
                <c:pt idx="113">
                  <c:v>2.9185890793914919</c:v>
                </c:pt>
                <c:pt idx="114">
                  <c:v>2.9166566841054831</c:v>
                </c:pt>
                <c:pt idx="115">
                  <c:v>3.5331036576056896</c:v>
                </c:pt>
                <c:pt idx="116">
                  <c:v>1.1522476277667755</c:v>
                </c:pt>
                <c:pt idx="117">
                  <c:v>2.7758740505095054</c:v>
                </c:pt>
                <c:pt idx="118">
                  <c:v>4.3992540456477736</c:v>
                </c:pt>
                <c:pt idx="119">
                  <c:v>2.8992860082266456</c:v>
                </c:pt>
                <c:pt idx="120">
                  <c:v>3.0802746069002436</c:v>
                </c:pt>
                <c:pt idx="121">
                  <c:v>3.8590768561329751</c:v>
                </c:pt>
                <c:pt idx="122">
                  <c:v>3.5365978018438935</c:v>
                </c:pt>
                <c:pt idx="123">
                  <c:v>0.96951503877935408</c:v>
                </c:pt>
                <c:pt idx="124">
                  <c:v>1.8178672139032528</c:v>
                </c:pt>
                <c:pt idx="125">
                  <c:v>3.6114773661533679</c:v>
                </c:pt>
                <c:pt idx="126">
                  <c:v>0.60729583492955352</c:v>
                </c:pt>
                <c:pt idx="127">
                  <c:v>4.10715610252484</c:v>
                </c:pt>
                <c:pt idx="128">
                  <c:v>2.8670004851947719</c:v>
                </c:pt>
                <c:pt idx="129">
                  <c:v>4.1506932210315952</c:v>
                </c:pt>
                <c:pt idx="130">
                  <c:v>2.3923758952732275</c:v>
                </c:pt>
                <c:pt idx="131">
                  <c:v>2.6280939845720726</c:v>
                </c:pt>
                <c:pt idx="132">
                  <c:v>0</c:v>
                </c:pt>
                <c:pt idx="133">
                  <c:v>4.302453298911276</c:v>
                </c:pt>
                <c:pt idx="134">
                  <c:v>3.6227285668832279</c:v>
                </c:pt>
                <c:pt idx="135">
                  <c:v>3.8025293099480293</c:v>
                </c:pt>
                <c:pt idx="136">
                  <c:v>3.7200132354033428</c:v>
                </c:pt>
                <c:pt idx="137">
                  <c:v>4.0102592515308126</c:v>
                </c:pt>
                <c:pt idx="138">
                  <c:v>3.9152535931624968</c:v>
                </c:pt>
                <c:pt idx="139">
                  <c:v>3.5641897466044625</c:v>
                </c:pt>
                <c:pt idx="140">
                  <c:v>2.6576799791477166</c:v>
                </c:pt>
                <c:pt idx="141">
                  <c:v>2.1122565223806591</c:v>
                </c:pt>
                <c:pt idx="142">
                  <c:v>2.0577023962437888</c:v>
                </c:pt>
                <c:pt idx="143">
                  <c:v>4.2394532785713208</c:v>
                </c:pt>
                <c:pt idx="144">
                  <c:v>4.0012942519760877</c:v>
                </c:pt>
                <c:pt idx="145">
                  <c:v>0</c:v>
                </c:pt>
                <c:pt idx="146">
                  <c:v>3.2743869127889154</c:v>
                </c:pt>
                <c:pt idx="147">
                  <c:v>3.8867001188005377</c:v>
                </c:pt>
                <c:pt idx="148">
                  <c:v>3.3099602249471047</c:v>
                </c:pt>
                <c:pt idx="149">
                  <c:v>3.9698923110109527</c:v>
                </c:pt>
                <c:pt idx="150">
                  <c:v>3.0996108949202323</c:v>
                </c:pt>
                <c:pt idx="151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27-D74B-9593-62D5CF62A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155968"/>
        <c:axId val="1613053440"/>
      </c:scatterChart>
      <c:valAx>
        <c:axId val="101715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053440"/>
        <c:crosses val="autoZero"/>
        <c:crossBetween val="midCat"/>
      </c:valAx>
      <c:valAx>
        <c:axId val="16130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15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Sheet5!$L$2:$L$152</c:f>
              <c:numCache>
                <c:formatCode>General</c:formatCode>
                <c:ptCount val="151"/>
                <c:pt idx="0">
                  <c:v>9.3546562391734014</c:v>
                </c:pt>
                <c:pt idx="1">
                  <c:v>10.222156806878123</c:v>
                </c:pt>
                <c:pt idx="2">
                  <c:v>10.023705868154286</c:v>
                </c:pt>
                <c:pt idx="3">
                  <c:v>9.8066413629164586</c:v>
                </c:pt>
                <c:pt idx="4">
                  <c:v>9.9210517140942027</c:v>
                </c:pt>
                <c:pt idx="5">
                  <c:v>10.586799920466033</c:v>
                </c:pt>
                <c:pt idx="6">
                  <c:v>10.469016884809649</c:v>
                </c:pt>
                <c:pt idx="7">
                  <c:v>9.0181840025521876</c:v>
                </c:pt>
                <c:pt idx="8">
                  <c:v>9.4881876317979241</c:v>
                </c:pt>
                <c:pt idx="9">
                  <c:v>10.317466986682449</c:v>
                </c:pt>
                <c:pt idx="10">
                  <c:v>9.7441210059351242</c:v>
                </c:pt>
                <c:pt idx="11">
                  <c:v>9.8654818629393919</c:v>
                </c:pt>
                <c:pt idx="12">
                  <c:v>10.874481992917815</c:v>
                </c:pt>
                <c:pt idx="13">
                  <c:v>10.047803419733347</c:v>
                </c:pt>
                <c:pt idx="14">
                  <c:v>10.370576811996397</c:v>
                </c:pt>
                <c:pt idx="15">
                  <c:v>10.60059324259837</c:v>
                </c:pt>
                <c:pt idx="16">
                  <c:v>9.775869704249704</c:v>
                </c:pt>
                <c:pt idx="17">
                  <c:v>10.160281403160036</c:v>
                </c:pt>
                <c:pt idx="18">
                  <c:v>9.5290096263181781</c:v>
                </c:pt>
                <c:pt idx="19">
                  <c:v>10.138775197939074</c:v>
                </c:pt>
                <c:pt idx="20">
                  <c:v>11.314080107395437</c:v>
                </c:pt>
                <c:pt idx="21">
                  <c:v>10.222156806878123</c:v>
                </c:pt>
                <c:pt idx="22">
                  <c:v>9.8654818629393919</c:v>
                </c:pt>
                <c:pt idx="23">
                  <c:v>10.558629043499337</c:v>
                </c:pt>
                <c:pt idx="24">
                  <c:v>10.895101280120549</c:v>
                </c:pt>
                <c:pt idx="25">
                  <c:v>11.24460773458067</c:v>
                </c:pt>
                <c:pt idx="26">
                  <c:v>9.1433471455061941</c:v>
                </c:pt>
                <c:pt idx="27">
                  <c:v>10.160281403160036</c:v>
                </c:pt>
                <c:pt idx="28">
                  <c:v>10.704582956122417</c:v>
                </c:pt>
                <c:pt idx="29">
                  <c:v>9.2005055593461424</c:v>
                </c:pt>
                <c:pt idx="30">
                  <c:v>10.704582956122417</c:v>
                </c:pt>
                <c:pt idx="31">
                  <c:v>11.366379606798287</c:v>
                </c:pt>
                <c:pt idx="32">
                  <c:v>10.64086714173631</c:v>
                </c:pt>
                <c:pt idx="33">
                  <c:v>10.280425715002099</c:v>
                </c:pt>
                <c:pt idx="34">
                  <c:v>10.558629043499337</c:v>
                </c:pt>
                <c:pt idx="35">
                  <c:v>10.261377520031406</c:v>
                </c:pt>
                <c:pt idx="36">
                  <c:v>10.992265028574197</c:v>
                </c:pt>
                <c:pt idx="37">
                  <c:v>10.18133481235787</c:v>
                </c:pt>
                <c:pt idx="38">
                  <c:v>10.798770171182118</c:v>
                </c:pt>
                <c:pt idx="39">
                  <c:v>10.853428583719982</c:v>
                </c:pt>
                <c:pt idx="40">
                  <c:v>10.453268527841511</c:v>
                </c:pt>
                <c:pt idx="41">
                  <c:v>12.003865940252679</c:v>
                </c:pt>
                <c:pt idx="42">
                  <c:v>9.9477199611763645</c:v>
                </c:pt>
                <c:pt idx="43">
                  <c:v>10.201954099560604</c:v>
                </c:pt>
                <c:pt idx="44">
                  <c:v>10.18133481235787</c:v>
                </c:pt>
                <c:pt idx="45">
                  <c:v>9.6059706674543079</c:v>
                </c:pt>
                <c:pt idx="46">
                  <c:v>9.7441210059351242</c:v>
                </c:pt>
                <c:pt idx="47">
                  <c:v>9.6423383116251813</c:v>
                </c:pt>
                <c:pt idx="48">
                  <c:v>11.541242418304565</c:v>
                </c:pt>
                <c:pt idx="49">
                  <c:v>9.9210517140942027</c:v>
                </c:pt>
                <c:pt idx="50">
                  <c:v>10.071333917143541</c:v>
                </c:pt>
                <c:pt idx="51">
                  <c:v>9.9210517140942027</c:v>
                </c:pt>
                <c:pt idx="52">
                  <c:v>10.116796291220298</c:v>
                </c:pt>
                <c:pt idx="53">
                  <c:v>7.6964281625698687</c:v>
                </c:pt>
                <c:pt idx="54">
                  <c:v>11.786597353381488</c:v>
                </c:pt>
                <c:pt idx="55">
                  <c:v>10.222156806878123</c:v>
                </c:pt>
                <c:pt idx="56">
                  <c:v>10.18133481235787</c:v>
                </c:pt>
                <c:pt idx="57">
                  <c:v>9.4881876317979241</c:v>
                </c:pt>
                <c:pt idx="58">
                  <c:v>0</c:v>
                </c:pt>
                <c:pt idx="59">
                  <c:v>9.8364943260661395</c:v>
                </c:pt>
                <c:pt idx="60">
                  <c:v>9.8066413629164586</c:v>
                </c:pt>
                <c:pt idx="61">
                  <c:v>11.937754915140616</c:v>
                </c:pt>
                <c:pt idx="62">
                  <c:v>9.4456280173791285</c:v>
                </c:pt>
                <c:pt idx="63">
                  <c:v>9.775869704249704</c:v>
                </c:pt>
                <c:pt idx="64">
                  <c:v>9.2545727806164191</c:v>
                </c:pt>
                <c:pt idx="65">
                  <c:v>9.1433471455061941</c:v>
                </c:pt>
                <c:pt idx="66">
                  <c:v>10.370576811996397</c:v>
                </c:pt>
                <c:pt idx="67">
                  <c:v>11.503090652340189</c:v>
                </c:pt>
                <c:pt idx="68">
                  <c:v>11.089257294561508</c:v>
                </c:pt>
                <c:pt idx="69">
                  <c:v>10.453268527841511</c:v>
                </c:pt>
                <c:pt idx="70">
                  <c:v>11.114154846183235</c:v>
                </c:pt>
                <c:pt idx="71">
                  <c:v>9.5682303394714605</c:v>
                </c:pt>
                <c:pt idx="72">
                  <c:v>11.072307736247733</c:v>
                </c:pt>
                <c:pt idx="73">
                  <c:v>10.820993307966829</c:v>
                </c:pt>
                <c:pt idx="74">
                  <c:v>10.261377520031406</c:v>
                </c:pt>
                <c:pt idx="75">
                  <c:v>11.314080107395437</c:v>
                </c:pt>
                <c:pt idx="76">
                  <c:v>10.201954099560604</c:v>
                </c:pt>
                <c:pt idx="77">
                  <c:v>9.9477199611763645</c:v>
                </c:pt>
                <c:pt idx="78">
                  <c:v>9.2545727806164191</c:v>
                </c:pt>
                <c:pt idx="79">
                  <c:v>9.6774296314364516</c:v>
                </c:pt>
                <c:pt idx="80">
                  <c:v>8.9491911310652359</c:v>
                </c:pt>
                <c:pt idx="81">
                  <c:v>9.7441210059351242</c:v>
                </c:pt>
                <c:pt idx="82">
                  <c:v>11.265960859051239</c:v>
                </c:pt>
                <c:pt idx="83">
                  <c:v>9.5290096263181781</c:v>
                </c:pt>
                <c:pt idx="84">
                  <c:v>9.8364943260661395</c:v>
                </c:pt>
                <c:pt idx="85">
                  <c:v>9.5682303394714605</c:v>
                </c:pt>
                <c:pt idx="86">
                  <c:v>10.071333917143541</c:v>
                </c:pt>
                <c:pt idx="87">
                  <c:v>10.353185069284528</c:v>
                </c:pt>
                <c:pt idx="88">
                  <c:v>11.765454916807679</c:v>
                </c:pt>
                <c:pt idx="89">
                  <c:v>10.484521071345615</c:v>
                </c:pt>
                <c:pt idx="90">
                  <c:v>10.116796291220298</c:v>
                </c:pt>
                <c:pt idx="91">
                  <c:v>11.207973601400889</c:v>
                </c:pt>
                <c:pt idx="92">
                  <c:v>9.4456280173791285</c:v>
                </c:pt>
                <c:pt idx="93">
                  <c:v>10.915303987438069</c:v>
                </c:pt>
                <c:pt idx="94">
                  <c:v>9.2005055593461424</c:v>
                </c:pt>
                <c:pt idx="95">
                  <c:v>9.7441210059351242</c:v>
                </c:pt>
                <c:pt idx="96">
                  <c:v>9.0827225236897586</c:v>
                </c:pt>
                <c:pt idx="97">
                  <c:v>9.8364943260661395</c:v>
                </c:pt>
                <c:pt idx="98">
                  <c:v>9.8066413629164586</c:v>
                </c:pt>
                <c:pt idx="99">
                  <c:v>8.5073583787861971</c:v>
                </c:pt>
                <c:pt idx="100">
                  <c:v>9.9990132555639146</c:v>
                </c:pt>
                <c:pt idx="101">
                  <c:v>9.4881876317979241</c:v>
                </c:pt>
                <c:pt idx="102">
                  <c:v>9.775869704249704</c:v>
                </c:pt>
                <c:pt idx="103">
                  <c:v>10.353185069284528</c:v>
                </c:pt>
                <c:pt idx="104">
                  <c:v>9.1433471455061941</c:v>
                </c:pt>
                <c:pt idx="105">
                  <c:v>9.9736954475796242</c:v>
                </c:pt>
                <c:pt idx="106">
                  <c:v>10.241959434174303</c:v>
                </c:pt>
                <c:pt idx="107">
                  <c:v>10.60059324259837</c:v>
                </c:pt>
                <c:pt idx="108">
                  <c:v>11.17766825190556</c:v>
                </c:pt>
                <c:pt idx="109">
                  <c:v>9.5290096263181781</c:v>
                </c:pt>
                <c:pt idx="110">
                  <c:v>9.0181840025521876</c:v>
                </c:pt>
                <c:pt idx="111">
                  <c:v>9.8654818629393919</c:v>
                </c:pt>
                <c:pt idx="112">
                  <c:v>11.18533112465113</c:v>
                </c:pt>
                <c:pt idx="113">
                  <c:v>9.7441210059351242</c:v>
                </c:pt>
                <c:pt idx="114">
                  <c:v>9.0827225236897586</c:v>
                </c:pt>
                <c:pt idx="115">
                  <c:v>9.6059706674543079</c:v>
                </c:pt>
                <c:pt idx="116">
                  <c:v>9.5682303394714605</c:v>
                </c:pt>
                <c:pt idx="117">
                  <c:v>9.4881876317979241</c:v>
                </c:pt>
                <c:pt idx="118">
                  <c:v>9.8654818629393919</c:v>
                </c:pt>
                <c:pt idx="119">
                  <c:v>11.372728834476945</c:v>
                </c:pt>
                <c:pt idx="120">
                  <c:v>10.071333917143541</c:v>
                </c:pt>
                <c:pt idx="121">
                  <c:v>9.9736954475796242</c:v>
                </c:pt>
                <c:pt idx="122">
                  <c:v>9.9477199611763645</c:v>
                </c:pt>
                <c:pt idx="123">
                  <c:v>11.428127613866733</c:v>
                </c:pt>
                <c:pt idx="124">
                  <c:v>10.529641506626085</c:v>
                </c:pt>
                <c:pt idx="125">
                  <c:v>11.699205531266479</c:v>
                </c:pt>
                <c:pt idx="126">
                  <c:v>10.299117848014253</c:v>
                </c:pt>
                <c:pt idx="127">
                  <c:v>10.18133481235787</c:v>
                </c:pt>
                <c:pt idx="128">
                  <c:v>8.7080290742483495</c:v>
                </c:pt>
                <c:pt idx="129">
                  <c:v>8.9491911310652359</c:v>
                </c:pt>
                <c:pt idx="130">
                  <c:v>9.3546562391734014</c:v>
                </c:pt>
                <c:pt idx="131">
                  <c:v>9.775869704249704</c:v>
                </c:pt>
                <c:pt idx="132">
                  <c:v>9.8936527399060878</c:v>
                </c:pt>
                <c:pt idx="133">
                  <c:v>9.4011762548082931</c:v>
                </c:pt>
                <c:pt idx="134">
                  <c:v>9.2545727806164191</c:v>
                </c:pt>
                <c:pt idx="135">
                  <c:v>10.047803419733347</c:v>
                </c:pt>
                <c:pt idx="136">
                  <c:v>9.9736954475796242</c:v>
                </c:pt>
                <c:pt idx="137">
                  <c:v>10.071333917143541</c:v>
                </c:pt>
                <c:pt idx="138">
                  <c:v>10.094323435368239</c:v>
                </c:pt>
                <c:pt idx="139">
                  <c:v>10.752785057940294</c:v>
                </c:pt>
                <c:pt idx="140">
                  <c:v>8.1018932706780333</c:v>
                </c:pt>
                <c:pt idx="141">
                  <c:v>11.474919775373492</c:v>
                </c:pt>
                <c:pt idx="142">
                  <c:v>9.0827225236897586</c:v>
                </c:pt>
                <c:pt idx="143">
                  <c:v>10.627621914986289</c:v>
                </c:pt>
                <c:pt idx="144">
                  <c:v>8.7080290742483495</c:v>
                </c:pt>
                <c:pt idx="145">
                  <c:v>9.8066413629164586</c:v>
                </c:pt>
                <c:pt idx="146">
                  <c:v>10.544240306047238</c:v>
                </c:pt>
                <c:pt idx="147">
                  <c:v>9.3058660750039692</c:v>
                </c:pt>
                <c:pt idx="148">
                  <c:v>9.2005055593461424</c:v>
                </c:pt>
                <c:pt idx="149">
                  <c:v>11.162164065369595</c:v>
                </c:pt>
                <c:pt idx="150">
                  <c:v>7.9195717138840784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4E-AC44-8266-AF2D6498F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16592"/>
        <c:axId val="1098427552"/>
      </c:scatterChart>
      <c:valAx>
        <c:axId val="10983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427552"/>
        <c:crosses val="autoZero"/>
        <c:crossBetween val="midCat"/>
      </c:valAx>
      <c:valAx>
        <c:axId val="10984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1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Sheet5!$M$2:$M$152</c:f>
              <c:numCache>
                <c:formatCode>General</c:formatCode>
                <c:ptCount val="151"/>
                <c:pt idx="0">
                  <c:v>9.4011762548082931</c:v>
                </c:pt>
                <c:pt idx="1">
                  <c:v>9.1433471455061941</c:v>
                </c:pt>
                <c:pt idx="2">
                  <c:v>10.116796291220298</c:v>
                </c:pt>
                <c:pt idx="3">
                  <c:v>10.047803419733347</c:v>
                </c:pt>
                <c:pt idx="4">
                  <c:v>10.261377520031406</c:v>
                </c:pt>
                <c:pt idx="5">
                  <c:v>9.6059706674543079</c:v>
                </c:pt>
                <c:pt idx="6">
                  <c:v>11.915935867745976</c:v>
                </c:pt>
                <c:pt idx="7">
                  <c:v>9.0827225236897586</c:v>
                </c:pt>
                <c:pt idx="8">
                  <c:v>9.2545727806164191</c:v>
                </c:pt>
                <c:pt idx="9">
                  <c:v>10.529641506626085</c:v>
                </c:pt>
                <c:pt idx="10">
                  <c:v>9.7113311831121329</c:v>
                </c:pt>
                <c:pt idx="11">
                  <c:v>9.5290096263181781</c:v>
                </c:pt>
                <c:pt idx="12">
                  <c:v>11.300566388228715</c:v>
                </c:pt>
                <c:pt idx="13">
                  <c:v>10.586799920466033</c:v>
                </c:pt>
                <c:pt idx="14">
                  <c:v>10.514826420840944</c:v>
                </c:pt>
                <c:pt idx="15">
                  <c:v>10.935106614734249</c:v>
                </c:pt>
                <c:pt idx="16">
                  <c:v>10.69216043612386</c:v>
                </c:pt>
                <c:pt idx="17">
                  <c:v>11.347086403863607</c:v>
                </c:pt>
                <c:pt idx="18">
                  <c:v>9.775869704249704</c:v>
                </c:pt>
                <c:pt idx="19">
                  <c:v>9.6774296314364516</c:v>
                </c:pt>
                <c:pt idx="20">
                  <c:v>8.6127188944440238</c:v>
                </c:pt>
                <c:pt idx="21">
                  <c:v>9.3546562391734014</c:v>
                </c:pt>
                <c:pt idx="22">
                  <c:v>9.8936527399060878</c:v>
                </c:pt>
                <c:pt idx="23">
                  <c:v>10.529641506626085</c:v>
                </c:pt>
                <c:pt idx="24">
                  <c:v>9.2545727806164191</c:v>
                </c:pt>
                <c:pt idx="25">
                  <c:v>11.286867543870553</c:v>
                </c:pt>
                <c:pt idx="26">
                  <c:v>10.853428583719982</c:v>
                </c:pt>
                <c:pt idx="27">
                  <c:v>9.6059706674543079</c:v>
                </c:pt>
                <c:pt idx="28">
                  <c:v>10.469016884809649</c:v>
                </c:pt>
                <c:pt idx="29">
                  <c:v>9.8066413629164586</c:v>
                </c:pt>
                <c:pt idx="30">
                  <c:v>10.18133481235787</c:v>
                </c:pt>
                <c:pt idx="31">
                  <c:v>11.028632672745072</c:v>
                </c:pt>
                <c:pt idx="32">
                  <c:v>10.764481097703486</c:v>
                </c:pt>
                <c:pt idx="33">
                  <c:v>10.514826420840944</c:v>
                </c:pt>
                <c:pt idx="34">
                  <c:v>10.370576811996397</c:v>
                </c:pt>
                <c:pt idx="35">
                  <c:v>10.484521071345615</c:v>
                </c:pt>
                <c:pt idx="36">
                  <c:v>10.484521071345615</c:v>
                </c:pt>
                <c:pt idx="37">
                  <c:v>10.66684262813957</c:v>
                </c:pt>
                <c:pt idx="38">
                  <c:v>9.9736954475796242</c:v>
                </c:pt>
                <c:pt idx="39">
                  <c:v>10.679581653916999</c:v>
                </c:pt>
                <c:pt idx="40">
                  <c:v>10.529641506626085</c:v>
                </c:pt>
                <c:pt idx="41">
                  <c:v>11.908555760448353</c:v>
                </c:pt>
                <c:pt idx="42">
                  <c:v>9.1433471455061941</c:v>
                </c:pt>
                <c:pt idx="43">
                  <c:v>10.842733294603233</c:v>
                </c:pt>
                <c:pt idx="44">
                  <c:v>10.453268527841511</c:v>
                </c:pt>
                <c:pt idx="45">
                  <c:v>10.116796291220298</c:v>
                </c:pt>
                <c:pt idx="46">
                  <c:v>9.3058660750039692</c:v>
                </c:pt>
                <c:pt idx="47">
                  <c:v>9.5682303394714605</c:v>
                </c:pt>
                <c:pt idx="48">
                  <c:v>11.843523290177497</c:v>
                </c:pt>
                <c:pt idx="49">
                  <c:v>9.6774296314364516</c:v>
                </c:pt>
                <c:pt idx="50">
                  <c:v>9.8936527399060878</c:v>
                </c:pt>
                <c:pt idx="51">
                  <c:v>8.9491911310652359</c:v>
                </c:pt>
                <c:pt idx="52">
                  <c:v>9.9477199611763645</c:v>
                </c:pt>
                <c:pt idx="53">
                  <c:v>10.241959434174303</c:v>
                </c:pt>
                <c:pt idx="54">
                  <c:v>11.81546533738234</c:v>
                </c:pt>
                <c:pt idx="55">
                  <c:v>10.421007665623289</c:v>
                </c:pt>
                <c:pt idx="56">
                  <c:v>10.453268527841511</c:v>
                </c:pt>
                <c:pt idx="57">
                  <c:v>9.8066413629164586</c:v>
                </c:pt>
                <c:pt idx="58">
                  <c:v>0</c:v>
                </c:pt>
                <c:pt idx="59">
                  <c:v>10.116796291220298</c:v>
                </c:pt>
                <c:pt idx="60">
                  <c:v>10.047803419733347</c:v>
                </c:pt>
                <c:pt idx="61">
                  <c:v>12.118276291430423</c:v>
                </c:pt>
                <c:pt idx="62">
                  <c:v>10.222156806878123</c:v>
                </c:pt>
                <c:pt idx="63">
                  <c:v>9.9736954475796242</c:v>
                </c:pt>
                <c:pt idx="64">
                  <c:v>11.22278868718603</c:v>
                </c:pt>
                <c:pt idx="65">
                  <c:v>9.8066413629164586</c:v>
                </c:pt>
                <c:pt idx="66">
                  <c:v>11.019664002762312</c:v>
                </c:pt>
                <c:pt idx="67">
                  <c:v>11.986887603718261</c:v>
                </c:pt>
                <c:pt idx="68">
                  <c:v>11.457628278263432</c:v>
                </c:pt>
                <c:pt idx="69">
                  <c:v>10.864010693050519</c:v>
                </c:pt>
                <c:pt idx="70">
                  <c:v>9.6423383116251813</c:v>
                </c:pt>
                <c:pt idx="71">
                  <c:v>10.317466986682449</c:v>
                </c:pt>
                <c:pt idx="72">
                  <c:v>10.421007665623289</c:v>
                </c:pt>
                <c:pt idx="73">
                  <c:v>10.094323435368239</c:v>
                </c:pt>
                <c:pt idx="74">
                  <c:v>8.5073583787861971</c:v>
                </c:pt>
                <c:pt idx="75">
                  <c:v>10.544240306047238</c:v>
                </c:pt>
                <c:pt idx="76">
                  <c:v>9.8066413629164586</c:v>
                </c:pt>
                <c:pt idx="77">
                  <c:v>10.317466986682449</c:v>
                </c:pt>
                <c:pt idx="78">
                  <c:v>9.8066413629164586</c:v>
                </c:pt>
                <c:pt idx="79">
                  <c:v>10.280425715002099</c:v>
                </c:pt>
                <c:pt idx="80">
                  <c:v>9.5682303394714605</c:v>
                </c:pt>
                <c:pt idx="81">
                  <c:v>10.116796291220298</c:v>
                </c:pt>
                <c:pt idx="82">
                  <c:v>11.24460773458067</c:v>
                </c:pt>
                <c:pt idx="83">
                  <c:v>8.9491911310652359</c:v>
                </c:pt>
                <c:pt idx="84">
                  <c:v>9.9210517140942027</c:v>
                </c:pt>
                <c:pt idx="85">
                  <c:v>9.775869704249704</c:v>
                </c:pt>
                <c:pt idx="86">
                  <c:v>10.241959434174303</c:v>
                </c:pt>
                <c:pt idx="87">
                  <c:v>11.258893691828147</c:v>
                </c:pt>
                <c:pt idx="88">
                  <c:v>10.679581653916999</c:v>
                </c:pt>
                <c:pt idx="89">
                  <c:v>10.484521071345615</c:v>
                </c:pt>
                <c:pt idx="90">
                  <c:v>10.047803419733347</c:v>
                </c:pt>
                <c:pt idx="91">
                  <c:v>11.146415708401456</c:v>
                </c:pt>
                <c:pt idx="92">
                  <c:v>10.43726818649507</c:v>
                </c:pt>
                <c:pt idx="93">
                  <c:v>11.847468068468515</c:v>
                </c:pt>
                <c:pt idx="94">
                  <c:v>10.280425715002099</c:v>
                </c:pt>
                <c:pt idx="95">
                  <c:v>10.335485492185127</c:v>
                </c:pt>
                <c:pt idx="96">
                  <c:v>9.3058660750039692</c:v>
                </c:pt>
                <c:pt idx="97">
                  <c:v>9.4011762548082931</c:v>
                </c:pt>
                <c:pt idx="98">
                  <c:v>9.7113311831121329</c:v>
                </c:pt>
                <c:pt idx="99">
                  <c:v>10.499788543476404</c:v>
                </c:pt>
                <c:pt idx="100">
                  <c:v>9.6774296314364516</c:v>
                </c:pt>
                <c:pt idx="101">
                  <c:v>9.9736954475796242</c:v>
                </c:pt>
                <c:pt idx="102">
                  <c:v>9.3058660750039692</c:v>
                </c:pt>
                <c:pt idx="103">
                  <c:v>10.469016884809649</c:v>
                </c:pt>
                <c:pt idx="104">
                  <c:v>7.9195717138840784</c:v>
                </c:pt>
                <c:pt idx="105">
                  <c:v>9.775869704249704</c:v>
                </c:pt>
                <c:pt idx="106">
                  <c:v>10.764481097703486</c:v>
                </c:pt>
                <c:pt idx="107">
                  <c:v>10.43726818649507</c:v>
                </c:pt>
                <c:pt idx="108">
                  <c:v>11.18533112465113</c:v>
                </c:pt>
                <c:pt idx="109">
                  <c:v>10.728974409246575</c:v>
                </c:pt>
                <c:pt idx="110">
                  <c:v>9.0181840025521876</c:v>
                </c:pt>
                <c:pt idx="111">
                  <c:v>10.370576811996397</c:v>
                </c:pt>
                <c:pt idx="112">
                  <c:v>10.954524700591351</c:v>
                </c:pt>
                <c:pt idx="113">
                  <c:v>10.704582956122417</c:v>
                </c:pt>
                <c:pt idx="114">
                  <c:v>10.160281403160036</c:v>
                </c:pt>
                <c:pt idx="115">
                  <c:v>9.8654818629393919</c:v>
                </c:pt>
                <c:pt idx="116">
                  <c:v>10.023705868154286</c:v>
                </c:pt>
                <c:pt idx="117">
                  <c:v>10.353185069284528</c:v>
                </c:pt>
                <c:pt idx="118">
                  <c:v>9.9736954475796242</c:v>
                </c:pt>
                <c:pt idx="119">
                  <c:v>11.463425395947757</c:v>
                </c:pt>
                <c:pt idx="120">
                  <c:v>10.138775197939074</c:v>
                </c:pt>
                <c:pt idx="121">
                  <c:v>9.9990132555639146</c:v>
                </c:pt>
                <c:pt idx="122">
                  <c:v>10.353185069284528</c:v>
                </c:pt>
                <c:pt idx="123">
                  <c:v>11.037521620162318</c:v>
                </c:pt>
                <c:pt idx="124">
                  <c:v>10.60059324259837</c:v>
                </c:pt>
                <c:pt idx="125">
                  <c:v>11.847468068468515</c:v>
                </c:pt>
                <c:pt idx="126">
                  <c:v>9.0181840025521876</c:v>
                </c:pt>
                <c:pt idx="127">
                  <c:v>9.5682303394714605</c:v>
                </c:pt>
                <c:pt idx="128">
                  <c:v>10.023705868154286</c:v>
                </c:pt>
                <c:pt idx="129">
                  <c:v>7.6964281625698687</c:v>
                </c:pt>
                <c:pt idx="130">
                  <c:v>9.8936527399060878</c:v>
                </c:pt>
                <c:pt idx="131">
                  <c:v>9.775869704249704</c:v>
                </c:pt>
                <c:pt idx="132">
                  <c:v>10.558629043499337</c:v>
                </c:pt>
                <c:pt idx="133">
                  <c:v>9.6774296314364516</c:v>
                </c:pt>
                <c:pt idx="134">
                  <c:v>10.964094151607501</c:v>
                </c:pt>
                <c:pt idx="135">
                  <c:v>10.18133481235787</c:v>
                </c:pt>
                <c:pt idx="136">
                  <c:v>9.775869704249704</c:v>
                </c:pt>
                <c:pt idx="137">
                  <c:v>9.7113311831121329</c:v>
                </c:pt>
                <c:pt idx="138">
                  <c:v>8.6127188944440238</c:v>
                </c:pt>
                <c:pt idx="139">
                  <c:v>11.314080107395437</c:v>
                </c:pt>
                <c:pt idx="140">
                  <c:v>9.9210517140942027</c:v>
                </c:pt>
                <c:pt idx="141">
                  <c:v>11.735083818931381</c:v>
                </c:pt>
                <c:pt idx="142">
                  <c:v>10.764481097703486</c:v>
                </c:pt>
                <c:pt idx="143">
                  <c:v>10.469016884809649</c:v>
                </c:pt>
                <c:pt idx="144">
                  <c:v>11.372728834476945</c:v>
                </c:pt>
                <c:pt idx="145">
                  <c:v>9.9210517140942027</c:v>
                </c:pt>
                <c:pt idx="146">
                  <c:v>10.160281403160036</c:v>
                </c:pt>
                <c:pt idx="147">
                  <c:v>10.023705868154286</c:v>
                </c:pt>
                <c:pt idx="148">
                  <c:v>9.6059706674543079</c:v>
                </c:pt>
                <c:pt idx="149">
                  <c:v>11.028632672745072</c:v>
                </c:pt>
                <c:pt idx="150">
                  <c:v>9.9736954475796242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4-E44E-B153-231E16503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944960"/>
        <c:axId val="1619912128"/>
      </c:scatterChart>
      <c:valAx>
        <c:axId val="82894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12128"/>
        <c:crosses val="autoZero"/>
        <c:crossBetween val="midCat"/>
      </c:valAx>
      <c:valAx>
        <c:axId val="16199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4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Sheet5!$D$2:$D$152</c:f>
              <c:numCache>
                <c:formatCode>General</c:formatCode>
                <c:ptCount val="151"/>
                <c:pt idx="0">
                  <c:v>12102.608112048147</c:v>
                </c:pt>
                <c:pt idx="1">
                  <c:v>9352.0153593099312</c:v>
                </c:pt>
                <c:pt idx="2">
                  <c:v>24755.334774643936</c:v>
                </c:pt>
                <c:pt idx="3">
                  <c:v>23104.979123001009</c:v>
                </c:pt>
                <c:pt idx="4">
                  <c:v>28606.164628477436</c:v>
                </c:pt>
                <c:pt idx="5">
                  <c:v>14853.200864786362</c:v>
                </c:pt>
                <c:pt idx="6">
                  <c:v>149632.2457489589</c:v>
                </c:pt>
                <c:pt idx="7">
                  <c:v>8801.8968087622889</c:v>
                </c:pt>
                <c:pt idx="8">
                  <c:v>10452.252460405218</c:v>
                </c:pt>
                <c:pt idx="9">
                  <c:v>37408.061437239725</c:v>
                </c:pt>
                <c:pt idx="10">
                  <c:v>16503.556516429289</c:v>
                </c:pt>
                <c:pt idx="11">
                  <c:v>13752.963763691076</c:v>
                </c:pt>
                <c:pt idx="12">
                  <c:v>80867.426930503527</c:v>
                </c:pt>
                <c:pt idx="13">
                  <c:v>39608.535639430294</c:v>
                </c:pt>
                <c:pt idx="14">
                  <c:v>36857.942886692079</c:v>
                </c:pt>
                <c:pt idx="15">
                  <c:v>56112.09215585958</c:v>
                </c:pt>
                <c:pt idx="16">
                  <c:v>44009.484043811441</c:v>
                </c:pt>
                <c:pt idx="17">
                  <c:v>84718.25678433702</c:v>
                </c:pt>
                <c:pt idx="18">
                  <c:v>17603.793617524578</c:v>
                </c:pt>
                <c:pt idx="19">
                  <c:v>15953.437965881647</c:v>
                </c:pt>
                <c:pt idx="20">
                  <c:v>5501.1855054764301</c:v>
                </c:pt>
                <c:pt idx="21">
                  <c:v>11552.489561500504</c:v>
                </c:pt>
                <c:pt idx="22">
                  <c:v>19804.267819715147</c:v>
                </c:pt>
                <c:pt idx="23">
                  <c:v>37408.061437239725</c:v>
                </c:pt>
                <c:pt idx="24">
                  <c:v>10452.252460405218</c:v>
                </c:pt>
                <c:pt idx="25">
                  <c:v>79767.189829408235</c:v>
                </c:pt>
                <c:pt idx="26">
                  <c:v>51711.143751478441</c:v>
                </c:pt>
                <c:pt idx="27">
                  <c:v>14853.200864786362</c:v>
                </c:pt>
                <c:pt idx="28">
                  <c:v>35207.587235049155</c:v>
                </c:pt>
                <c:pt idx="29">
                  <c:v>18153.91216807222</c:v>
                </c:pt>
                <c:pt idx="30">
                  <c:v>26405.690426286867</c:v>
                </c:pt>
                <c:pt idx="31">
                  <c:v>61613.277661336018</c:v>
                </c:pt>
                <c:pt idx="32">
                  <c:v>47310.195347097302</c:v>
                </c:pt>
                <c:pt idx="33">
                  <c:v>36857.942886692079</c:v>
                </c:pt>
                <c:pt idx="34">
                  <c:v>31906.875931763294</c:v>
                </c:pt>
                <c:pt idx="35">
                  <c:v>35757.705785596794</c:v>
                </c:pt>
                <c:pt idx="36">
                  <c:v>35757.705785596794</c:v>
                </c:pt>
                <c:pt idx="37">
                  <c:v>42909.246942716156</c:v>
                </c:pt>
                <c:pt idx="38">
                  <c:v>21454.623471358078</c:v>
                </c:pt>
                <c:pt idx="39">
                  <c:v>43459.365493263795</c:v>
                </c:pt>
                <c:pt idx="40">
                  <c:v>37408.061437239725</c:v>
                </c:pt>
                <c:pt idx="41">
                  <c:v>148532.00864786364</c:v>
                </c:pt>
                <c:pt idx="42">
                  <c:v>9352.0153593099312</c:v>
                </c:pt>
                <c:pt idx="43">
                  <c:v>51161.025200930795</c:v>
                </c:pt>
                <c:pt idx="44">
                  <c:v>34657.468684501509</c:v>
                </c:pt>
                <c:pt idx="45">
                  <c:v>24755.334774643936</c:v>
                </c:pt>
                <c:pt idx="46">
                  <c:v>11002.37101095286</c:v>
                </c:pt>
                <c:pt idx="47">
                  <c:v>14303.082314238718</c:v>
                </c:pt>
                <c:pt idx="48">
                  <c:v>139179.99328855367</c:v>
                </c:pt>
                <c:pt idx="49">
                  <c:v>15953.437965881647</c:v>
                </c:pt>
                <c:pt idx="50">
                  <c:v>19804.267819715147</c:v>
                </c:pt>
                <c:pt idx="51">
                  <c:v>7701.6597076670023</c:v>
                </c:pt>
                <c:pt idx="52">
                  <c:v>20904.504920810436</c:v>
                </c:pt>
                <c:pt idx="53">
                  <c:v>28056.04607792979</c:v>
                </c:pt>
                <c:pt idx="54">
                  <c:v>135329.16343472019</c:v>
                </c:pt>
                <c:pt idx="55">
                  <c:v>33557.231583406225</c:v>
                </c:pt>
                <c:pt idx="56">
                  <c:v>34657.468684501509</c:v>
                </c:pt>
                <c:pt idx="57">
                  <c:v>18153.91216807222</c:v>
                </c:pt>
                <c:pt idx="58">
                  <c:v>0</c:v>
                </c:pt>
                <c:pt idx="59">
                  <c:v>24755.334774643936</c:v>
                </c:pt>
                <c:pt idx="60">
                  <c:v>23104.979123001009</c:v>
                </c:pt>
                <c:pt idx="61">
                  <c:v>183189.47733236512</c:v>
                </c:pt>
                <c:pt idx="62">
                  <c:v>27505.927527382151</c:v>
                </c:pt>
                <c:pt idx="63">
                  <c:v>21454.623471358078</c:v>
                </c:pt>
                <c:pt idx="64">
                  <c:v>74816.12287447945</c:v>
                </c:pt>
                <c:pt idx="65">
                  <c:v>18153.91216807222</c:v>
                </c:pt>
                <c:pt idx="66">
                  <c:v>61063.15911078838</c:v>
                </c:pt>
                <c:pt idx="67">
                  <c:v>160634.61675991176</c:v>
                </c:pt>
                <c:pt idx="68">
                  <c:v>94620.390694194604</c:v>
                </c:pt>
                <c:pt idx="69">
                  <c:v>52261.262302026087</c:v>
                </c:pt>
                <c:pt idx="70">
                  <c:v>15403.319415334005</c:v>
                </c:pt>
                <c:pt idx="71">
                  <c:v>30256.520280120363</c:v>
                </c:pt>
                <c:pt idx="72">
                  <c:v>33557.231583406225</c:v>
                </c:pt>
                <c:pt idx="73">
                  <c:v>24205.216224096293</c:v>
                </c:pt>
                <c:pt idx="74">
                  <c:v>4951.0669549287868</c:v>
                </c:pt>
                <c:pt idx="75">
                  <c:v>37958.179987787364</c:v>
                </c:pt>
                <c:pt idx="76">
                  <c:v>18153.91216807222</c:v>
                </c:pt>
                <c:pt idx="77">
                  <c:v>30256.520280120363</c:v>
                </c:pt>
                <c:pt idx="78">
                  <c:v>18153.91216807222</c:v>
                </c:pt>
                <c:pt idx="79">
                  <c:v>29156.283179025078</c:v>
                </c:pt>
                <c:pt idx="80">
                  <c:v>14303.082314238718</c:v>
                </c:pt>
                <c:pt idx="81">
                  <c:v>24755.334774643936</c:v>
                </c:pt>
                <c:pt idx="82">
                  <c:v>76466.478526122388</c:v>
                </c:pt>
                <c:pt idx="83">
                  <c:v>7701.6597076670023</c:v>
                </c:pt>
                <c:pt idx="84">
                  <c:v>20354.386370262793</c:v>
                </c:pt>
                <c:pt idx="85">
                  <c:v>17603.793617524578</c:v>
                </c:pt>
                <c:pt idx="86">
                  <c:v>28056.04607792979</c:v>
                </c:pt>
                <c:pt idx="87">
                  <c:v>77566.715627217665</c:v>
                </c:pt>
                <c:pt idx="88">
                  <c:v>43459.365493263795</c:v>
                </c:pt>
                <c:pt idx="89">
                  <c:v>35757.705785596794</c:v>
                </c:pt>
                <c:pt idx="90">
                  <c:v>23104.979123001009</c:v>
                </c:pt>
                <c:pt idx="91">
                  <c:v>69314.937369003019</c:v>
                </c:pt>
                <c:pt idx="92">
                  <c:v>34107.350133953871</c:v>
                </c:pt>
                <c:pt idx="93">
                  <c:v>139730.11183910133</c:v>
                </c:pt>
                <c:pt idx="94">
                  <c:v>29156.283179025078</c:v>
                </c:pt>
                <c:pt idx="95">
                  <c:v>30806.638830668009</c:v>
                </c:pt>
                <c:pt idx="96">
                  <c:v>11002.37101095286</c:v>
                </c:pt>
                <c:pt idx="97">
                  <c:v>12102.608112048147</c:v>
                </c:pt>
                <c:pt idx="98">
                  <c:v>16503.556516429289</c:v>
                </c:pt>
                <c:pt idx="99">
                  <c:v>36307.82433614444</c:v>
                </c:pt>
                <c:pt idx="100">
                  <c:v>15953.437965881647</c:v>
                </c:pt>
                <c:pt idx="101">
                  <c:v>21454.623471358078</c:v>
                </c:pt>
                <c:pt idx="102">
                  <c:v>11002.37101095286</c:v>
                </c:pt>
                <c:pt idx="103">
                  <c:v>35207.587235049155</c:v>
                </c:pt>
                <c:pt idx="104">
                  <c:v>2750.592752738215</c:v>
                </c:pt>
                <c:pt idx="105">
                  <c:v>17603.793617524578</c:v>
                </c:pt>
                <c:pt idx="106">
                  <c:v>47310.195347097302</c:v>
                </c:pt>
                <c:pt idx="107">
                  <c:v>34107.350133953871</c:v>
                </c:pt>
                <c:pt idx="108">
                  <c:v>72065.530121741234</c:v>
                </c:pt>
                <c:pt idx="109">
                  <c:v>45659.839695454371</c:v>
                </c:pt>
                <c:pt idx="110">
                  <c:v>8251.7782582146447</c:v>
                </c:pt>
                <c:pt idx="111">
                  <c:v>31906.875931763294</c:v>
                </c:pt>
                <c:pt idx="112">
                  <c:v>57212.329256954872</c:v>
                </c:pt>
                <c:pt idx="113">
                  <c:v>44559.602594359079</c:v>
                </c:pt>
                <c:pt idx="114">
                  <c:v>25855.571875739221</c:v>
                </c:pt>
                <c:pt idx="115">
                  <c:v>19254.149269167505</c:v>
                </c:pt>
                <c:pt idx="116">
                  <c:v>22554.860572453363</c:v>
                </c:pt>
                <c:pt idx="117">
                  <c:v>31356.757381215648</c:v>
                </c:pt>
                <c:pt idx="118">
                  <c:v>21454.623471358078</c:v>
                </c:pt>
                <c:pt idx="119">
                  <c:v>95170.509244742236</c:v>
                </c:pt>
                <c:pt idx="120">
                  <c:v>25305.453325191578</c:v>
                </c:pt>
                <c:pt idx="121">
                  <c:v>22004.74202190572</c:v>
                </c:pt>
                <c:pt idx="122">
                  <c:v>31356.757381215648</c:v>
                </c:pt>
                <c:pt idx="123">
                  <c:v>62163.396211883657</c:v>
                </c:pt>
                <c:pt idx="124">
                  <c:v>40158.65418997794</c:v>
                </c:pt>
                <c:pt idx="125">
                  <c:v>139730.11183910133</c:v>
                </c:pt>
                <c:pt idx="126">
                  <c:v>8251.7782582146447</c:v>
                </c:pt>
                <c:pt idx="127">
                  <c:v>14303.082314238718</c:v>
                </c:pt>
                <c:pt idx="128">
                  <c:v>22554.860572453363</c:v>
                </c:pt>
                <c:pt idx="129">
                  <c:v>2200.4742021905722</c:v>
                </c:pt>
                <c:pt idx="130">
                  <c:v>19804.267819715147</c:v>
                </c:pt>
                <c:pt idx="131">
                  <c:v>17603.793617524578</c:v>
                </c:pt>
                <c:pt idx="132">
                  <c:v>38508.29853833501</c:v>
                </c:pt>
                <c:pt idx="133">
                  <c:v>15953.437965881647</c:v>
                </c:pt>
                <c:pt idx="134">
                  <c:v>57762.447807502518</c:v>
                </c:pt>
                <c:pt idx="135">
                  <c:v>26405.690426286867</c:v>
                </c:pt>
                <c:pt idx="136">
                  <c:v>17603.793617524578</c:v>
                </c:pt>
                <c:pt idx="137">
                  <c:v>16503.556516429289</c:v>
                </c:pt>
                <c:pt idx="138">
                  <c:v>5501.1855054764301</c:v>
                </c:pt>
                <c:pt idx="139">
                  <c:v>81967.664031598804</c:v>
                </c:pt>
                <c:pt idx="140">
                  <c:v>20354.386370262793</c:v>
                </c:pt>
                <c:pt idx="141">
                  <c:v>124876.91097431497</c:v>
                </c:pt>
                <c:pt idx="142">
                  <c:v>47310.195347097302</c:v>
                </c:pt>
                <c:pt idx="143">
                  <c:v>35207.587235049155</c:v>
                </c:pt>
                <c:pt idx="144">
                  <c:v>86918.730986527589</c:v>
                </c:pt>
                <c:pt idx="145">
                  <c:v>20354.386370262793</c:v>
                </c:pt>
                <c:pt idx="146">
                  <c:v>25855.571875739221</c:v>
                </c:pt>
                <c:pt idx="147">
                  <c:v>22554.860572453363</c:v>
                </c:pt>
                <c:pt idx="148">
                  <c:v>14853.200864786362</c:v>
                </c:pt>
                <c:pt idx="149">
                  <c:v>61613.277661336018</c:v>
                </c:pt>
                <c:pt idx="150">
                  <c:v>21454.623471358078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E-5248-AD66-7965FBF76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187280"/>
        <c:axId val="1619693456"/>
      </c:scatterChart>
      <c:valAx>
        <c:axId val="90518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93456"/>
        <c:crosses val="autoZero"/>
        <c:crossBetween val="midCat"/>
      </c:valAx>
      <c:valAx>
        <c:axId val="16196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8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Sheet5!$E$2:$E$152</c:f>
              <c:numCache>
                <c:formatCode>General</c:formatCode>
                <c:ptCount val="151"/>
                <c:pt idx="0">
                  <c:v>9902.1339098575736</c:v>
                </c:pt>
                <c:pt idx="1">
                  <c:v>12652.726662595789</c:v>
                </c:pt>
                <c:pt idx="2">
                  <c:v>2750.592752738215</c:v>
                </c:pt>
                <c:pt idx="3">
                  <c:v>10452.252460405218</c:v>
                </c:pt>
                <c:pt idx="4">
                  <c:v>9352.0153593099312</c:v>
                </c:pt>
                <c:pt idx="5">
                  <c:v>7701.6597076670023</c:v>
                </c:pt>
                <c:pt idx="6">
                  <c:v>71515.411571193588</c:v>
                </c:pt>
                <c:pt idx="7">
                  <c:v>7151.541157119359</c:v>
                </c:pt>
                <c:pt idx="8">
                  <c:v>4951.0669549287868</c:v>
                </c:pt>
                <c:pt idx="9">
                  <c:v>6051.3040560240734</c:v>
                </c:pt>
                <c:pt idx="10">
                  <c:v>9352.0153593099312</c:v>
                </c:pt>
                <c:pt idx="11">
                  <c:v>4951.0669549287868</c:v>
                </c:pt>
                <c:pt idx="12">
                  <c:v>9902.1339098575736</c:v>
                </c:pt>
                <c:pt idx="13">
                  <c:v>12102.608112048147</c:v>
                </c:pt>
                <c:pt idx="14">
                  <c:v>8251.7782582146447</c:v>
                </c:pt>
                <c:pt idx="15">
                  <c:v>20354.386370262793</c:v>
                </c:pt>
                <c:pt idx="16">
                  <c:v>12102.608112048147</c:v>
                </c:pt>
                <c:pt idx="17">
                  <c:v>33557.231583406225</c:v>
                </c:pt>
                <c:pt idx="18">
                  <c:v>3300.7113032858583</c:v>
                </c:pt>
                <c:pt idx="19">
                  <c:v>9902.1339098575736</c:v>
                </c:pt>
                <c:pt idx="20">
                  <c:v>46209.958246002017</c:v>
                </c:pt>
                <c:pt idx="21">
                  <c:v>8801.8968087622889</c:v>
                </c:pt>
                <c:pt idx="22">
                  <c:v>17053.675066976935</c:v>
                </c:pt>
                <c:pt idx="23">
                  <c:v>13202.845213143433</c:v>
                </c:pt>
                <c:pt idx="24">
                  <c:v>12102.608112048147</c:v>
                </c:pt>
                <c:pt idx="25">
                  <c:v>5501.1855054764301</c:v>
                </c:pt>
                <c:pt idx="26">
                  <c:v>8251.7782582146447</c:v>
                </c:pt>
                <c:pt idx="27">
                  <c:v>15403.319415334005</c:v>
                </c:pt>
                <c:pt idx="28">
                  <c:v>29706.401729572724</c:v>
                </c:pt>
                <c:pt idx="29">
                  <c:v>1650.3556516429292</c:v>
                </c:pt>
                <c:pt idx="30">
                  <c:v>3850.8298538335011</c:v>
                </c:pt>
                <c:pt idx="31">
                  <c:v>20904.504920810436</c:v>
                </c:pt>
                <c:pt idx="32">
                  <c:v>48410.432448192587</c:v>
                </c:pt>
                <c:pt idx="33">
                  <c:v>7701.6597076670023</c:v>
                </c:pt>
                <c:pt idx="34">
                  <c:v>9902.1339098575736</c:v>
                </c:pt>
                <c:pt idx="35">
                  <c:v>12652.726662595789</c:v>
                </c:pt>
                <c:pt idx="36">
                  <c:v>12652.726662595789</c:v>
                </c:pt>
                <c:pt idx="37">
                  <c:v>13202.845213143433</c:v>
                </c:pt>
                <c:pt idx="38">
                  <c:v>2750.592752738215</c:v>
                </c:pt>
                <c:pt idx="39">
                  <c:v>29706.401729572724</c:v>
                </c:pt>
                <c:pt idx="40">
                  <c:v>9352.0153593099312</c:v>
                </c:pt>
                <c:pt idx="41">
                  <c:v>25855.571875739221</c:v>
                </c:pt>
                <c:pt idx="42">
                  <c:v>10452.252460405218</c:v>
                </c:pt>
                <c:pt idx="43">
                  <c:v>11002.37101095286</c:v>
                </c:pt>
                <c:pt idx="44">
                  <c:v>3300.7113032858583</c:v>
                </c:pt>
                <c:pt idx="45">
                  <c:v>11002.37101095286</c:v>
                </c:pt>
                <c:pt idx="46">
                  <c:v>3850.8298538335011</c:v>
                </c:pt>
                <c:pt idx="47">
                  <c:v>7151.541157119359</c:v>
                </c:pt>
                <c:pt idx="48">
                  <c:v>67114.463166812449</c:v>
                </c:pt>
                <c:pt idx="49">
                  <c:v>7151.541157119359</c:v>
                </c:pt>
                <c:pt idx="50">
                  <c:v>2200.4742021905722</c:v>
                </c:pt>
                <c:pt idx="51">
                  <c:v>3850.8298538335011</c:v>
                </c:pt>
                <c:pt idx="52">
                  <c:v>17603.793617524578</c:v>
                </c:pt>
                <c:pt idx="53">
                  <c:v>7151.541157119359</c:v>
                </c:pt>
                <c:pt idx="54">
                  <c:v>56112.09215585958</c:v>
                </c:pt>
                <c:pt idx="55">
                  <c:v>9902.1339098575736</c:v>
                </c:pt>
                <c:pt idx="56">
                  <c:v>4400.9484043811444</c:v>
                </c:pt>
                <c:pt idx="57">
                  <c:v>4951.0669549287868</c:v>
                </c:pt>
                <c:pt idx="58">
                  <c:v>0</c:v>
                </c:pt>
                <c:pt idx="59">
                  <c:v>7151.541157119359</c:v>
                </c:pt>
                <c:pt idx="60">
                  <c:v>5501.1855054764301</c:v>
                </c:pt>
                <c:pt idx="61">
                  <c:v>46209.958246002017</c:v>
                </c:pt>
                <c:pt idx="62">
                  <c:v>12652.726662595789</c:v>
                </c:pt>
                <c:pt idx="63">
                  <c:v>7151.541157119359</c:v>
                </c:pt>
                <c:pt idx="64">
                  <c:v>28056.04607792979</c:v>
                </c:pt>
                <c:pt idx="65">
                  <c:v>7151.541157119359</c:v>
                </c:pt>
                <c:pt idx="66">
                  <c:v>17603.793617524578</c:v>
                </c:pt>
                <c:pt idx="67">
                  <c:v>22554.860572453363</c:v>
                </c:pt>
                <c:pt idx="68">
                  <c:v>12102.608112048147</c:v>
                </c:pt>
                <c:pt idx="69">
                  <c:v>7701.6597076670023</c:v>
                </c:pt>
                <c:pt idx="70">
                  <c:v>36857.942886692079</c:v>
                </c:pt>
                <c:pt idx="71">
                  <c:v>16503.556516429289</c:v>
                </c:pt>
                <c:pt idx="72">
                  <c:v>24755.334774643936</c:v>
                </c:pt>
                <c:pt idx="73">
                  <c:v>20354.386370262793</c:v>
                </c:pt>
                <c:pt idx="74">
                  <c:v>8251.7782582146447</c:v>
                </c:pt>
                <c:pt idx="75">
                  <c:v>30256.520280120363</c:v>
                </c:pt>
                <c:pt idx="76">
                  <c:v>5501.1855054764301</c:v>
                </c:pt>
                <c:pt idx="77">
                  <c:v>4400.9484043811444</c:v>
                </c:pt>
                <c:pt idx="78">
                  <c:v>5501.1855054764301</c:v>
                </c:pt>
                <c:pt idx="79">
                  <c:v>12652.726662595789</c:v>
                </c:pt>
                <c:pt idx="80">
                  <c:v>11002.37101095286</c:v>
                </c:pt>
                <c:pt idx="81">
                  <c:v>12102.608112048147</c:v>
                </c:pt>
                <c:pt idx="82">
                  <c:v>53911.617953669011</c:v>
                </c:pt>
                <c:pt idx="83">
                  <c:v>3850.8298538335011</c:v>
                </c:pt>
                <c:pt idx="84">
                  <c:v>9352.0153593099312</c:v>
                </c:pt>
                <c:pt idx="85">
                  <c:v>13202.845213143433</c:v>
                </c:pt>
                <c:pt idx="86">
                  <c:v>8251.7782582146447</c:v>
                </c:pt>
                <c:pt idx="87">
                  <c:v>6051.3040560240734</c:v>
                </c:pt>
                <c:pt idx="88">
                  <c:v>47860.313897644941</c:v>
                </c:pt>
                <c:pt idx="89">
                  <c:v>11552.489561500504</c:v>
                </c:pt>
                <c:pt idx="90">
                  <c:v>12652.726662595789</c:v>
                </c:pt>
                <c:pt idx="91">
                  <c:v>38508.29853833501</c:v>
                </c:pt>
                <c:pt idx="92">
                  <c:v>9902.1339098575736</c:v>
                </c:pt>
                <c:pt idx="93">
                  <c:v>33557.231583406225</c:v>
                </c:pt>
                <c:pt idx="94">
                  <c:v>6051.3040560240734</c:v>
                </c:pt>
                <c:pt idx="95">
                  <c:v>3850.8298538335011</c:v>
                </c:pt>
                <c:pt idx="96">
                  <c:v>8251.7782582146447</c:v>
                </c:pt>
                <c:pt idx="97">
                  <c:v>13202.845213143433</c:v>
                </c:pt>
                <c:pt idx="98">
                  <c:v>5501.1855054764301</c:v>
                </c:pt>
                <c:pt idx="99">
                  <c:v>10452.252460405218</c:v>
                </c:pt>
                <c:pt idx="100">
                  <c:v>2750.592752738215</c:v>
                </c:pt>
                <c:pt idx="101">
                  <c:v>8801.8968087622889</c:v>
                </c:pt>
                <c:pt idx="102">
                  <c:v>6051.3040560240734</c:v>
                </c:pt>
                <c:pt idx="103">
                  <c:v>10452.252460405218</c:v>
                </c:pt>
                <c:pt idx="104">
                  <c:v>4400.9484043811444</c:v>
                </c:pt>
                <c:pt idx="105">
                  <c:v>550.11855054764305</c:v>
                </c:pt>
                <c:pt idx="106">
                  <c:v>19254.149269167505</c:v>
                </c:pt>
                <c:pt idx="107">
                  <c:v>13202.845213143433</c:v>
                </c:pt>
                <c:pt idx="108">
                  <c:v>11002.37101095286</c:v>
                </c:pt>
                <c:pt idx="109">
                  <c:v>14303.082314238718</c:v>
                </c:pt>
                <c:pt idx="110">
                  <c:v>8801.8968087622889</c:v>
                </c:pt>
                <c:pt idx="111">
                  <c:v>5501.1855054764301</c:v>
                </c:pt>
                <c:pt idx="112">
                  <c:v>19804.267819715147</c:v>
                </c:pt>
                <c:pt idx="113">
                  <c:v>9902.1339098575736</c:v>
                </c:pt>
                <c:pt idx="114">
                  <c:v>9352.0153593099312</c:v>
                </c:pt>
                <c:pt idx="115">
                  <c:v>13752.963763691076</c:v>
                </c:pt>
                <c:pt idx="116">
                  <c:v>1650.3556516429292</c:v>
                </c:pt>
                <c:pt idx="117">
                  <c:v>11552.489561500504</c:v>
                </c:pt>
                <c:pt idx="118">
                  <c:v>8251.7782582146447</c:v>
                </c:pt>
                <c:pt idx="119">
                  <c:v>19254.149269167505</c:v>
                </c:pt>
                <c:pt idx="120">
                  <c:v>11002.37101095286</c:v>
                </c:pt>
                <c:pt idx="121">
                  <c:v>8801.8968087622889</c:v>
                </c:pt>
                <c:pt idx="122">
                  <c:v>3850.8298538335011</c:v>
                </c:pt>
                <c:pt idx="123">
                  <c:v>22554.860572453363</c:v>
                </c:pt>
                <c:pt idx="124">
                  <c:v>2750.592752738215</c:v>
                </c:pt>
                <c:pt idx="125">
                  <c:v>26955.808976834505</c:v>
                </c:pt>
                <c:pt idx="126">
                  <c:v>9902.1339098575736</c:v>
                </c:pt>
                <c:pt idx="127">
                  <c:v>10452.252460405218</c:v>
                </c:pt>
                <c:pt idx="128">
                  <c:v>15953.437965881647</c:v>
                </c:pt>
                <c:pt idx="129">
                  <c:v>4951.0669549287868</c:v>
                </c:pt>
                <c:pt idx="130">
                  <c:v>17053.675066976935</c:v>
                </c:pt>
                <c:pt idx="131">
                  <c:v>8251.7782582146447</c:v>
                </c:pt>
                <c:pt idx="132">
                  <c:v>11552.489561500504</c:v>
                </c:pt>
                <c:pt idx="133">
                  <c:v>7151.541157119359</c:v>
                </c:pt>
                <c:pt idx="134">
                  <c:v>9902.1339098575736</c:v>
                </c:pt>
                <c:pt idx="135">
                  <c:v>6051.3040560240734</c:v>
                </c:pt>
                <c:pt idx="136">
                  <c:v>6601.4226065717166</c:v>
                </c:pt>
                <c:pt idx="137">
                  <c:v>9352.0153593099312</c:v>
                </c:pt>
                <c:pt idx="138">
                  <c:v>10452.252460405218</c:v>
                </c:pt>
                <c:pt idx="139">
                  <c:v>29156.283179025078</c:v>
                </c:pt>
                <c:pt idx="140">
                  <c:v>11552.489561500504</c:v>
                </c:pt>
                <c:pt idx="141">
                  <c:v>34657.468684501509</c:v>
                </c:pt>
                <c:pt idx="142">
                  <c:v>13202.845213143433</c:v>
                </c:pt>
                <c:pt idx="143">
                  <c:v>14303.082314238718</c:v>
                </c:pt>
                <c:pt idx="144">
                  <c:v>6051.3040560240734</c:v>
                </c:pt>
                <c:pt idx="145">
                  <c:v>7151.541157119359</c:v>
                </c:pt>
                <c:pt idx="146">
                  <c:v>16503.556516429289</c:v>
                </c:pt>
                <c:pt idx="147">
                  <c:v>7151.541157119359</c:v>
                </c:pt>
                <c:pt idx="148">
                  <c:v>12652.726662595789</c:v>
                </c:pt>
                <c:pt idx="149">
                  <c:v>31356.757381215648</c:v>
                </c:pt>
                <c:pt idx="150">
                  <c:v>4400.9484043811444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D5-614B-8EC9-D7FC7D9DD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191151"/>
        <c:axId val="2019169711"/>
      </c:scatterChart>
      <c:valAx>
        <c:axId val="201919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69711"/>
        <c:crosses val="autoZero"/>
        <c:crossBetween val="midCat"/>
      </c:valAx>
      <c:valAx>
        <c:axId val="201916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9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Sheet5!$N$2:$N$152</c:f>
              <c:numCache>
                <c:formatCode>General</c:formatCode>
                <c:ptCount val="151"/>
                <c:pt idx="0">
                  <c:v>9.2005055593461424</c:v>
                </c:pt>
                <c:pt idx="1">
                  <c:v>9.4456280173791285</c:v>
                </c:pt>
                <c:pt idx="2">
                  <c:v>7.9195717138840784</c:v>
                </c:pt>
                <c:pt idx="3">
                  <c:v>9.2545727806164191</c:v>
                </c:pt>
                <c:pt idx="4">
                  <c:v>9.1433471455061941</c:v>
                </c:pt>
                <c:pt idx="5">
                  <c:v>8.9491911310652359</c:v>
                </c:pt>
                <c:pt idx="6">
                  <c:v>11.17766825190556</c:v>
                </c:pt>
                <c:pt idx="7">
                  <c:v>8.8750831589115151</c:v>
                </c:pt>
                <c:pt idx="8">
                  <c:v>8.5073583787861971</c:v>
                </c:pt>
                <c:pt idx="9">
                  <c:v>8.7080290742483495</c:v>
                </c:pt>
                <c:pt idx="10">
                  <c:v>9.1433471455061941</c:v>
                </c:pt>
                <c:pt idx="11">
                  <c:v>8.5073583787861971</c:v>
                </c:pt>
                <c:pt idx="12">
                  <c:v>9.2005055593461424</c:v>
                </c:pt>
                <c:pt idx="13">
                  <c:v>9.4011762548082931</c:v>
                </c:pt>
                <c:pt idx="14">
                  <c:v>9.0181840025521876</c:v>
                </c:pt>
                <c:pt idx="15">
                  <c:v>9.9210517140942027</c:v>
                </c:pt>
                <c:pt idx="16">
                  <c:v>9.4011762548082931</c:v>
                </c:pt>
                <c:pt idx="17">
                  <c:v>10.421007665623289</c:v>
                </c:pt>
                <c:pt idx="18">
                  <c:v>8.1018932706780333</c:v>
                </c:pt>
                <c:pt idx="19">
                  <c:v>9.2005055593461424</c:v>
                </c:pt>
                <c:pt idx="20">
                  <c:v>10.740950600293292</c:v>
                </c:pt>
                <c:pt idx="21">
                  <c:v>9.0827225236897586</c:v>
                </c:pt>
                <c:pt idx="22">
                  <c:v>9.7441210059351242</c:v>
                </c:pt>
                <c:pt idx="23">
                  <c:v>9.4881876317979241</c:v>
                </c:pt>
                <c:pt idx="24">
                  <c:v>9.4011762548082931</c:v>
                </c:pt>
                <c:pt idx="25">
                  <c:v>8.6127188944440238</c:v>
                </c:pt>
                <c:pt idx="26">
                  <c:v>9.0181840025521876</c:v>
                </c:pt>
                <c:pt idx="27">
                  <c:v>9.6423383116251813</c:v>
                </c:pt>
                <c:pt idx="28">
                  <c:v>10.299117848014253</c:v>
                </c:pt>
                <c:pt idx="29">
                  <c:v>7.4087460901180879</c:v>
                </c:pt>
                <c:pt idx="30">
                  <c:v>8.2560439505052923</c:v>
                </c:pt>
                <c:pt idx="31">
                  <c:v>9.9477199611763645</c:v>
                </c:pt>
                <c:pt idx="32">
                  <c:v>10.787470615928184</c:v>
                </c:pt>
                <c:pt idx="33">
                  <c:v>8.9491911310652359</c:v>
                </c:pt>
                <c:pt idx="34">
                  <c:v>9.2005055593461424</c:v>
                </c:pt>
                <c:pt idx="35">
                  <c:v>9.4456280173791285</c:v>
                </c:pt>
                <c:pt idx="36">
                  <c:v>9.4456280173791285</c:v>
                </c:pt>
                <c:pt idx="37">
                  <c:v>9.4881876317979241</c:v>
                </c:pt>
                <c:pt idx="38">
                  <c:v>7.9195717138840784</c:v>
                </c:pt>
                <c:pt idx="39">
                  <c:v>10.299117848014253</c:v>
                </c:pt>
                <c:pt idx="40">
                  <c:v>9.1433471455061941</c:v>
                </c:pt>
                <c:pt idx="41">
                  <c:v>10.160281403160036</c:v>
                </c:pt>
                <c:pt idx="42">
                  <c:v>9.2545727806164191</c:v>
                </c:pt>
                <c:pt idx="43">
                  <c:v>9.3058660750039692</c:v>
                </c:pt>
                <c:pt idx="44">
                  <c:v>8.1018932706780333</c:v>
                </c:pt>
                <c:pt idx="45">
                  <c:v>9.3058660750039692</c:v>
                </c:pt>
                <c:pt idx="46">
                  <c:v>8.2560439505052923</c:v>
                </c:pt>
                <c:pt idx="47">
                  <c:v>8.8750831589115151</c:v>
                </c:pt>
                <c:pt idx="48">
                  <c:v>11.114154846183235</c:v>
                </c:pt>
                <c:pt idx="49">
                  <c:v>8.8750831589115151</c:v>
                </c:pt>
                <c:pt idx="50">
                  <c:v>7.6964281625698687</c:v>
                </c:pt>
                <c:pt idx="51">
                  <c:v>8.2560439505052923</c:v>
                </c:pt>
                <c:pt idx="52">
                  <c:v>9.775869704249704</c:v>
                </c:pt>
                <c:pt idx="53">
                  <c:v>8.8750831589115151</c:v>
                </c:pt>
                <c:pt idx="54">
                  <c:v>10.935106614734249</c:v>
                </c:pt>
                <c:pt idx="55">
                  <c:v>9.2005055593461424</c:v>
                </c:pt>
                <c:pt idx="56">
                  <c:v>8.3895753431298132</c:v>
                </c:pt>
                <c:pt idx="57">
                  <c:v>8.5073583787861971</c:v>
                </c:pt>
                <c:pt idx="58">
                  <c:v>0</c:v>
                </c:pt>
                <c:pt idx="59">
                  <c:v>8.8750831589115151</c:v>
                </c:pt>
                <c:pt idx="60">
                  <c:v>8.6127188944440238</c:v>
                </c:pt>
                <c:pt idx="61">
                  <c:v>10.740950600293292</c:v>
                </c:pt>
                <c:pt idx="62">
                  <c:v>9.4456280173791285</c:v>
                </c:pt>
                <c:pt idx="63">
                  <c:v>8.8750831589115151</c:v>
                </c:pt>
                <c:pt idx="64">
                  <c:v>10.241959434174303</c:v>
                </c:pt>
                <c:pt idx="65">
                  <c:v>8.8750831589115151</c:v>
                </c:pt>
                <c:pt idx="66">
                  <c:v>9.775869704249704</c:v>
                </c:pt>
                <c:pt idx="67">
                  <c:v>10.023705868154286</c:v>
                </c:pt>
                <c:pt idx="68">
                  <c:v>9.4011762548082931</c:v>
                </c:pt>
                <c:pt idx="69">
                  <c:v>8.9491911310652359</c:v>
                </c:pt>
                <c:pt idx="70">
                  <c:v>10.514826420840944</c:v>
                </c:pt>
                <c:pt idx="71">
                  <c:v>9.7113311831121329</c:v>
                </c:pt>
                <c:pt idx="72">
                  <c:v>10.116796291220298</c:v>
                </c:pt>
                <c:pt idx="73">
                  <c:v>9.9210517140942027</c:v>
                </c:pt>
                <c:pt idx="74">
                  <c:v>9.0181840025521876</c:v>
                </c:pt>
                <c:pt idx="75">
                  <c:v>10.317466986682449</c:v>
                </c:pt>
                <c:pt idx="76">
                  <c:v>8.6127188944440238</c:v>
                </c:pt>
                <c:pt idx="77">
                  <c:v>8.3895753431298132</c:v>
                </c:pt>
                <c:pt idx="78">
                  <c:v>8.6127188944440238</c:v>
                </c:pt>
                <c:pt idx="79">
                  <c:v>9.4456280173791285</c:v>
                </c:pt>
                <c:pt idx="80">
                  <c:v>9.3058660750039692</c:v>
                </c:pt>
                <c:pt idx="81">
                  <c:v>9.4011762548082931</c:v>
                </c:pt>
                <c:pt idx="82">
                  <c:v>10.895101280120549</c:v>
                </c:pt>
                <c:pt idx="83">
                  <c:v>8.2560439505052923</c:v>
                </c:pt>
                <c:pt idx="84">
                  <c:v>9.1433471455061941</c:v>
                </c:pt>
                <c:pt idx="85">
                  <c:v>9.4881876317979241</c:v>
                </c:pt>
                <c:pt idx="86">
                  <c:v>9.0181840025521876</c:v>
                </c:pt>
                <c:pt idx="87">
                  <c:v>8.7080290742483495</c:v>
                </c:pt>
                <c:pt idx="88">
                  <c:v>10.776041920104563</c:v>
                </c:pt>
                <c:pt idx="89">
                  <c:v>9.3546562391734014</c:v>
                </c:pt>
                <c:pt idx="90">
                  <c:v>9.4456280173791285</c:v>
                </c:pt>
                <c:pt idx="91">
                  <c:v>10.558629043499337</c:v>
                </c:pt>
                <c:pt idx="92">
                  <c:v>9.2005055593461424</c:v>
                </c:pt>
                <c:pt idx="93">
                  <c:v>10.421007665623289</c:v>
                </c:pt>
                <c:pt idx="94">
                  <c:v>8.7080290742483495</c:v>
                </c:pt>
                <c:pt idx="95">
                  <c:v>8.2560439505052923</c:v>
                </c:pt>
                <c:pt idx="96">
                  <c:v>9.0181840025521876</c:v>
                </c:pt>
                <c:pt idx="97">
                  <c:v>9.4881876317979241</c:v>
                </c:pt>
                <c:pt idx="98">
                  <c:v>8.6127188944440238</c:v>
                </c:pt>
                <c:pt idx="99">
                  <c:v>9.2545727806164191</c:v>
                </c:pt>
                <c:pt idx="100">
                  <c:v>7.9195717138840784</c:v>
                </c:pt>
                <c:pt idx="101">
                  <c:v>9.0827225236897586</c:v>
                </c:pt>
                <c:pt idx="102">
                  <c:v>8.7080290742483495</c:v>
                </c:pt>
                <c:pt idx="103">
                  <c:v>9.2545727806164191</c:v>
                </c:pt>
                <c:pt idx="104">
                  <c:v>8.3895753431298132</c:v>
                </c:pt>
                <c:pt idx="105">
                  <c:v>6.3101338014499779</c:v>
                </c:pt>
                <c:pt idx="106">
                  <c:v>9.8654818629393919</c:v>
                </c:pt>
                <c:pt idx="107">
                  <c:v>9.4881876317979241</c:v>
                </c:pt>
                <c:pt idx="108">
                  <c:v>9.3058660750039692</c:v>
                </c:pt>
                <c:pt idx="109">
                  <c:v>9.5682303394714605</c:v>
                </c:pt>
                <c:pt idx="110">
                  <c:v>9.0827225236897586</c:v>
                </c:pt>
                <c:pt idx="111">
                  <c:v>8.6127188944440238</c:v>
                </c:pt>
                <c:pt idx="112">
                  <c:v>9.8936527399060878</c:v>
                </c:pt>
                <c:pt idx="113">
                  <c:v>9.2005055593461424</c:v>
                </c:pt>
                <c:pt idx="114">
                  <c:v>9.1433471455061941</c:v>
                </c:pt>
                <c:pt idx="115">
                  <c:v>9.5290096263181781</c:v>
                </c:pt>
                <c:pt idx="116">
                  <c:v>7.4087460901180879</c:v>
                </c:pt>
                <c:pt idx="117">
                  <c:v>9.3546562391734014</c:v>
                </c:pt>
                <c:pt idx="118">
                  <c:v>9.0181840025521876</c:v>
                </c:pt>
                <c:pt idx="119">
                  <c:v>9.8654818629393919</c:v>
                </c:pt>
                <c:pt idx="120">
                  <c:v>9.3058660750039692</c:v>
                </c:pt>
                <c:pt idx="121">
                  <c:v>9.0827225236897586</c:v>
                </c:pt>
                <c:pt idx="122">
                  <c:v>8.2560439505052923</c:v>
                </c:pt>
                <c:pt idx="123">
                  <c:v>10.023705868154286</c:v>
                </c:pt>
                <c:pt idx="124">
                  <c:v>7.9195717138840784</c:v>
                </c:pt>
                <c:pt idx="125">
                  <c:v>10.201954099560604</c:v>
                </c:pt>
                <c:pt idx="126">
                  <c:v>9.2005055593461424</c:v>
                </c:pt>
                <c:pt idx="127">
                  <c:v>9.2545727806164191</c:v>
                </c:pt>
                <c:pt idx="128">
                  <c:v>9.6774296314364516</c:v>
                </c:pt>
                <c:pt idx="129">
                  <c:v>8.5073583787861971</c:v>
                </c:pt>
                <c:pt idx="130">
                  <c:v>9.7441210059351242</c:v>
                </c:pt>
                <c:pt idx="131">
                  <c:v>9.0181840025521876</c:v>
                </c:pt>
                <c:pt idx="132">
                  <c:v>9.3546562391734014</c:v>
                </c:pt>
                <c:pt idx="133">
                  <c:v>8.8750831589115151</c:v>
                </c:pt>
                <c:pt idx="134">
                  <c:v>9.2005055593461424</c:v>
                </c:pt>
                <c:pt idx="135">
                  <c:v>8.7080290742483495</c:v>
                </c:pt>
                <c:pt idx="136">
                  <c:v>8.7950404512379787</c:v>
                </c:pt>
                <c:pt idx="137">
                  <c:v>9.1433471455061941</c:v>
                </c:pt>
                <c:pt idx="138">
                  <c:v>9.2545727806164191</c:v>
                </c:pt>
                <c:pt idx="139">
                  <c:v>10.280425715002099</c:v>
                </c:pt>
                <c:pt idx="140">
                  <c:v>9.3546562391734014</c:v>
                </c:pt>
                <c:pt idx="141">
                  <c:v>10.453268527841511</c:v>
                </c:pt>
                <c:pt idx="142">
                  <c:v>9.4881876317979241</c:v>
                </c:pt>
                <c:pt idx="143">
                  <c:v>9.5682303394714605</c:v>
                </c:pt>
                <c:pt idx="144">
                  <c:v>8.7080290742483495</c:v>
                </c:pt>
                <c:pt idx="145">
                  <c:v>8.8750831589115151</c:v>
                </c:pt>
                <c:pt idx="146">
                  <c:v>9.7113311831121329</c:v>
                </c:pt>
                <c:pt idx="147">
                  <c:v>8.8750831589115151</c:v>
                </c:pt>
                <c:pt idx="148">
                  <c:v>9.4456280173791285</c:v>
                </c:pt>
                <c:pt idx="149">
                  <c:v>10.353185069284528</c:v>
                </c:pt>
                <c:pt idx="150">
                  <c:v>8.3895753431298132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51-7C4B-B55B-F05B750E3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931871"/>
        <c:axId val="1055659168"/>
      </c:scatterChart>
      <c:valAx>
        <c:axId val="128693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659168"/>
        <c:crosses val="autoZero"/>
        <c:crossBetween val="midCat"/>
      </c:valAx>
      <c:valAx>
        <c:axId val="10556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3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Sheet5!$F$2:$F$152</c:f>
              <c:numCache>
                <c:formatCode>General</c:formatCode>
                <c:ptCount val="151"/>
                <c:pt idx="0">
                  <c:v>225548.60572453364</c:v>
                </c:pt>
                <c:pt idx="1">
                  <c:v>207891.44695256423</c:v>
                </c:pt>
                <c:pt idx="2">
                  <c:v>100820.91491102554</c:v>
                </c:pt>
                <c:pt idx="3">
                  <c:v>264083.57717050292</c:v>
                </c:pt>
                <c:pt idx="4">
                  <c:v>46931.005555457785</c:v>
                </c:pt>
                <c:pt idx="5">
                  <c:v>260289.57214901576</c:v>
                </c:pt>
                <c:pt idx="6">
                  <c:v>115972.65622483233</c:v>
                </c:pt>
                <c:pt idx="7">
                  <c:v>147659.59541270856</c:v>
                </c:pt>
                <c:pt idx="8">
                  <c:v>189772.61174556913</c:v>
                </c:pt>
                <c:pt idx="9">
                  <c:v>87642.418930762491</c:v>
                </c:pt>
                <c:pt idx="10">
                  <c:v>204932.03087642597</c:v>
                </c:pt>
                <c:pt idx="11">
                  <c:v>33982.397118292727</c:v>
                </c:pt>
                <c:pt idx="12">
                  <c:v>230974.45774831221</c:v>
                </c:pt>
                <c:pt idx="13">
                  <c:v>163163.74501585748</c:v>
                </c:pt>
                <c:pt idx="14">
                  <c:v>145393.88350889008</c:v>
                </c:pt>
                <c:pt idx="15">
                  <c:v>173961.5277390577</c:v>
                </c:pt>
                <c:pt idx="16">
                  <c:v>187041.30347006151</c:v>
                </c:pt>
                <c:pt idx="17">
                  <c:v>56833.702752401223</c:v>
                </c:pt>
                <c:pt idx="18">
                  <c:v>236916.78555425652</c:v>
                </c:pt>
                <c:pt idx="19">
                  <c:v>157955.86527293845</c:v>
                </c:pt>
                <c:pt idx="20">
                  <c:v>321340.13853664102</c:v>
                </c:pt>
                <c:pt idx="21">
                  <c:v>314095.76113493269</c:v>
                </c:pt>
                <c:pt idx="22">
                  <c:v>93160.308188101015</c:v>
                </c:pt>
                <c:pt idx="23">
                  <c:v>143456.13514071284</c:v>
                </c:pt>
                <c:pt idx="24">
                  <c:v>211593.04169229293</c:v>
                </c:pt>
                <c:pt idx="25">
                  <c:v>33415.200574741451</c:v>
                </c:pt>
                <c:pt idx="26">
                  <c:v>159244.12123785765</c:v>
                </c:pt>
                <c:pt idx="27">
                  <c:v>208214.32194205237</c:v>
                </c:pt>
                <c:pt idx="28">
                  <c:v>149971.94969089114</c:v>
                </c:pt>
                <c:pt idx="29">
                  <c:v>107284.626113078</c:v>
                </c:pt>
                <c:pt idx="30">
                  <c:v>91830.878132772152</c:v>
                </c:pt>
                <c:pt idx="31">
                  <c:v>159092.17729517177</c:v>
                </c:pt>
                <c:pt idx="32">
                  <c:v>205594.71737079008</c:v>
                </c:pt>
                <c:pt idx="33">
                  <c:v>119740.99102556624</c:v>
                </c:pt>
                <c:pt idx="34">
                  <c:v>152419.71242161273</c:v>
                </c:pt>
                <c:pt idx="35">
                  <c:v>157405.47347263718</c:v>
                </c:pt>
                <c:pt idx="36">
                  <c:v>231647.71016238505</c:v>
                </c:pt>
                <c:pt idx="37">
                  <c:v>176036.8242956897</c:v>
                </c:pt>
                <c:pt idx="38">
                  <c:v>210916.39167440918</c:v>
                </c:pt>
                <c:pt idx="39">
                  <c:v>181929.44445363278</c:v>
                </c:pt>
                <c:pt idx="40">
                  <c:v>189870.25532552757</c:v>
                </c:pt>
                <c:pt idx="41">
                  <c:v>184252.50898068788</c:v>
                </c:pt>
                <c:pt idx="42">
                  <c:v>96914.429174012155</c:v>
                </c:pt>
                <c:pt idx="43">
                  <c:v>204708.59216452093</c:v>
                </c:pt>
                <c:pt idx="44">
                  <c:v>150771.87847051123</c:v>
                </c:pt>
                <c:pt idx="45">
                  <c:v>212170.70366660581</c:v>
                </c:pt>
                <c:pt idx="46">
                  <c:v>156913.14483830472</c:v>
                </c:pt>
                <c:pt idx="47">
                  <c:v>245452.31406987208</c:v>
                </c:pt>
                <c:pt idx="48">
                  <c:v>182442.82715051054</c:v>
                </c:pt>
                <c:pt idx="49">
                  <c:v>154651.70227338001</c:v>
                </c:pt>
                <c:pt idx="50">
                  <c:v>261660.78633286626</c:v>
                </c:pt>
                <c:pt idx="51">
                  <c:v>176805.23343490966</c:v>
                </c:pt>
                <c:pt idx="52">
                  <c:v>276393.67672688462</c:v>
                </c:pt>
                <c:pt idx="53">
                  <c:v>204409.40283253029</c:v>
                </c:pt>
                <c:pt idx="54">
                  <c:v>153131.80054072538</c:v>
                </c:pt>
                <c:pt idx="55">
                  <c:v>211646.71384340193</c:v>
                </c:pt>
                <c:pt idx="56">
                  <c:v>166184.04051566907</c:v>
                </c:pt>
                <c:pt idx="57">
                  <c:v>140730.27284081647</c:v>
                </c:pt>
                <c:pt idx="58">
                  <c:v>819672.13114754099</c:v>
                </c:pt>
                <c:pt idx="59">
                  <c:v>157797.84342947311</c:v>
                </c:pt>
                <c:pt idx="60">
                  <c:v>131930.47264091822</c:v>
                </c:pt>
                <c:pt idx="61">
                  <c:v>179254.85420297194</c:v>
                </c:pt>
                <c:pt idx="62">
                  <c:v>232999.36757314517</c:v>
                </c:pt>
                <c:pt idx="63">
                  <c:v>127564.96701534426</c:v>
                </c:pt>
                <c:pt idx="64">
                  <c:v>154808.48619736513</c:v>
                </c:pt>
                <c:pt idx="65">
                  <c:v>207912.36493817857</c:v>
                </c:pt>
                <c:pt idx="66">
                  <c:v>60419.310011479669</c:v>
                </c:pt>
                <c:pt idx="67">
                  <c:v>128631.3701134876</c:v>
                </c:pt>
                <c:pt idx="68">
                  <c:v>216928.68901875036</c:v>
                </c:pt>
                <c:pt idx="69">
                  <c:v>110814.15813832213</c:v>
                </c:pt>
                <c:pt idx="70">
                  <c:v>191010.15514421955</c:v>
                </c:pt>
                <c:pt idx="71">
                  <c:v>155469.3407393274</c:v>
                </c:pt>
                <c:pt idx="72">
                  <c:v>185083.49594532314</c:v>
                </c:pt>
                <c:pt idx="73">
                  <c:v>125495.9705335461</c:v>
                </c:pt>
                <c:pt idx="74">
                  <c:v>161394.44803098773</c:v>
                </c:pt>
                <c:pt idx="75">
                  <c:v>234316.14722937581</c:v>
                </c:pt>
                <c:pt idx="76">
                  <c:v>182390.38695372292</c:v>
                </c:pt>
                <c:pt idx="77">
                  <c:v>167848.1310110612</c:v>
                </c:pt>
                <c:pt idx="78">
                  <c:v>125552.05979232212</c:v>
                </c:pt>
                <c:pt idx="79">
                  <c:v>305536.15643451212</c:v>
                </c:pt>
                <c:pt idx="80">
                  <c:v>399556.20721270301</c:v>
                </c:pt>
                <c:pt idx="81">
                  <c:v>227597.45596621442</c:v>
                </c:pt>
                <c:pt idx="82">
                  <c:v>115237.48181408489</c:v>
                </c:pt>
                <c:pt idx="83">
                  <c:v>189625.13481161927</c:v>
                </c:pt>
                <c:pt idx="84">
                  <c:v>185761.89695678305</c:v>
                </c:pt>
                <c:pt idx="85">
                  <c:v>228703.16159250587</c:v>
                </c:pt>
                <c:pt idx="86">
                  <c:v>100562.69398315118</c:v>
                </c:pt>
                <c:pt idx="87">
                  <c:v>161200.15735501601</c:v>
                </c:pt>
                <c:pt idx="88">
                  <c:v>45248.085939423458</c:v>
                </c:pt>
                <c:pt idx="89">
                  <c:v>113703.55209896757</c:v>
                </c:pt>
                <c:pt idx="90">
                  <c:v>280450.22521521134</c:v>
                </c:pt>
                <c:pt idx="91">
                  <c:v>190764.69060495391</c:v>
                </c:pt>
                <c:pt idx="92">
                  <c:v>169106.09627477071</c:v>
                </c:pt>
                <c:pt idx="93">
                  <c:v>4308.4134698238722</c:v>
                </c:pt>
                <c:pt idx="94">
                  <c:v>112605.11943820282</c:v>
                </c:pt>
                <c:pt idx="95">
                  <c:v>215606.91455157544</c:v>
                </c:pt>
                <c:pt idx="96">
                  <c:v>234854.94616877416</c:v>
                </c:pt>
                <c:pt idx="97">
                  <c:v>202682.32758407609</c:v>
                </c:pt>
                <c:pt idx="98">
                  <c:v>155422.11232779938</c:v>
                </c:pt>
                <c:pt idx="99">
                  <c:v>240306.71875739581</c:v>
                </c:pt>
                <c:pt idx="100">
                  <c:v>130723.45109910902</c:v>
                </c:pt>
                <c:pt idx="101">
                  <c:v>155500.14745703639</c:v>
                </c:pt>
                <c:pt idx="102">
                  <c:v>199806.69863573843</c:v>
                </c:pt>
                <c:pt idx="103">
                  <c:v>155754.77678167165</c:v>
                </c:pt>
                <c:pt idx="104">
                  <c:v>325945.24119947851</c:v>
                </c:pt>
                <c:pt idx="105">
                  <c:v>306715.79799356748</c:v>
                </c:pt>
                <c:pt idx="106">
                  <c:v>129938.43393249388</c:v>
                </c:pt>
                <c:pt idx="107">
                  <c:v>100996.15877942776</c:v>
                </c:pt>
                <c:pt idx="108">
                  <c:v>143390.47645372894</c:v>
                </c:pt>
                <c:pt idx="109">
                  <c:v>107546.96689251529</c:v>
                </c:pt>
                <c:pt idx="110">
                  <c:v>226508.16687779466</c:v>
                </c:pt>
                <c:pt idx="111">
                  <c:v>163110.0899901668</c:v>
                </c:pt>
                <c:pt idx="112">
                  <c:v>102745.70779805674</c:v>
                </c:pt>
                <c:pt idx="113">
                  <c:v>144352.71554953704</c:v>
                </c:pt>
                <c:pt idx="114">
                  <c:v>219355.97086952708</c:v>
                </c:pt>
                <c:pt idx="115">
                  <c:v>292882.94444986817</c:v>
                </c:pt>
                <c:pt idx="116">
                  <c:v>157741.97619147773</c:v>
                </c:pt>
                <c:pt idx="117">
                  <c:v>236683.76460320337</c:v>
                </c:pt>
                <c:pt idx="118">
                  <c:v>209171.10719496314</c:v>
                </c:pt>
                <c:pt idx="119">
                  <c:v>105487.81722264428</c:v>
                </c:pt>
                <c:pt idx="120">
                  <c:v>212903.24693828754</c:v>
                </c:pt>
                <c:pt idx="121">
                  <c:v>188377.13101629465</c:v>
                </c:pt>
                <c:pt idx="122">
                  <c:v>232748.0292728341</c:v>
                </c:pt>
                <c:pt idx="123">
                  <c:v>175533.36802795678</c:v>
                </c:pt>
                <c:pt idx="124">
                  <c:v>211315.79300444099</c:v>
                </c:pt>
                <c:pt idx="125">
                  <c:v>283083.27643914544</c:v>
                </c:pt>
                <c:pt idx="126">
                  <c:v>221881.45613403613</c:v>
                </c:pt>
                <c:pt idx="127">
                  <c:v>125344.69791927801</c:v>
                </c:pt>
                <c:pt idx="128">
                  <c:v>186040.07216624194</c:v>
                </c:pt>
                <c:pt idx="129">
                  <c:v>274351.49465574487</c:v>
                </c:pt>
                <c:pt idx="130">
                  <c:v>111346.86403929307</c:v>
                </c:pt>
                <c:pt idx="131">
                  <c:v>112776.9202032804</c:v>
                </c:pt>
                <c:pt idx="132">
                  <c:v>234939.82336796913</c:v>
                </c:pt>
                <c:pt idx="133">
                  <c:v>170537.8764623623</c:v>
                </c:pt>
                <c:pt idx="134">
                  <c:v>156260.02784776923</c:v>
                </c:pt>
                <c:pt idx="135">
                  <c:v>169404.19134203414</c:v>
                </c:pt>
                <c:pt idx="136">
                  <c:v>228738.73461732012</c:v>
                </c:pt>
                <c:pt idx="137">
                  <c:v>255023.75178840809</c:v>
                </c:pt>
                <c:pt idx="138">
                  <c:v>237105.12876632379</c:v>
                </c:pt>
                <c:pt idx="139">
                  <c:v>106911.13679948148</c:v>
                </c:pt>
                <c:pt idx="140">
                  <c:v>270484.70859780727</c:v>
                </c:pt>
                <c:pt idx="141">
                  <c:v>76342.972463421756</c:v>
                </c:pt>
                <c:pt idx="142">
                  <c:v>160735.09516857093</c:v>
                </c:pt>
                <c:pt idx="143">
                  <c:v>144176.58984114093</c:v>
                </c:pt>
                <c:pt idx="144">
                  <c:v>239317.81022289104</c:v>
                </c:pt>
                <c:pt idx="145">
                  <c:v>72079.156018609516</c:v>
                </c:pt>
                <c:pt idx="146">
                  <c:v>119812.97486849796</c:v>
                </c:pt>
                <c:pt idx="147">
                  <c:v>113986.09369656902</c:v>
                </c:pt>
                <c:pt idx="148">
                  <c:v>208304.13919261313</c:v>
                </c:pt>
                <c:pt idx="149">
                  <c:v>119340.73664639967</c:v>
                </c:pt>
                <c:pt idx="150">
                  <c:v>150884.32359029248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E-B940-BB0F-5E6025F0E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882720"/>
        <c:axId val="1284753135"/>
      </c:scatterChart>
      <c:valAx>
        <c:axId val="109788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53135"/>
        <c:crosses val="autoZero"/>
        <c:crossBetween val="midCat"/>
      </c:valAx>
      <c:valAx>
        <c:axId val="1284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88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Sheet5!$O$2:$O$152</c:f>
              <c:numCache>
                <c:formatCode>General</c:formatCode>
                <c:ptCount val="151"/>
                <c:pt idx="0">
                  <c:v>12.326290961148331</c:v>
                </c:pt>
                <c:pt idx="1">
                  <c:v>12.244771332800516</c:v>
                </c:pt>
                <c:pt idx="2">
                  <c:v>11.521101102293182</c:v>
                </c:pt>
                <c:pt idx="3">
                  <c:v>12.484020912218817</c:v>
                </c:pt>
                <c:pt idx="4">
                  <c:v>10.756433835268009</c:v>
                </c:pt>
                <c:pt idx="5">
                  <c:v>12.469550029285138</c:v>
                </c:pt>
                <c:pt idx="6">
                  <c:v>11.661109720101935</c:v>
                </c:pt>
                <c:pt idx="7">
                  <c:v>11.90266487261691</c:v>
                </c:pt>
                <c:pt idx="8">
                  <c:v>12.153581854142729</c:v>
                </c:pt>
                <c:pt idx="9">
                  <c:v>11.381020394090291</c:v>
                </c:pt>
                <c:pt idx="10">
                  <c:v>12.230433646443108</c:v>
                </c:pt>
                <c:pt idx="11">
                  <c:v>10.433597937713985</c:v>
                </c:pt>
                <c:pt idx="12">
                  <c:v>12.35006241087221</c:v>
                </c:pt>
                <c:pt idx="13">
                  <c:v>12.002509546194908</c:v>
                </c:pt>
                <c:pt idx="14">
                  <c:v>11.887201776545355</c:v>
                </c:pt>
                <c:pt idx="15">
                  <c:v>12.06658944880142</c:v>
                </c:pt>
                <c:pt idx="16">
                  <c:v>12.139084745619067</c:v>
                </c:pt>
                <c:pt idx="17">
                  <c:v>10.947884787058724</c:v>
                </c:pt>
                <c:pt idx="18">
                  <c:v>12.375464242656857</c:v>
                </c:pt>
                <c:pt idx="19">
                  <c:v>11.970070939272595</c:v>
                </c:pt>
                <c:pt idx="20">
                  <c:v>12.680255462718915</c:v>
                </c:pt>
                <c:pt idx="21">
                  <c:v>12.657453190163256</c:v>
                </c:pt>
                <c:pt idx="22">
                  <c:v>11.442077032151897</c:v>
                </c:pt>
                <c:pt idx="23">
                  <c:v>11.873784588990697</c:v>
                </c:pt>
                <c:pt idx="24">
                  <c:v>12.262420094173658</c:v>
                </c:pt>
                <c:pt idx="25">
                  <c:v>10.416766182463185</c:v>
                </c:pt>
                <c:pt idx="26">
                  <c:v>11.978193657449147</c:v>
                </c:pt>
                <c:pt idx="27">
                  <c:v>12.246323222144161</c:v>
                </c:pt>
                <c:pt idx="28">
                  <c:v>11.918203553530601</c:v>
                </c:pt>
                <c:pt idx="29">
                  <c:v>11.583240638885254</c:v>
                </c:pt>
                <c:pt idx="30">
                  <c:v>11.427703883153288</c:v>
                </c:pt>
                <c:pt idx="31">
                  <c:v>11.977239044639205</c:v>
                </c:pt>
                <c:pt idx="32">
                  <c:v>12.233662118511219</c:v>
                </c:pt>
                <c:pt idx="33">
                  <c:v>11.693086280923849</c:v>
                </c:pt>
                <c:pt idx="34">
                  <c:v>11.934393260468642</c:v>
                </c:pt>
                <c:pt idx="35">
                  <c:v>11.96658038864696</c:v>
                </c:pt>
                <c:pt idx="36">
                  <c:v>12.35297300589365</c:v>
                </c:pt>
                <c:pt idx="37">
                  <c:v>12.078448481087747</c:v>
                </c:pt>
                <c:pt idx="38">
                  <c:v>12.259217085942643</c:v>
                </c:pt>
                <c:pt idx="39">
                  <c:v>12.111374223059148</c:v>
                </c:pt>
                <c:pt idx="40">
                  <c:v>12.154096251175208</c:v>
                </c:pt>
                <c:pt idx="41">
                  <c:v>12.124062427221761</c:v>
                </c:pt>
                <c:pt idx="42">
                  <c:v>11.481583694677722</c:v>
                </c:pt>
                <c:pt idx="43">
                  <c:v>12.229342745192127</c:v>
                </c:pt>
                <c:pt idx="44">
                  <c:v>11.923523234874969</c:v>
                </c:pt>
                <c:pt idx="45">
                  <c:v>12.26514643562429</c:v>
                </c:pt>
                <c:pt idx="46">
                  <c:v>11.963447713658717</c:v>
                </c:pt>
                <c:pt idx="47">
                  <c:v>12.410857967308418</c:v>
                </c:pt>
                <c:pt idx="48">
                  <c:v>12.114192127035928</c:v>
                </c:pt>
                <c:pt idx="49">
                  <c:v>11.948930785316652</c:v>
                </c:pt>
                <c:pt idx="50">
                  <c:v>12.474804235230673</c:v>
                </c:pt>
                <c:pt idx="51">
                  <c:v>12.08280402962377</c:v>
                </c:pt>
                <c:pt idx="52">
                  <c:v>12.529581493359567</c:v>
                </c:pt>
                <c:pt idx="53">
                  <c:v>12.227880138369718</c:v>
                </c:pt>
                <c:pt idx="54">
                  <c:v>11.939054270989491</c:v>
                </c:pt>
                <c:pt idx="55">
                  <c:v>12.262673719456703</c:v>
                </c:pt>
                <c:pt idx="56">
                  <c:v>12.020851131014551</c:v>
                </c:pt>
                <c:pt idx="57">
                  <c:v>11.854600378742493</c:v>
                </c:pt>
                <c:pt idx="58">
                  <c:v>13.61665969921911</c:v>
                </c:pt>
                <c:pt idx="59">
                  <c:v>11.969070020820633</c:v>
                </c:pt>
                <c:pt idx="60">
                  <c:v>11.79003034038424</c:v>
                </c:pt>
                <c:pt idx="61">
                  <c:v>12.096563838725441</c:v>
                </c:pt>
                <c:pt idx="62">
                  <c:v>12.358791018265807</c:v>
                </c:pt>
                <c:pt idx="63">
                  <c:v>11.756381059024921</c:v>
                </c:pt>
                <c:pt idx="64">
                  <c:v>11.949944059031596</c:v>
                </c:pt>
                <c:pt idx="65">
                  <c:v>12.244871947489626</c:v>
                </c:pt>
                <c:pt idx="66">
                  <c:v>11.009064035005871</c:v>
                </c:pt>
                <c:pt idx="67">
                  <c:v>11.764705996601881</c:v>
                </c:pt>
                <c:pt idx="68">
                  <c:v>12.287323956481135</c:v>
                </c:pt>
                <c:pt idx="69">
                  <c:v>11.615609826163809</c:v>
                </c:pt>
                <c:pt idx="70">
                  <c:v>12.160081873909727</c:v>
                </c:pt>
                <c:pt idx="71">
                  <c:v>11.954203825498231</c:v>
                </c:pt>
                <c:pt idx="72">
                  <c:v>12.128562331676147</c:v>
                </c:pt>
                <c:pt idx="73">
                  <c:v>11.740028929736104</c:v>
                </c:pt>
                <c:pt idx="74">
                  <c:v>11.991606635409651</c:v>
                </c:pt>
                <c:pt idx="75">
                  <c:v>12.364426539019972</c:v>
                </c:pt>
                <c:pt idx="76">
                  <c:v>12.113904652128921</c:v>
                </c:pt>
                <c:pt idx="77">
                  <c:v>12.030814867470175</c:v>
                </c:pt>
                <c:pt idx="78">
                  <c:v>11.740475770602663</c:v>
                </c:pt>
                <c:pt idx="79">
                  <c:v>12.629823402258578</c:v>
                </c:pt>
                <c:pt idx="80">
                  <c:v>12.898109728191139</c:v>
                </c:pt>
                <c:pt idx="81">
                  <c:v>12.335333803519006</c:v>
                </c:pt>
                <c:pt idx="82">
                  <c:v>11.654750337294363</c:v>
                </c:pt>
                <c:pt idx="83">
                  <c:v>12.152804427588586</c:v>
                </c:pt>
                <c:pt idx="84">
                  <c:v>12.132221008748564</c:v>
                </c:pt>
                <c:pt idx="85">
                  <c:v>12.340180204106424</c:v>
                </c:pt>
                <c:pt idx="86">
                  <c:v>11.518536632713872</c:v>
                </c:pt>
                <c:pt idx="87">
                  <c:v>11.99040208520193</c:v>
                </c:pt>
                <c:pt idx="88">
                  <c:v>10.719915648552165</c:v>
                </c:pt>
                <c:pt idx="89">
                  <c:v>11.641349920226606</c:v>
                </c:pt>
                <c:pt idx="90">
                  <c:v>12.544151537985586</c:v>
                </c:pt>
                <c:pt idx="91">
                  <c:v>12.158795961148195</c:v>
                </c:pt>
                <c:pt idx="92">
                  <c:v>12.038281585536488</c:v>
                </c:pt>
                <c:pt idx="93">
                  <c:v>8.3683250108815024</c:v>
                </c:pt>
                <c:pt idx="94">
                  <c:v>11.631642459357593</c:v>
                </c:pt>
                <c:pt idx="95">
                  <c:v>12.281212188706677</c:v>
                </c:pt>
                <c:pt idx="96">
                  <c:v>12.366723352203232</c:v>
                </c:pt>
                <c:pt idx="97">
                  <c:v>12.219395143558225</c:v>
                </c:pt>
                <c:pt idx="98">
                  <c:v>11.953899999764682</c:v>
                </c:pt>
                <c:pt idx="99">
                  <c:v>12.389671381206332</c:v>
                </c:pt>
                <c:pt idx="100">
                  <c:v>11.780839310442316</c:v>
                </c:pt>
                <c:pt idx="101">
                  <c:v>11.954401958877737</c:v>
                </c:pt>
                <c:pt idx="102">
                  <c:v>12.205105671339981</c:v>
                </c:pt>
                <c:pt idx="103">
                  <c:v>11.956038105724643</c:v>
                </c:pt>
                <c:pt idx="104">
                  <c:v>12.694484674459265</c:v>
                </c:pt>
                <c:pt idx="105">
                  <c:v>12.633676858373315</c:v>
                </c:pt>
                <c:pt idx="106">
                  <c:v>11.774816032126198</c:v>
                </c:pt>
                <c:pt idx="107">
                  <c:v>11.522837763213312</c:v>
                </c:pt>
                <c:pt idx="108">
                  <c:v>11.87332679248569</c:v>
                </c:pt>
                <c:pt idx="109">
                  <c:v>11.585682932461983</c:v>
                </c:pt>
                <c:pt idx="110">
                  <c:v>12.330536280110799</c:v>
                </c:pt>
                <c:pt idx="111">
                  <c:v>12.002180650522513</c:v>
                </c:pt>
                <c:pt idx="112">
                  <c:v>11.540012358231031</c:v>
                </c:pt>
                <c:pt idx="113">
                  <c:v>11.88001499717279</c:v>
                </c:pt>
                <c:pt idx="114">
                  <c:v>12.298451126964832</c:v>
                </c:pt>
                <c:pt idx="115">
                  <c:v>12.587528301177986</c:v>
                </c:pt>
                <c:pt idx="116">
                  <c:v>11.968715915030458</c:v>
                </c:pt>
                <c:pt idx="117">
                  <c:v>12.374480202542125</c:v>
                </c:pt>
                <c:pt idx="118">
                  <c:v>12.250907890711975</c:v>
                </c:pt>
                <c:pt idx="119">
                  <c:v>11.566350748667713</c:v>
                </c:pt>
                <c:pt idx="120">
                  <c:v>12.268593101767095</c:v>
                </c:pt>
                <c:pt idx="121">
                  <c:v>12.146201248492783</c:v>
                </c:pt>
                <c:pt idx="122">
                  <c:v>12.357711727962045</c:v>
                </c:pt>
                <c:pt idx="123">
                  <c:v>12.075584435028839</c:v>
                </c:pt>
                <c:pt idx="124">
                  <c:v>12.261108942904997</c:v>
                </c:pt>
                <c:pt idx="125">
                  <c:v>12.553496396374349</c:v>
                </c:pt>
                <c:pt idx="126">
                  <c:v>12.309898536857371</c:v>
                </c:pt>
                <c:pt idx="127">
                  <c:v>11.738822804481059</c:v>
                </c:pt>
                <c:pt idx="128">
                  <c:v>12.133717371245085</c:v>
                </c:pt>
                <c:pt idx="129">
                  <c:v>12.522165390461145</c:v>
                </c:pt>
                <c:pt idx="130">
                  <c:v>11.620405509193219</c:v>
                </c:pt>
                <c:pt idx="131">
                  <c:v>11.633166988984049</c:v>
                </c:pt>
                <c:pt idx="132">
                  <c:v>12.367084689559977</c:v>
                </c:pt>
                <c:pt idx="133">
                  <c:v>12.046712700373567</c:v>
                </c:pt>
                <c:pt idx="134">
                  <c:v>11.959276743765036</c:v>
                </c:pt>
                <c:pt idx="135">
                  <c:v>12.040042803172838</c:v>
                </c:pt>
                <c:pt idx="136">
                  <c:v>12.340335734350509</c:v>
                </c:pt>
                <c:pt idx="137">
                  <c:v>12.449111964071172</c:v>
                </c:pt>
                <c:pt idx="138">
                  <c:v>12.376258903056677</c:v>
                </c:pt>
                <c:pt idx="139">
                  <c:v>11.579753271189078</c:v>
                </c:pt>
                <c:pt idx="140">
                  <c:v>12.507970845533288</c:v>
                </c:pt>
                <c:pt idx="141">
                  <c:v>11.242991262709406</c:v>
                </c:pt>
                <c:pt idx="142">
                  <c:v>11.987512917232282</c:v>
                </c:pt>
                <c:pt idx="143">
                  <c:v>11.878794145585228</c:v>
                </c:pt>
                <c:pt idx="144">
                  <c:v>12.38554769746583</c:v>
                </c:pt>
                <c:pt idx="145">
                  <c:v>11.185520183259861</c:v>
                </c:pt>
                <c:pt idx="146">
                  <c:v>11.693687263210489</c:v>
                </c:pt>
                <c:pt idx="147">
                  <c:v>11.643831734818027</c:v>
                </c:pt>
                <c:pt idx="148">
                  <c:v>12.246754498355584</c:v>
                </c:pt>
                <c:pt idx="149">
                  <c:v>11.689738013726702</c:v>
                </c:pt>
                <c:pt idx="150">
                  <c:v>11.924268753277847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1-D747-9414-9F4032F68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967392"/>
        <c:axId val="1611856912"/>
      </c:scatterChart>
      <c:valAx>
        <c:axId val="82796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56912"/>
        <c:crosses val="autoZero"/>
        <c:crossBetween val="midCat"/>
      </c:valAx>
      <c:valAx>
        <c:axId val="16118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6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Sheet5!$G$2:$G$152</c:f>
              <c:numCache>
                <c:formatCode>General</c:formatCode>
                <c:ptCount val="151"/>
                <c:pt idx="0">
                  <c:v>9902.1339098575736</c:v>
                </c:pt>
                <c:pt idx="1">
                  <c:v>8428.0316332120638</c:v>
                </c:pt>
                <c:pt idx="2">
                  <c:v>11245.409740075926</c:v>
                </c:pt>
                <c:pt idx="3">
                  <c:v>5281.6715434100579</c:v>
                </c:pt>
                <c:pt idx="4">
                  <c:v>1759.9127083296667</c:v>
                </c:pt>
                <c:pt idx="5">
                  <c:v>6100.5368472425571</c:v>
                </c:pt>
                <c:pt idx="6">
                  <c:v>12885.850691648035</c:v>
                </c:pt>
                <c:pt idx="7">
                  <c:v>12656.536749660736</c:v>
                </c:pt>
                <c:pt idx="8">
                  <c:v>6777.5932766274691</c:v>
                </c:pt>
                <c:pt idx="9">
                  <c:v>10867.659947414548</c:v>
                </c:pt>
                <c:pt idx="10">
                  <c:v>3678.2672208589279</c:v>
                </c:pt>
                <c:pt idx="11">
                  <c:v>11044.279063445136</c:v>
                </c:pt>
                <c:pt idx="12">
                  <c:v>9395.5711626432076</c:v>
                </c:pt>
                <c:pt idx="13">
                  <c:v>13257.05428253842</c:v>
                </c:pt>
                <c:pt idx="14">
                  <c:v>11861.079970462086</c:v>
                </c:pt>
                <c:pt idx="15">
                  <c:v>14050.738778923891</c:v>
                </c:pt>
                <c:pt idx="16">
                  <c:v>17516.566515450206</c:v>
                </c:pt>
                <c:pt idx="17">
                  <c:v>7700.050050325327</c:v>
                </c:pt>
                <c:pt idx="18">
                  <c:v>8755.6203357007835</c:v>
                </c:pt>
                <c:pt idx="19">
                  <c:v>6504.0650406504074</c:v>
                </c:pt>
                <c:pt idx="20">
                  <c:v>9460.0134242095264</c:v>
                </c:pt>
                <c:pt idx="21">
                  <c:v>5710.83202063514</c:v>
                </c:pt>
                <c:pt idx="22">
                  <c:v>8280.9162833867558</c:v>
                </c:pt>
                <c:pt idx="23">
                  <c:v>13087.226363714155</c:v>
                </c:pt>
                <c:pt idx="24">
                  <c:v>15516.823057434814</c:v>
                </c:pt>
                <c:pt idx="25">
                  <c:v>10525.788181043556</c:v>
                </c:pt>
                <c:pt idx="26">
                  <c:v>14675.438623880998</c:v>
                </c:pt>
                <c:pt idx="27">
                  <c:v>5605.7702061321788</c:v>
                </c:pt>
                <c:pt idx="28">
                  <c:v>5369.3661000442507</c:v>
                </c:pt>
                <c:pt idx="29">
                  <c:v>8940.3855094231676</c:v>
                </c:pt>
                <c:pt idx="30">
                  <c:v>4974.1725655251576</c:v>
                </c:pt>
                <c:pt idx="31">
                  <c:v>9260.5894246443277</c:v>
                </c:pt>
                <c:pt idx="32">
                  <c:v>11781.270321247521</c:v>
                </c:pt>
                <c:pt idx="33">
                  <c:v>2456.2254569346919</c:v>
                </c:pt>
                <c:pt idx="34">
                  <c:v>9897.3839234813458</c:v>
                </c:pt>
                <c:pt idx="35">
                  <c:v>16043.250180864943</c:v>
                </c:pt>
                <c:pt idx="36">
                  <c:v>10156.861137889191</c:v>
                </c:pt>
                <c:pt idx="37">
                  <c:v>8475.8470957183927</c:v>
                </c:pt>
                <c:pt idx="38">
                  <c:v>5339.6554854280803</c:v>
                </c:pt>
                <c:pt idx="39">
                  <c:v>13892.793940095597</c:v>
                </c:pt>
                <c:pt idx="40">
                  <c:v>9326.9599107276699</c:v>
                </c:pt>
                <c:pt idx="41">
                  <c:v>4865.8233005463344</c:v>
                </c:pt>
                <c:pt idx="42">
                  <c:v>12460.426608087279</c:v>
                </c:pt>
                <c:pt idx="43">
                  <c:v>16936.322373323674</c:v>
                </c:pt>
                <c:pt idx="44">
                  <c:v>3677.3628895246643</c:v>
                </c:pt>
                <c:pt idx="45">
                  <c:v>10855.245303872856</c:v>
                </c:pt>
                <c:pt idx="46">
                  <c:v>7472.0545161097498</c:v>
                </c:pt>
                <c:pt idx="47">
                  <c:v>9545.3677693839145</c:v>
                </c:pt>
                <c:pt idx="48">
                  <c:v>13923.26838780212</c:v>
                </c:pt>
                <c:pt idx="49">
                  <c:v>22976.824337759321</c:v>
                </c:pt>
                <c:pt idx="50">
                  <c:v>7174.5699478366569</c:v>
                </c:pt>
                <c:pt idx="51">
                  <c:v>7280.2154943786336</c:v>
                </c:pt>
                <c:pt idx="52">
                  <c:v>6142.0817050418809</c:v>
                </c:pt>
                <c:pt idx="53">
                  <c:v>2920.1343261790043</c:v>
                </c:pt>
                <c:pt idx="54">
                  <c:v>3658.1485684728846</c:v>
                </c:pt>
                <c:pt idx="55">
                  <c:v>3072.2910074042211</c:v>
                </c:pt>
                <c:pt idx="56">
                  <c:v>9140.122228361799</c:v>
                </c:pt>
                <c:pt idx="57">
                  <c:v>12900.275010408177</c:v>
                </c:pt>
                <c:pt idx="58">
                  <c:v>0</c:v>
                </c:pt>
                <c:pt idx="59">
                  <c:v>11104.292685777738</c:v>
                </c:pt>
                <c:pt idx="60">
                  <c:v>12533.394900887231</c:v>
                </c:pt>
                <c:pt idx="61">
                  <c:v>7453.5523568933349</c:v>
                </c:pt>
                <c:pt idx="62">
                  <c:v>9615.8469157171021</c:v>
                </c:pt>
                <c:pt idx="63">
                  <c:v>17008.662268712564</c:v>
                </c:pt>
                <c:pt idx="64">
                  <c:v>7628.2442474063973</c:v>
                </c:pt>
                <c:pt idx="65">
                  <c:v>13644.248949067969</c:v>
                </c:pt>
                <c:pt idx="66">
                  <c:v>5664.3103135762185</c:v>
                </c:pt>
                <c:pt idx="67">
                  <c:v>2604.1933826656996</c:v>
                </c:pt>
                <c:pt idx="68">
                  <c:v>8384.3603731173462</c:v>
                </c:pt>
                <c:pt idx="69">
                  <c:v>4888.8599178671529</c:v>
                </c:pt>
                <c:pt idx="70">
                  <c:v>3572.8518228415164</c:v>
                </c:pt>
                <c:pt idx="71">
                  <c:v>2120.0364646271919</c:v>
                </c:pt>
                <c:pt idx="72">
                  <c:v>9438.0325746952858</c:v>
                </c:pt>
                <c:pt idx="73">
                  <c:v>13804.556758690072</c:v>
                </c:pt>
                <c:pt idx="74">
                  <c:v>7061.0071013557135</c:v>
                </c:pt>
                <c:pt idx="75">
                  <c:v>6131.6374975911422</c:v>
                </c:pt>
                <c:pt idx="76">
                  <c:v>11801.730920535012</c:v>
                </c:pt>
                <c:pt idx="77">
                  <c:v>12868.356710848026</c:v>
                </c:pt>
                <c:pt idx="78">
                  <c:v>9601.0398664716922</c:v>
                </c:pt>
                <c:pt idx="79">
                  <c:v>3571.2018284553365</c:v>
                </c:pt>
                <c:pt idx="80">
                  <c:v>9632.1585667348045</c:v>
                </c:pt>
                <c:pt idx="81">
                  <c:v>13065.779879541938</c:v>
                </c:pt>
                <c:pt idx="82">
                  <c:v>8951.4829623440964</c:v>
                </c:pt>
                <c:pt idx="83">
                  <c:v>14814.463657157756</c:v>
                </c:pt>
                <c:pt idx="84">
                  <c:v>4370.8681636890133</c:v>
                </c:pt>
                <c:pt idx="85">
                  <c:v>4116.6569086651052</c:v>
                </c:pt>
                <c:pt idx="86">
                  <c:v>5485.2378536264277</c:v>
                </c:pt>
                <c:pt idx="87">
                  <c:v>15972.125682882319</c:v>
                </c:pt>
                <c:pt idx="88">
                  <c:v>9448.8650049972512</c:v>
                </c:pt>
                <c:pt idx="89">
                  <c:v>7390.7308864328916</c:v>
                </c:pt>
                <c:pt idx="90">
                  <c:v>7524.2743350422552</c:v>
                </c:pt>
                <c:pt idx="91">
                  <c:v>1493.9403481110849</c:v>
                </c:pt>
                <c:pt idx="92">
                  <c:v>9345.3368993952226</c:v>
                </c:pt>
                <c:pt idx="93">
                  <c:v>15366.674709038478</c:v>
                </c:pt>
                <c:pt idx="94">
                  <c:v>9724.9875878447892</c:v>
                </c:pt>
                <c:pt idx="95">
                  <c:v>14752.052048265687</c:v>
                </c:pt>
                <c:pt idx="96">
                  <c:v>3708.2359921385396</c:v>
                </c:pt>
                <c:pt idx="97">
                  <c:v>13347.372792122083</c:v>
                </c:pt>
                <c:pt idx="98">
                  <c:v>4238.7848816672558</c:v>
                </c:pt>
                <c:pt idx="99">
                  <c:v>7282.021780527145</c:v>
                </c:pt>
                <c:pt idx="100">
                  <c:v>8944.2361278337758</c:v>
                </c:pt>
                <c:pt idx="101">
                  <c:v>6434.4888602911615</c:v>
                </c:pt>
                <c:pt idx="102">
                  <c:v>9293.334820266904</c:v>
                </c:pt>
                <c:pt idx="103">
                  <c:v>6882.1878112831664</c:v>
                </c:pt>
                <c:pt idx="104">
                  <c:v>11640.901471409947</c:v>
                </c:pt>
                <c:pt idx="105">
                  <c:v>11075.848260878825</c:v>
                </c:pt>
                <c:pt idx="106">
                  <c:v>5878.1672493271044</c:v>
                </c:pt>
                <c:pt idx="107">
                  <c:v>4713.1540763732955</c:v>
                </c:pt>
                <c:pt idx="108">
                  <c:v>4664.5094750008202</c:v>
                </c:pt>
                <c:pt idx="109">
                  <c:v>13584.880028528249</c:v>
                </c:pt>
                <c:pt idx="110">
                  <c:v>12583.787048766371</c:v>
                </c:pt>
                <c:pt idx="111">
                  <c:v>2796.1729712600022</c:v>
                </c:pt>
                <c:pt idx="112">
                  <c:v>10445.813626135769</c:v>
                </c:pt>
                <c:pt idx="113">
                  <c:v>9279.817428184524</c:v>
                </c:pt>
                <c:pt idx="114">
                  <c:v>3133.6567267075293</c:v>
                </c:pt>
                <c:pt idx="115">
                  <c:v>11094.050926131371</c:v>
                </c:pt>
                <c:pt idx="116">
                  <c:v>4732.2592857443324</c:v>
                </c:pt>
                <c:pt idx="117">
                  <c:v>11834.188230160169</c:v>
                </c:pt>
                <c:pt idx="118">
                  <c:v>3660.4943759118555</c:v>
                </c:pt>
                <c:pt idx="119">
                  <c:v>6393.2010437966246</c:v>
                </c:pt>
                <c:pt idx="120">
                  <c:v>9498.7602480159057</c:v>
                </c:pt>
                <c:pt idx="121">
                  <c:v>8923.1272586665873</c:v>
                </c:pt>
                <c:pt idx="122">
                  <c:v>9538.85365872271</c:v>
                </c:pt>
                <c:pt idx="123">
                  <c:v>5315.4470600015084</c:v>
                </c:pt>
                <c:pt idx="124">
                  <c:v>10733.500597050972</c:v>
                </c:pt>
                <c:pt idx="125">
                  <c:v>8575.7580803623459</c:v>
                </c:pt>
                <c:pt idx="126">
                  <c:v>6902.9786352811234</c:v>
                </c:pt>
                <c:pt idx="127">
                  <c:v>8057.8734376678731</c:v>
                </c:pt>
                <c:pt idx="128">
                  <c:v>14710.145241051689</c:v>
                </c:pt>
                <c:pt idx="129">
                  <c:v>14557.426247039522</c:v>
                </c:pt>
                <c:pt idx="130">
                  <c:v>6804.53058017902</c:v>
                </c:pt>
                <c:pt idx="131">
                  <c:v>11277.692020328039</c:v>
                </c:pt>
                <c:pt idx="132">
                  <c:v>11213.037024380346</c:v>
                </c:pt>
                <c:pt idx="133">
                  <c:v>14069.374808144888</c:v>
                </c:pt>
                <c:pt idx="134">
                  <c:v>4185.5364602081054</c:v>
                </c:pt>
                <c:pt idx="135">
                  <c:v>9881.9111616186583</c:v>
                </c:pt>
                <c:pt idx="136">
                  <c:v>10813.103818273314</c:v>
                </c:pt>
                <c:pt idx="137">
                  <c:v>13831.796707167896</c:v>
                </c:pt>
                <c:pt idx="138">
                  <c:v>15503.027650105785</c:v>
                </c:pt>
                <c:pt idx="139">
                  <c:v>8018.3352599611108</c:v>
                </c:pt>
                <c:pt idx="140">
                  <c:v>9617.2340834775932</c:v>
                </c:pt>
                <c:pt idx="141">
                  <c:v>10510.98896235517</c:v>
                </c:pt>
                <c:pt idx="142">
                  <c:v>7590.2683829602938</c:v>
                </c:pt>
                <c:pt idx="143">
                  <c:v>9121.376091990549</c:v>
                </c:pt>
                <c:pt idx="144">
                  <c:v>5552.1731971710724</c:v>
                </c:pt>
                <c:pt idx="145">
                  <c:v>7863.1806565755842</c:v>
                </c:pt>
                <c:pt idx="146">
                  <c:v>4091.1747516072473</c:v>
                </c:pt>
                <c:pt idx="147">
                  <c:v>5999.2680892931066</c:v>
                </c:pt>
                <c:pt idx="148">
                  <c:v>18936.739926601196</c:v>
                </c:pt>
                <c:pt idx="149">
                  <c:v>10520.828099090499</c:v>
                </c:pt>
                <c:pt idx="150">
                  <c:v>17445.99991512757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D1-F246-8A31-69F66EC2C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885008"/>
        <c:axId val="2019145711"/>
      </c:scatterChart>
      <c:valAx>
        <c:axId val="85388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45711"/>
        <c:crosses val="autoZero"/>
        <c:crossBetween val="midCat"/>
      </c:valAx>
      <c:valAx>
        <c:axId val="201914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88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Sheet5!$P$2:$P$152</c:f>
              <c:numCache>
                <c:formatCode>General</c:formatCode>
                <c:ptCount val="151"/>
                <c:pt idx="0">
                  <c:v>9.2005055593461424</c:v>
                </c:pt>
                <c:pt idx="1">
                  <c:v>9.0393185282644577</c:v>
                </c:pt>
                <c:pt idx="2">
                  <c:v>9.3277153012641278</c:v>
                </c:pt>
                <c:pt idx="3">
                  <c:v>8.5719979067906706</c:v>
                </c:pt>
                <c:pt idx="4">
                  <c:v>7.4730194892622368</c:v>
                </c:pt>
                <c:pt idx="5">
                  <c:v>8.7161320540336291</c:v>
                </c:pt>
                <c:pt idx="6">
                  <c:v>9.4638851427657169</c:v>
                </c:pt>
                <c:pt idx="7">
                  <c:v>9.445929099795606</c:v>
                </c:pt>
                <c:pt idx="8">
                  <c:v>8.8213773439675247</c:v>
                </c:pt>
                <c:pt idx="9">
                  <c:v>9.2935466807131899</c:v>
                </c:pt>
                <c:pt idx="10">
                  <c:v>8.2101970563747297</c:v>
                </c:pt>
                <c:pt idx="11">
                  <c:v>9.3096678410615858</c:v>
                </c:pt>
                <c:pt idx="12">
                  <c:v>9.1479937043203901</c:v>
                </c:pt>
                <c:pt idx="13">
                  <c:v>9.4922850884226175</c:v>
                </c:pt>
                <c:pt idx="14">
                  <c:v>9.38101772831007</c:v>
                </c:pt>
                <c:pt idx="15">
                  <c:v>9.5504302555093137</c:v>
                </c:pt>
                <c:pt idx="16">
                  <c:v>9.7709023701392077</c:v>
                </c:pt>
                <c:pt idx="17">
                  <c:v>8.9489821078628999</c:v>
                </c:pt>
                <c:pt idx="18">
                  <c:v>9.0774510972299325</c:v>
                </c:pt>
                <c:pt idx="19">
                  <c:v>8.7801826512776469</c:v>
                </c:pt>
                <c:pt idx="20">
                  <c:v>9.1548290810945492</c:v>
                </c:pt>
                <c:pt idx="21">
                  <c:v>8.650120004930784</c:v>
                </c:pt>
                <c:pt idx="22">
                  <c:v>9.0217089035014677</c:v>
                </c:pt>
                <c:pt idx="23">
                  <c:v>9.4793919467435295</c:v>
                </c:pt>
                <c:pt idx="24">
                  <c:v>9.649680072875773</c:v>
                </c:pt>
                <c:pt idx="25">
                  <c:v>9.2615835423066812</c:v>
                </c:pt>
                <c:pt idx="26">
                  <c:v>9.5939305334408331</c:v>
                </c:pt>
                <c:pt idx="27">
                  <c:v>8.6315517401839461</c:v>
                </c:pt>
                <c:pt idx="28">
                  <c:v>8.5884651358505906</c:v>
                </c:pt>
                <c:pt idx="29">
                  <c:v>9.0983339890972541</c:v>
                </c:pt>
                <c:pt idx="30">
                  <c:v>8.5120143172728344</c:v>
                </c:pt>
                <c:pt idx="31">
                  <c:v>9.133522978383839</c:v>
                </c:pt>
                <c:pt idx="32">
                  <c:v>9.3742662885093591</c:v>
                </c:pt>
                <c:pt idx="33">
                  <c:v>7.8063810834799927</c:v>
                </c:pt>
                <c:pt idx="34">
                  <c:v>9.2000257510490577</c:v>
                </c:pt>
                <c:pt idx="35">
                  <c:v>9.6830434906236089</c:v>
                </c:pt>
                <c:pt idx="36">
                  <c:v>9.2259047302785735</c:v>
                </c:pt>
                <c:pt idx="37">
                  <c:v>9.0449758795509076</c:v>
                </c:pt>
                <c:pt idx="38">
                  <c:v>8.5829164140355658</c:v>
                </c:pt>
                <c:pt idx="39">
                  <c:v>9.5391255631160004</c:v>
                </c:pt>
                <c:pt idx="40">
                  <c:v>9.1406644005218158</c:v>
                </c:pt>
                <c:pt idx="41">
                  <c:v>8.4899912096028203</c:v>
                </c:pt>
                <c:pt idx="42">
                  <c:v>9.4303130299645819</c:v>
                </c:pt>
                <c:pt idx="43">
                  <c:v>9.7372158474306403</c:v>
                </c:pt>
                <c:pt idx="44">
                  <c:v>8.2099511681706616</c:v>
                </c:pt>
                <c:pt idx="45">
                  <c:v>9.2924036802949974</c:v>
                </c:pt>
                <c:pt idx="46">
                  <c:v>8.9189252759352939</c:v>
                </c:pt>
                <c:pt idx="47">
                  <c:v>9.1638112654735213</c:v>
                </c:pt>
                <c:pt idx="48">
                  <c:v>9.5413167043019698</c:v>
                </c:pt>
                <c:pt idx="49">
                  <c:v>10.042241349414621</c:v>
                </c:pt>
                <c:pt idx="50">
                  <c:v>8.8782981012477524</c:v>
                </c:pt>
                <c:pt idx="51">
                  <c:v>8.8929157416288209</c:v>
                </c:pt>
                <c:pt idx="52">
                  <c:v>8.7229190035892472</c:v>
                </c:pt>
                <c:pt idx="53">
                  <c:v>7.9793848963203597</c:v>
                </c:pt>
                <c:pt idx="54">
                  <c:v>8.2047124427987974</c:v>
                </c:pt>
                <c:pt idx="55">
                  <c:v>8.0301788187537859</c:v>
                </c:pt>
                <c:pt idx="56">
                  <c:v>9.1204290372648842</c:v>
                </c:pt>
                <c:pt idx="57">
                  <c:v>9.4650039087588169</c:v>
                </c:pt>
                <c:pt idx="58">
                  <c:v>0</c:v>
                </c:pt>
                <c:pt idx="59">
                  <c:v>9.3150870409886988</c:v>
                </c:pt>
                <c:pt idx="60">
                  <c:v>9.4361519530026428</c:v>
                </c:pt>
                <c:pt idx="61">
                  <c:v>8.9164460241566434</c:v>
                </c:pt>
                <c:pt idx="62">
                  <c:v>9.1711677369017099</c:v>
                </c:pt>
                <c:pt idx="63">
                  <c:v>9.741478038482656</c:v>
                </c:pt>
                <c:pt idx="64">
                  <c:v>8.9396129860564528</c:v>
                </c:pt>
                <c:pt idx="65">
                  <c:v>9.5210733894192767</c:v>
                </c:pt>
                <c:pt idx="66">
                  <c:v>8.6419404208742545</c:v>
                </c:pt>
                <c:pt idx="67">
                  <c:v>7.8648782642675537</c:v>
                </c:pt>
                <c:pt idx="68">
                  <c:v>9.0341233890718602</c:v>
                </c:pt>
                <c:pt idx="69">
                  <c:v>8.4947144096558116</c:v>
                </c:pt>
                <c:pt idx="70">
                  <c:v>8.1811193858064701</c:v>
                </c:pt>
                <c:pt idx="71">
                  <c:v>7.6591885678139802</c:v>
                </c:pt>
                <c:pt idx="72">
                  <c:v>9.1525028237208605</c:v>
                </c:pt>
                <c:pt idx="73">
                  <c:v>9.5327540165463827</c:v>
                </c:pt>
                <c:pt idx="74">
                  <c:v>8.862342969231138</c:v>
                </c:pt>
                <c:pt idx="75">
                  <c:v>8.7212171217392225</c:v>
                </c:pt>
                <c:pt idx="76">
                  <c:v>9.3760014878770299</c:v>
                </c:pt>
                <c:pt idx="77">
                  <c:v>9.4625266087431239</c:v>
                </c:pt>
                <c:pt idx="78">
                  <c:v>9.1696266910139368</c:v>
                </c:pt>
                <c:pt idx="79">
                  <c:v>8.1806574647470676</c:v>
                </c:pt>
                <c:pt idx="80">
                  <c:v>9.1728626299063283</c:v>
                </c:pt>
                <c:pt idx="81">
                  <c:v>9.4777518684458322</c:v>
                </c:pt>
                <c:pt idx="82">
                  <c:v>9.0995744916598067</c:v>
                </c:pt>
                <c:pt idx="83">
                  <c:v>9.6033592566630137</c:v>
                </c:pt>
                <c:pt idx="84">
                  <c:v>8.3827169328181945</c:v>
                </c:pt>
                <c:pt idx="85">
                  <c:v>8.3227966830204529</c:v>
                </c:pt>
                <c:pt idx="86">
                  <c:v>8.6098157361495105</c:v>
                </c:pt>
                <c:pt idx="87">
                  <c:v>9.6786003371029601</c:v>
                </c:pt>
                <c:pt idx="88">
                  <c:v>9.153649907983274</c:v>
                </c:pt>
                <c:pt idx="89">
                  <c:v>8.9079819111401068</c:v>
                </c:pt>
                <c:pt idx="90">
                  <c:v>8.9258896510856029</c:v>
                </c:pt>
                <c:pt idx="91">
                  <c:v>7.3091724372591438</c:v>
                </c:pt>
                <c:pt idx="92">
                  <c:v>9.1426327705394801</c:v>
                </c:pt>
                <c:pt idx="93">
                  <c:v>9.6399564636812531</c:v>
                </c:pt>
                <c:pt idx="94">
                  <c:v>9.1824538921716723</c:v>
                </c:pt>
                <c:pt idx="95">
                  <c:v>9.599137474007728</c:v>
                </c:pt>
                <c:pt idx="96">
                  <c:v>8.2183115687108561</c:v>
                </c:pt>
                <c:pt idx="97">
                  <c:v>9.4990748498642006</c:v>
                </c:pt>
                <c:pt idx="98">
                  <c:v>8.352031922640375</c:v>
                </c:pt>
                <c:pt idx="99">
                  <c:v>8.8931638197398524</c:v>
                </c:pt>
                <c:pt idx="100">
                  <c:v>9.0987645957433667</c:v>
                </c:pt>
                <c:pt idx="101">
                  <c:v>8.7694276856852191</c:v>
                </c:pt>
                <c:pt idx="102">
                  <c:v>9.137052736206364</c:v>
                </c:pt>
                <c:pt idx="103">
                  <c:v>8.8366918762034743</c:v>
                </c:pt>
                <c:pt idx="104">
                  <c:v>9.3622801642840603</c:v>
                </c:pt>
                <c:pt idx="105">
                  <c:v>9.3125221843846973</c:v>
                </c:pt>
                <c:pt idx="106">
                  <c:v>8.6790003000152254</c:v>
                </c:pt>
                <c:pt idx="107">
                  <c:v>8.45811261817237</c:v>
                </c:pt>
                <c:pt idx="108">
                  <c:v>8.4477379576993759</c:v>
                </c:pt>
                <c:pt idx="109">
                  <c:v>9.5167126906494435</c:v>
                </c:pt>
                <c:pt idx="110">
                  <c:v>9.4401645222146335</c:v>
                </c:pt>
                <c:pt idx="111">
                  <c:v>7.9360069652671097</c:v>
                </c:pt>
                <c:pt idx="112">
                  <c:v>9.2539565671881974</c:v>
                </c:pt>
                <c:pt idx="113">
                  <c:v>9.1355971518997041</c:v>
                </c:pt>
                <c:pt idx="114">
                  <c:v>8.0499558849154713</c:v>
                </c:pt>
                <c:pt idx="115">
                  <c:v>9.3141642910257154</c:v>
                </c:pt>
                <c:pt idx="116">
                  <c:v>8.4621580177104772</c:v>
                </c:pt>
                <c:pt idx="117">
                  <c:v>9.378747928988135</c:v>
                </c:pt>
                <c:pt idx="118">
                  <c:v>8.2053534926593059</c:v>
                </c:pt>
                <c:pt idx="119">
                  <c:v>8.7629903677611782</c:v>
                </c:pt>
                <c:pt idx="120">
                  <c:v>9.1589165688638872</c:v>
                </c:pt>
                <c:pt idx="121">
                  <c:v>9.0964017536685162</c:v>
                </c:pt>
                <c:pt idx="122">
                  <c:v>9.1631285956628901</c:v>
                </c:pt>
                <c:pt idx="123">
                  <c:v>8.578372400127094</c:v>
                </c:pt>
                <c:pt idx="124">
                  <c:v>9.2811250263191454</c:v>
                </c:pt>
                <c:pt idx="125">
                  <c:v>9.0566946739997309</c:v>
                </c:pt>
                <c:pt idx="126">
                  <c:v>8.8397082837082657</c:v>
                </c:pt>
                <c:pt idx="127">
                  <c:v>8.9944049592079747</c:v>
                </c:pt>
                <c:pt idx="128">
                  <c:v>9.5962926871736389</c:v>
                </c:pt>
                <c:pt idx="129">
                  <c:v>9.5858565373779552</c:v>
                </c:pt>
                <c:pt idx="130">
                  <c:v>8.8253439311013793</c:v>
                </c:pt>
                <c:pt idx="131">
                  <c:v>9.3305818959900044</c:v>
                </c:pt>
                <c:pt idx="132">
                  <c:v>9.3248324003710934</c:v>
                </c:pt>
                <c:pt idx="133">
                  <c:v>9.5517557147320638</c:v>
                </c:pt>
                <c:pt idx="134">
                  <c:v>8.3393901611380521</c:v>
                </c:pt>
                <c:pt idx="135">
                  <c:v>9.1984612094461049</c:v>
                </c:pt>
                <c:pt idx="136">
                  <c:v>9.2885139941454753</c:v>
                </c:pt>
                <c:pt idx="137">
                  <c:v>9.534725329971133</c:v>
                </c:pt>
                <c:pt idx="138">
                  <c:v>9.6487906160973651</c:v>
                </c:pt>
                <c:pt idx="139">
                  <c:v>8.9894861057432518</c:v>
                </c:pt>
                <c:pt idx="140">
                  <c:v>9.171311985008705</c:v>
                </c:pt>
                <c:pt idx="141">
                  <c:v>9.2601765567186423</c:v>
                </c:pt>
                <c:pt idx="142">
                  <c:v>8.9346222298383431</c:v>
                </c:pt>
                <c:pt idx="143">
                  <c:v>9.1183759589657019</c:v>
                </c:pt>
                <c:pt idx="144">
                  <c:v>8.621944697155957</c:v>
                </c:pt>
                <c:pt idx="145">
                  <c:v>8.9699464672554452</c:v>
                </c:pt>
                <c:pt idx="146">
                  <c:v>8.3165874331273937</c:v>
                </c:pt>
                <c:pt idx="147">
                  <c:v>8.6993927556515871</c:v>
                </c:pt>
                <c:pt idx="148">
                  <c:v>9.8488592255572129</c:v>
                </c:pt>
                <c:pt idx="149">
                  <c:v>9.2611121998372923</c:v>
                </c:pt>
                <c:pt idx="150">
                  <c:v>9.7668656701282988</c:v>
                </c:pt>
              </c:numCache>
            </c:numRef>
          </c:xVal>
          <c:yVal>
            <c:numRef>
              <c:f>Sheet5!$Q$2:$Q$152</c:f>
              <c:numCache>
                <c:formatCode>General</c:formatCode>
                <c:ptCount val="151"/>
                <c:pt idx="0">
                  <c:v>4.3351791456792554</c:v>
                </c:pt>
                <c:pt idx="1">
                  <c:v>4.0747443130928627</c:v>
                </c:pt>
                <c:pt idx="2">
                  <c:v>3.8197888500331585</c:v>
                </c:pt>
                <c:pt idx="3">
                  <c:v>1.7283153301824714</c:v>
                </c:pt>
                <c:pt idx="4">
                  <c:v>2.928028603893484</c:v>
                </c:pt>
                <c:pt idx="5">
                  <c:v>4.0682432002890243</c:v>
                </c:pt>
                <c:pt idx="6">
                  <c:v>3.8907483539920866</c:v>
                </c:pt>
                <c:pt idx="7">
                  <c:v>4.4353921767385449</c:v>
                </c:pt>
                <c:pt idx="8">
                  <c:v>2.3453148523179808</c:v>
                </c:pt>
                <c:pt idx="9">
                  <c:v>3.9179789272830043</c:v>
                </c:pt>
                <c:pt idx="10">
                  <c:v>1.1339656386260497</c:v>
                </c:pt>
                <c:pt idx="11">
                  <c:v>4.0004027739844235</c:v>
                </c:pt>
                <c:pt idx="12">
                  <c:v>3.8117481536779718</c:v>
                </c:pt>
                <c:pt idx="13">
                  <c:v>3.8476442235628703</c:v>
                </c:pt>
                <c:pt idx="14">
                  <c:v>0.30626236417231717</c:v>
                </c:pt>
                <c:pt idx="15">
                  <c:v>3.4511784772793064</c:v>
                </c:pt>
                <c:pt idx="16">
                  <c:v>4.3892130561808722</c:v>
                </c:pt>
                <c:pt idx="17">
                  <c:v>3.3395914590862259</c:v>
                </c:pt>
                <c:pt idx="18">
                  <c:v>3.7153976280332688</c:v>
                </c:pt>
                <c:pt idx="19">
                  <c:v>3.4334969055106948</c:v>
                </c:pt>
                <c:pt idx="20">
                  <c:v>-0.55993057719439865</c:v>
                </c:pt>
                <c:pt idx="21">
                  <c:v>3.3292502811515372</c:v>
                </c:pt>
                <c:pt idx="22">
                  <c:v>3.1764084077025432</c:v>
                </c:pt>
                <c:pt idx="23">
                  <c:v>3.9034025357936581</c:v>
                </c:pt>
                <c:pt idx="24">
                  <c:v>4.0325444315876311</c:v>
                </c:pt>
                <c:pt idx="25">
                  <c:v>3.4310151550075902</c:v>
                </c:pt>
                <c:pt idx="26">
                  <c:v>3.7549980109318639</c:v>
                </c:pt>
                <c:pt idx="27">
                  <c:v>4.2325239852477266</c:v>
                </c:pt>
                <c:pt idx="28">
                  <c:v>3.1866155996186989</c:v>
                </c:pt>
                <c:pt idx="29">
                  <c:v>2.19928257331259</c:v>
                </c:pt>
                <c:pt idx="30">
                  <c:v>3.5028764908252663</c:v>
                </c:pt>
                <c:pt idx="31">
                  <c:v>2.8748644631943119</c:v>
                </c:pt>
                <c:pt idx="32">
                  <c:v>2.8171894863189983</c:v>
                </c:pt>
                <c:pt idx="33">
                  <c:v>3.6335510453436819</c:v>
                </c:pt>
                <c:pt idx="34">
                  <c:v>3.3342157615444128</c:v>
                </c:pt>
                <c:pt idx="35">
                  <c:v>3.9996146248287654</c:v>
                </c:pt>
                <c:pt idx="36">
                  <c:v>3.7010881398832485</c:v>
                </c:pt>
                <c:pt idx="37">
                  <c:v>4.3197771797791003</c:v>
                </c:pt>
                <c:pt idx="38">
                  <c:v>3.0835510584054004</c:v>
                </c:pt>
                <c:pt idx="39">
                  <c:v>3.1198369055806539</c:v>
                </c:pt>
                <c:pt idx="40">
                  <c:v>4.2048878107845615</c:v>
                </c:pt>
                <c:pt idx="41">
                  <c:v>2.4856560659861553</c:v>
                </c:pt>
                <c:pt idx="42">
                  <c:v>4.2327452369161387</c:v>
                </c:pt>
                <c:pt idx="43">
                  <c:v>3.2485519837412609</c:v>
                </c:pt>
                <c:pt idx="44">
                  <c:v>4.1117056108718693</c:v>
                </c:pt>
                <c:pt idx="45">
                  <c:v>4.619551102355504</c:v>
                </c:pt>
                <c:pt idx="46">
                  <c:v>3.1660133348457355</c:v>
                </c:pt>
                <c:pt idx="47">
                  <c:v>3.4341108749406448</c:v>
                </c:pt>
                <c:pt idx="48">
                  <c:v>2.6802531741685476</c:v>
                </c:pt>
                <c:pt idx="49">
                  <c:v>4.1887027671803256</c:v>
                </c:pt>
                <c:pt idx="50">
                  <c:v>4.29705063963298</c:v>
                </c:pt>
                <c:pt idx="51">
                  <c:v>3.2179624671615135</c:v>
                </c:pt>
                <c:pt idx="52">
                  <c:v>3.8119604815866244</c:v>
                </c:pt>
                <c:pt idx="53">
                  <c:v>2.9540688164945528</c:v>
                </c:pt>
                <c:pt idx="54">
                  <c:v>2.531433532234403</c:v>
                </c:pt>
                <c:pt idx="55">
                  <c:v>3.8187080917661724</c:v>
                </c:pt>
                <c:pt idx="56">
                  <c:v>3.851886390613545</c:v>
                </c:pt>
                <c:pt idx="57">
                  <c:v>3.8473784992015827</c:v>
                </c:pt>
                <c:pt idx="58">
                  <c:v>0</c:v>
                </c:pt>
                <c:pt idx="59">
                  <c:v>4.2598440649204328</c:v>
                </c:pt>
                <c:pt idx="60">
                  <c:v>4.4024858139420386</c:v>
                </c:pt>
                <c:pt idx="61">
                  <c:v>2.5255476759552065</c:v>
                </c:pt>
                <c:pt idx="62">
                  <c:v>3.4436237050787244</c:v>
                </c:pt>
                <c:pt idx="63">
                  <c:v>4.3442058225629339</c:v>
                </c:pt>
                <c:pt idx="64">
                  <c:v>3.8258787343656202</c:v>
                </c:pt>
                <c:pt idx="65">
                  <c:v>3.9395497776656891</c:v>
                </c:pt>
                <c:pt idx="66">
                  <c:v>4.3356502154211931</c:v>
                </c:pt>
                <c:pt idx="67">
                  <c:v>3.6680022588011441</c:v>
                </c:pt>
                <c:pt idx="68">
                  <c:v>3.8041179391804847</c:v>
                </c:pt>
                <c:pt idx="69">
                  <c:v>3.3099886977809065</c:v>
                </c:pt>
                <c:pt idx="70">
                  <c:v>3.2438403731467695</c:v>
                </c:pt>
                <c:pt idx="71">
                  <c:v>4.2097530891635291</c:v>
                </c:pt>
                <c:pt idx="72">
                  <c:v>2.3303040771473382</c:v>
                </c:pt>
                <c:pt idx="73">
                  <c:v>4.2497858327525648</c:v>
                </c:pt>
                <c:pt idx="74">
                  <c:v>2.9093657921216334</c:v>
                </c:pt>
                <c:pt idx="75">
                  <c:v>3.5930090186044676</c:v>
                </c:pt>
                <c:pt idx="76">
                  <c:v>2.7615429545139776</c:v>
                </c:pt>
                <c:pt idx="77">
                  <c:v>4.218414945999295</c:v>
                </c:pt>
                <c:pt idx="78">
                  <c:v>3.1993584600692997</c:v>
                </c:pt>
                <c:pt idx="79">
                  <c:v>0</c:v>
                </c:pt>
                <c:pt idx="80">
                  <c:v>3.5333691007645891</c:v>
                </c:pt>
                <c:pt idx="81">
                  <c:v>4.1976860345199354</c:v>
                </c:pt>
                <c:pt idx="82">
                  <c:v>3.1612777412407125</c:v>
                </c:pt>
                <c:pt idx="83">
                  <c:v>3.0879042031994017</c:v>
                </c:pt>
                <c:pt idx="84">
                  <c:v>3.3312282695665161</c:v>
                </c:pt>
                <c:pt idx="85">
                  <c:v>2.317451102060883</c:v>
                </c:pt>
                <c:pt idx="86">
                  <c:v>3.6578259489153839</c:v>
                </c:pt>
                <c:pt idx="87">
                  <c:v>3.443568247008816</c:v>
                </c:pt>
                <c:pt idx="88">
                  <c:v>2.9929307624239589</c:v>
                </c:pt>
                <c:pt idx="89">
                  <c:v>3.7519063623688775</c:v>
                </c:pt>
                <c:pt idx="90">
                  <c:v>2.1845528270331558</c:v>
                </c:pt>
                <c:pt idx="91">
                  <c:v>2.2735215917334961</c:v>
                </c:pt>
                <c:pt idx="92">
                  <c:v>4.1910239434195988</c:v>
                </c:pt>
                <c:pt idx="93">
                  <c:v>3.4483073603534602</c:v>
                </c:pt>
                <c:pt idx="94">
                  <c:v>2.7190997012251303</c:v>
                </c:pt>
                <c:pt idx="95">
                  <c:v>2.6053209633213239</c:v>
                </c:pt>
                <c:pt idx="96">
                  <c:v>2.9870785017387438</c:v>
                </c:pt>
                <c:pt idx="97">
                  <c:v>3.1789585270767988</c:v>
                </c:pt>
                <c:pt idx="98">
                  <c:v>2.3380975453394366</c:v>
                </c:pt>
                <c:pt idx="99">
                  <c:v>4.1796229214469252</c:v>
                </c:pt>
                <c:pt idx="100">
                  <c:v>3.0638008229933722</c:v>
                </c:pt>
                <c:pt idx="101">
                  <c:v>4.3347044587642207</c:v>
                </c:pt>
                <c:pt idx="102">
                  <c:v>4.2956464046657974</c:v>
                </c:pt>
                <c:pt idx="103">
                  <c:v>2.7593225789006959</c:v>
                </c:pt>
                <c:pt idx="104">
                  <c:v>0</c:v>
                </c:pt>
                <c:pt idx="105">
                  <c:v>3.5562658887929821</c:v>
                </c:pt>
                <c:pt idx="106">
                  <c:v>3.4416109785928035</c:v>
                </c:pt>
                <c:pt idx="107">
                  <c:v>3.787616167178542</c:v>
                </c:pt>
                <c:pt idx="108">
                  <c:v>3.7781533883460128</c:v>
                </c:pt>
                <c:pt idx="109">
                  <c:v>3.2266892611326528</c:v>
                </c:pt>
                <c:pt idx="110">
                  <c:v>3.6915821590401867</c:v>
                </c:pt>
                <c:pt idx="111">
                  <c:v>2.2367879546512897</c:v>
                </c:pt>
                <c:pt idx="112">
                  <c:v>2.9185890793914919</c:v>
                </c:pt>
                <c:pt idx="113">
                  <c:v>2.9166566841054831</c:v>
                </c:pt>
                <c:pt idx="114">
                  <c:v>3.5331036576056896</c:v>
                </c:pt>
                <c:pt idx="115">
                  <c:v>1.1522476277667755</c:v>
                </c:pt>
                <c:pt idx="116">
                  <c:v>2.7758740505095054</c:v>
                </c:pt>
                <c:pt idx="117">
                  <c:v>4.3992540456477736</c:v>
                </c:pt>
                <c:pt idx="118">
                  <c:v>2.8992860082266456</c:v>
                </c:pt>
                <c:pt idx="119">
                  <c:v>3.0802746069002436</c:v>
                </c:pt>
                <c:pt idx="120">
                  <c:v>3.8590768561329751</c:v>
                </c:pt>
                <c:pt idx="121">
                  <c:v>3.5365978018438935</c:v>
                </c:pt>
                <c:pt idx="122">
                  <c:v>0.96951503877935408</c:v>
                </c:pt>
                <c:pt idx="123">
                  <c:v>1.8178672139032528</c:v>
                </c:pt>
                <c:pt idx="124">
                  <c:v>3.6114773661533679</c:v>
                </c:pt>
                <c:pt idx="125">
                  <c:v>0.60729583492955352</c:v>
                </c:pt>
                <c:pt idx="126">
                  <c:v>4.10715610252484</c:v>
                </c:pt>
                <c:pt idx="127">
                  <c:v>2.8670004851947719</c:v>
                </c:pt>
                <c:pt idx="128">
                  <c:v>4.1506932210315952</c:v>
                </c:pt>
                <c:pt idx="129">
                  <c:v>2.3923758952732275</c:v>
                </c:pt>
                <c:pt idx="130">
                  <c:v>2.6280939845720726</c:v>
                </c:pt>
                <c:pt idx="131">
                  <c:v>0</c:v>
                </c:pt>
                <c:pt idx="132">
                  <c:v>4.302453298911276</c:v>
                </c:pt>
                <c:pt idx="133">
                  <c:v>3.6227285668832279</c:v>
                </c:pt>
                <c:pt idx="134">
                  <c:v>3.8025293099480293</c:v>
                </c:pt>
                <c:pt idx="135">
                  <c:v>3.7200132354033428</c:v>
                </c:pt>
                <c:pt idx="136">
                  <c:v>4.0102592515308126</c:v>
                </c:pt>
                <c:pt idx="137">
                  <c:v>3.9152535931624968</c:v>
                </c:pt>
                <c:pt idx="138">
                  <c:v>3.5641897466044625</c:v>
                </c:pt>
                <c:pt idx="139">
                  <c:v>2.6576799791477166</c:v>
                </c:pt>
                <c:pt idx="140">
                  <c:v>2.1122565223806591</c:v>
                </c:pt>
                <c:pt idx="141">
                  <c:v>2.0577023962437888</c:v>
                </c:pt>
                <c:pt idx="142">
                  <c:v>4.2394532785713208</c:v>
                </c:pt>
                <c:pt idx="143">
                  <c:v>4.0012942519760877</c:v>
                </c:pt>
                <c:pt idx="144">
                  <c:v>0</c:v>
                </c:pt>
                <c:pt idx="145">
                  <c:v>3.2743869127889154</c:v>
                </c:pt>
                <c:pt idx="146">
                  <c:v>3.8867001188005377</c:v>
                </c:pt>
                <c:pt idx="147">
                  <c:v>3.3099602249471047</c:v>
                </c:pt>
                <c:pt idx="148">
                  <c:v>3.9698923110109527</c:v>
                </c:pt>
                <c:pt idx="149">
                  <c:v>3.0996108949202323</c:v>
                </c:pt>
                <c:pt idx="150">
                  <c:v>4.2560326111813023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A-2740-B858-EB7DD812F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493839"/>
        <c:axId val="905525664"/>
      </c:scatterChart>
      <c:valAx>
        <c:axId val="201949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25664"/>
        <c:crosses val="autoZero"/>
        <c:crossBetween val="midCat"/>
      </c:valAx>
      <c:valAx>
        <c:axId val="905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49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f) Subsidising</a:t>
            </a:r>
            <a:r>
              <a:rPr lang="en-GB" baseline="0%"/>
              <a:t> Counselling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100k'!$H$2:$H$153</c:f>
              <c:numCache>
                <c:formatCode>General</c:formatCode>
                <c:ptCount val="152"/>
                <c:pt idx="0">
                  <c:v>10452.252460405218</c:v>
                </c:pt>
                <c:pt idx="1">
                  <c:v>7304.2940821171214</c:v>
                </c:pt>
                <c:pt idx="2">
                  <c:v>5428.8184952090669</c:v>
                </c:pt>
                <c:pt idx="3">
                  <c:v>3697.1700803870413</c:v>
                </c:pt>
                <c:pt idx="4">
                  <c:v>7626.2884027618893</c:v>
                </c:pt>
                <c:pt idx="5">
                  <c:v>2846.91719537986</c:v>
                </c:pt>
                <c:pt idx="6">
                  <c:v>9112.137274808254</c:v>
                </c:pt>
                <c:pt idx="7">
                  <c:v>5625.1274442936601</c:v>
                </c:pt>
                <c:pt idx="8">
                  <c:v>6099.8339489647224</c:v>
                </c:pt>
                <c:pt idx="9">
                  <c:v>3856.2664329535492</c:v>
                </c:pt>
                <c:pt idx="10">
                  <c:v>3152.8004750219384</c:v>
                </c:pt>
                <c:pt idx="11">
                  <c:v>3398.2397118292729</c:v>
                </c:pt>
                <c:pt idx="12">
                  <c:v>4306.3034495448046</c:v>
                </c:pt>
                <c:pt idx="13">
                  <c:v>5438.7915005285822</c:v>
                </c:pt>
                <c:pt idx="14">
                  <c:v>8034.9251412807671</c:v>
                </c:pt>
                <c:pt idx="15">
                  <c:v>3791.4691943127964</c:v>
                </c:pt>
                <c:pt idx="16">
                  <c:v>10094.292568225543</c:v>
                </c:pt>
                <c:pt idx="17">
                  <c:v>2566.6833501084425</c:v>
                </c:pt>
                <c:pt idx="18">
                  <c:v>7725.5473550301031</c:v>
                </c:pt>
                <c:pt idx="19">
                  <c:v>3716.6085946573753</c:v>
                </c:pt>
                <c:pt idx="20">
                  <c:v>4654.9272404840522</c:v>
                </c:pt>
                <c:pt idx="21">
                  <c:v>7138.5400257939245</c:v>
                </c:pt>
                <c:pt idx="22">
                  <c:v>9316.0308188101026</c:v>
                </c:pt>
                <c:pt idx="23">
                  <c:v>7046.9680419999295</c:v>
                </c:pt>
                <c:pt idx="24">
                  <c:v>3385.4886670766869</c:v>
                </c:pt>
                <c:pt idx="26">
                  <c:v>5680.5840977060461</c:v>
                </c:pt>
                <c:pt idx="27">
                  <c:v>4995.8939996190629</c:v>
                </c:pt>
                <c:pt idx="28">
                  <c:v>7741.301713230152</c:v>
                </c:pt>
                <c:pt idx="29">
                  <c:v>5739.6672103921301</c:v>
                </c:pt>
                <c:pt idx="30">
                  <c:v>2682.1156528269498</c:v>
                </c:pt>
                <c:pt idx="31">
                  <c:v>6122.05854218481</c:v>
                </c:pt>
                <c:pt idx="32">
                  <c:v>7242.2558320936414</c:v>
                </c:pt>
                <c:pt idx="33">
                  <c:v>5775.1325104154521</c:v>
                </c:pt>
                <c:pt idx="34">
                  <c:v>5833.5354602198931</c:v>
                </c:pt>
                <c:pt idx="35">
                  <c:v>7324.0641033761958</c:v>
                </c:pt>
                <c:pt idx="36">
                  <c:v>4540.54250401838</c:v>
                </c:pt>
                <c:pt idx="37">
                  <c:v>4989.3352958052164</c:v>
                </c:pt>
                <c:pt idx="38">
                  <c:v>6519.8823813218414</c:v>
                </c:pt>
                <c:pt idx="39">
                  <c:v>9878.362648041948</c:v>
                </c:pt>
                <c:pt idx="40">
                  <c:v>4630.9313133651985</c:v>
                </c:pt>
                <c:pt idx="41">
                  <c:v>5329.6913775586681</c:v>
                </c:pt>
                <c:pt idx="42">
                  <c:v>6293.1314687065933</c:v>
                </c:pt>
                <c:pt idx="43">
                  <c:v>4153.4755360290928</c:v>
                </c:pt>
                <c:pt idx="44">
                  <c:v>6332.7118439384167</c:v>
                </c:pt>
                <c:pt idx="45">
                  <c:v>4045.0991784771304</c:v>
                </c:pt>
                <c:pt idx="46">
                  <c:v>5921.0428930215576</c:v>
                </c:pt>
                <c:pt idx="47">
                  <c:v>7472.0545161097498</c:v>
                </c:pt>
                <c:pt idx="48">
                  <c:v>2727.24793410969</c:v>
                </c:pt>
                <c:pt idx="49">
                  <c:v>6104.2900813516681</c:v>
                </c:pt>
                <c:pt idx="50">
                  <c:v>6627.9300974305715</c:v>
                </c:pt>
                <c:pt idx="51">
                  <c:v>12238.97226395665</c:v>
                </c:pt>
                <c:pt idx="52">
                  <c:v>7280.2154943786336</c:v>
                </c:pt>
                <c:pt idx="53">
                  <c:v>3071.0408525209405</c:v>
                </c:pt>
                <c:pt idx="54">
                  <c:v>1946.7562174526695</c:v>
                </c:pt>
                <c:pt idx="55">
                  <c:v>6805.8578018100179</c:v>
                </c:pt>
                <c:pt idx="56">
                  <c:v>3072.2910074042211</c:v>
                </c:pt>
                <c:pt idx="57">
                  <c:v>3739.1409116025543</c:v>
                </c:pt>
                <c:pt idx="58">
                  <c:v>4691.0090946938817</c:v>
                </c:pt>
                <c:pt idx="59">
                  <c:v>0</c:v>
                </c:pt>
                <c:pt idx="60">
                  <c:v>1168.8729142923935</c:v>
                </c:pt>
                <c:pt idx="61">
                  <c:v>3957.9141792275473</c:v>
                </c:pt>
                <c:pt idx="62">
                  <c:v>3880.7751940849594</c:v>
                </c:pt>
                <c:pt idx="63">
                  <c:v>5547.603989836789</c:v>
                </c:pt>
                <c:pt idx="64">
                  <c:v>3644.7133432955497</c:v>
                </c:pt>
                <c:pt idx="65">
                  <c:v>4711.5626233980693</c:v>
                </c:pt>
                <c:pt idx="66">
                  <c:v>2598.9045617272318</c:v>
                </c:pt>
                <c:pt idx="67">
                  <c:v>10573.379252008943</c:v>
                </c:pt>
                <c:pt idx="68">
                  <c:v>7181.2605400781413</c:v>
                </c:pt>
                <c:pt idx="69">
                  <c:v>1463.935938163346</c:v>
                </c:pt>
                <c:pt idx="70">
                  <c:v>6518.4798904895379</c:v>
                </c:pt>
                <c:pt idx="71">
                  <c:v>10581.138090722952</c:v>
                </c:pt>
                <c:pt idx="72">
                  <c:v>6713.4488046527731</c:v>
                </c:pt>
                <c:pt idx="73">
                  <c:v>4902.8740647767727</c:v>
                </c:pt>
                <c:pt idx="74">
                  <c:v>2509.9194106709224</c:v>
                </c:pt>
                <c:pt idx="75">
                  <c:v>9078.4377017430597</c:v>
                </c:pt>
                <c:pt idx="76">
                  <c:v>6788.5986580473364</c:v>
                </c:pt>
                <c:pt idx="77">
                  <c:v>5006.7949359845506</c:v>
                </c:pt>
                <c:pt idx="78">
                  <c:v>3356.9626202212239</c:v>
                </c:pt>
                <c:pt idx="79">
                  <c:v>6646.873753711172</c:v>
                </c:pt>
                <c:pt idx="80">
                  <c:v>7539.2038600723754</c:v>
                </c:pt>
                <c:pt idx="81">
                  <c:v>7491.6788852381815</c:v>
                </c:pt>
                <c:pt idx="82">
                  <c:v>7165.1050952326768</c:v>
                </c:pt>
                <c:pt idx="83">
                  <c:v>4218.514959265608</c:v>
                </c:pt>
                <c:pt idx="84">
                  <c:v>4148.0498240041716</c:v>
                </c:pt>
                <c:pt idx="85">
                  <c:v>6009.9437250723922</c:v>
                </c:pt>
                <c:pt idx="86">
                  <c:v>8690.7201405152227</c:v>
                </c:pt>
                <c:pt idx="87">
                  <c:v>3199.7220812820833</c:v>
                </c:pt>
                <c:pt idx="88">
                  <c:v>9317.0733150146862</c:v>
                </c:pt>
                <c:pt idx="89">
                  <c:v>11312.021484855864</c:v>
                </c:pt>
                <c:pt idx="90">
                  <c:v>6537.9542456906356</c:v>
                </c:pt>
                <c:pt idx="91">
                  <c:v>2394.0872884225359</c:v>
                </c:pt>
                <c:pt idx="92">
                  <c:v>2298.3697663247458</c:v>
                </c:pt>
                <c:pt idx="93">
                  <c:v>8010.2887709101915</c:v>
                </c:pt>
                <c:pt idx="94">
                  <c:v>4882.8685991337215</c:v>
                </c:pt>
                <c:pt idx="95">
                  <c:v>3582.8901639428173</c:v>
                </c:pt>
                <c:pt idx="96">
                  <c:v>7186.8971517191821</c:v>
                </c:pt>
                <c:pt idx="97">
                  <c:v>3090.1966601154495</c:v>
                </c:pt>
                <c:pt idx="98">
                  <c:v>6920.8599662855249</c:v>
                </c:pt>
                <c:pt idx="99">
                  <c:v>6358.1773225008828</c:v>
                </c:pt>
                <c:pt idx="100">
                  <c:v>7282.021780527145</c:v>
                </c:pt>
                <c:pt idx="101">
                  <c:v>8944.2361278337758</c:v>
                </c:pt>
                <c:pt idx="102">
                  <c:v>5362.0740502426333</c:v>
                </c:pt>
                <c:pt idx="103">
                  <c:v>6505.334374186833</c:v>
                </c:pt>
                <c:pt idx="104">
                  <c:v>2897.7632889613333</c:v>
                </c:pt>
                <c:pt idx="105">
                  <c:v>4656.3605885639781</c:v>
                </c:pt>
                <c:pt idx="106">
                  <c:v>8093.8891137191422</c:v>
                </c:pt>
                <c:pt idx="107">
                  <c:v>5259.4128020295148</c:v>
                </c:pt>
                <c:pt idx="108">
                  <c:v>5723.1156641675734</c:v>
                </c:pt>
                <c:pt idx="109">
                  <c:v>6737.6247972234069</c:v>
                </c:pt>
                <c:pt idx="110">
                  <c:v>3113.2016732043903</c:v>
                </c:pt>
                <c:pt idx="111">
                  <c:v>18456.221004857343</c:v>
                </c:pt>
                <c:pt idx="112">
                  <c:v>2330.1441427166683</c:v>
                </c:pt>
                <c:pt idx="113">
                  <c:v>8048.4137775144445</c:v>
                </c:pt>
                <c:pt idx="114">
                  <c:v>3780.6663596307321</c:v>
                </c:pt>
                <c:pt idx="115">
                  <c:v>6267.3134534150586</c:v>
                </c:pt>
                <c:pt idx="116">
                  <c:v>5768.906481588313</c:v>
                </c:pt>
                <c:pt idx="117">
                  <c:v>5258.0658730492578</c:v>
                </c:pt>
                <c:pt idx="118">
                  <c:v>8505.8227904276209</c:v>
                </c:pt>
                <c:pt idx="119">
                  <c:v>1568.7833039622237</c:v>
                </c:pt>
                <c:pt idx="120">
                  <c:v>3835.9206262779744</c:v>
                </c:pt>
                <c:pt idx="121">
                  <c:v>5568.2387660782897</c:v>
                </c:pt>
                <c:pt idx="122">
                  <c:v>4461.5636293332936</c:v>
                </c:pt>
                <c:pt idx="123">
                  <c:v>4578.649756186901</c:v>
                </c:pt>
                <c:pt idx="124">
                  <c:v>6551.5975390716267</c:v>
                </c:pt>
                <c:pt idx="125">
                  <c:v>6373.0159794990141</c:v>
                </c:pt>
                <c:pt idx="126">
                  <c:v>3746.690423459278</c:v>
                </c:pt>
                <c:pt idx="127">
                  <c:v>6902.9786352811234</c:v>
                </c:pt>
                <c:pt idx="128">
                  <c:v>4924.255989685922</c:v>
                </c:pt>
                <c:pt idx="129">
                  <c:v>5624.467298049175</c:v>
                </c:pt>
                <c:pt idx="130">
                  <c:v>4479.2080760121607</c:v>
                </c:pt>
                <c:pt idx="131">
                  <c:v>1855.7810673215513</c:v>
                </c:pt>
                <c:pt idx="132">
                  <c:v>7048.5575127050251</c:v>
                </c:pt>
                <c:pt idx="133">
                  <c:v>9611.1745923260114</c:v>
                </c:pt>
                <c:pt idx="134">
                  <c:v>5542.4809850267748</c:v>
                </c:pt>
                <c:pt idx="135">
                  <c:v>7533.965628374589</c:v>
                </c:pt>
                <c:pt idx="136">
                  <c:v>8470.2095671017069</c:v>
                </c:pt>
                <c:pt idx="137">
                  <c:v>6654.2177343220392</c:v>
                </c:pt>
                <c:pt idx="138">
                  <c:v>8212.6292948809387</c:v>
                </c:pt>
                <c:pt idx="139">
                  <c:v>9575.3994309476911</c:v>
                </c:pt>
                <c:pt idx="140">
                  <c:v>6848.9947012167813</c:v>
                </c:pt>
                <c:pt idx="141">
                  <c:v>9617.2340834775932</c:v>
                </c:pt>
                <c:pt idx="142">
                  <c:v>7855.5812244970211</c:v>
                </c:pt>
                <c:pt idx="143">
                  <c:v>9376.2138848333034</c:v>
                </c:pt>
                <c:pt idx="144">
                  <c:v>4413.5690767696206</c:v>
                </c:pt>
                <c:pt idx="145">
                  <c:v>8806.8954162023892</c:v>
                </c:pt>
                <c:pt idx="146">
                  <c:v>2621.0602188585281</c:v>
                </c:pt>
                <c:pt idx="147">
                  <c:v>2337.8141437755698</c:v>
                </c:pt>
                <c:pt idx="148">
                  <c:v>3599.5608535758638</c:v>
                </c:pt>
                <c:pt idx="149">
                  <c:v>10604.574358896669</c:v>
                </c:pt>
                <c:pt idx="150">
                  <c:v>4710.8185518315668</c:v>
                </c:pt>
                <c:pt idx="151">
                  <c:v>8958.7567131736159</c:v>
                </c:pt>
              </c:numCache>
            </c:numRef>
          </c:xVal>
          <c:yVal>
            <c:numRef>
              <c:f>'Spending Per 100k'!$I$2:$I$153</c:f>
              <c:numCache>
                <c:formatCode>General</c:formatCode>
                <c:ptCount val="152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D2-9248-8D72-51E83F59F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480432"/>
        <c:axId val="1744267312"/>
      </c:scatterChart>
      <c:valAx>
        <c:axId val="163548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67312"/>
        <c:crosses val="autoZero"/>
        <c:crossBetween val="midCat"/>
      </c:valAx>
      <c:valAx>
        <c:axId val="174426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48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e) Media</a:t>
            </a:r>
            <a:r>
              <a:rPr lang="en-GB" baseline="0%"/>
              <a:t> Awareness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100k'!$G$2:$G$153</c:f>
              <c:numCache>
                <c:formatCode>General</c:formatCode>
                <c:ptCount val="152"/>
                <c:pt idx="0">
                  <c:v>9902.1339098575736</c:v>
                </c:pt>
                <c:pt idx="1">
                  <c:v>8428.0316332120638</c:v>
                </c:pt>
                <c:pt idx="2">
                  <c:v>11245.409740075926</c:v>
                </c:pt>
                <c:pt idx="3">
                  <c:v>5281.6715434100579</c:v>
                </c:pt>
                <c:pt idx="4">
                  <c:v>1759.9127083296667</c:v>
                </c:pt>
                <c:pt idx="5">
                  <c:v>6100.5368472425571</c:v>
                </c:pt>
                <c:pt idx="6">
                  <c:v>12885.850691648035</c:v>
                </c:pt>
                <c:pt idx="7">
                  <c:v>12656.536749660736</c:v>
                </c:pt>
                <c:pt idx="8">
                  <c:v>6777.5932766274691</c:v>
                </c:pt>
                <c:pt idx="9">
                  <c:v>10867.659947414548</c:v>
                </c:pt>
                <c:pt idx="10">
                  <c:v>3678.2672208589279</c:v>
                </c:pt>
                <c:pt idx="11">
                  <c:v>11044.279063445136</c:v>
                </c:pt>
                <c:pt idx="12">
                  <c:v>9395.5711626432076</c:v>
                </c:pt>
                <c:pt idx="13">
                  <c:v>13257.05428253842</c:v>
                </c:pt>
                <c:pt idx="14">
                  <c:v>11861.079970462086</c:v>
                </c:pt>
                <c:pt idx="15">
                  <c:v>14050.738778923891</c:v>
                </c:pt>
                <c:pt idx="16">
                  <c:v>17516.566515450206</c:v>
                </c:pt>
                <c:pt idx="17">
                  <c:v>7700.050050325327</c:v>
                </c:pt>
                <c:pt idx="18">
                  <c:v>8755.6203357007835</c:v>
                </c:pt>
                <c:pt idx="19">
                  <c:v>6504.0650406504074</c:v>
                </c:pt>
                <c:pt idx="20">
                  <c:v>9460.0134242095264</c:v>
                </c:pt>
                <c:pt idx="21">
                  <c:v>5710.83202063514</c:v>
                </c:pt>
                <c:pt idx="22">
                  <c:v>8280.9162833867558</c:v>
                </c:pt>
                <c:pt idx="23">
                  <c:v>13087.226363714155</c:v>
                </c:pt>
                <c:pt idx="24">
                  <c:v>15516.823057434814</c:v>
                </c:pt>
                <c:pt idx="26">
                  <c:v>10525.788181043556</c:v>
                </c:pt>
                <c:pt idx="27">
                  <c:v>14675.438623880998</c:v>
                </c:pt>
                <c:pt idx="28">
                  <c:v>5605.7702061321788</c:v>
                </c:pt>
                <c:pt idx="29">
                  <c:v>5369.3661000442507</c:v>
                </c:pt>
                <c:pt idx="30">
                  <c:v>8940.3855094231676</c:v>
                </c:pt>
                <c:pt idx="31">
                  <c:v>4974.1725655251576</c:v>
                </c:pt>
                <c:pt idx="32">
                  <c:v>9260.5894246443277</c:v>
                </c:pt>
                <c:pt idx="33">
                  <c:v>11781.270321247521</c:v>
                </c:pt>
                <c:pt idx="34">
                  <c:v>2456.2254569346919</c:v>
                </c:pt>
                <c:pt idx="35">
                  <c:v>9897.3839234813458</c:v>
                </c:pt>
                <c:pt idx="36">
                  <c:v>16043.250180864943</c:v>
                </c:pt>
                <c:pt idx="37">
                  <c:v>10156.861137889191</c:v>
                </c:pt>
                <c:pt idx="38">
                  <c:v>8475.8470957183927</c:v>
                </c:pt>
                <c:pt idx="39">
                  <c:v>5339.6554854280803</c:v>
                </c:pt>
                <c:pt idx="40">
                  <c:v>13892.793940095597</c:v>
                </c:pt>
                <c:pt idx="41">
                  <c:v>9326.9599107276699</c:v>
                </c:pt>
                <c:pt idx="42">
                  <c:v>4865.8233005463344</c:v>
                </c:pt>
                <c:pt idx="43">
                  <c:v>12460.426608087279</c:v>
                </c:pt>
                <c:pt idx="44">
                  <c:v>16936.322373323674</c:v>
                </c:pt>
                <c:pt idx="45">
                  <c:v>3677.3628895246643</c:v>
                </c:pt>
                <c:pt idx="46">
                  <c:v>10855.245303872856</c:v>
                </c:pt>
                <c:pt idx="47">
                  <c:v>7472.0545161097498</c:v>
                </c:pt>
                <c:pt idx="48">
                  <c:v>9545.3677693839145</c:v>
                </c:pt>
                <c:pt idx="49">
                  <c:v>13923.26838780212</c:v>
                </c:pt>
                <c:pt idx="50">
                  <c:v>22976.824337759321</c:v>
                </c:pt>
                <c:pt idx="51">
                  <c:v>7174.5699478366569</c:v>
                </c:pt>
                <c:pt idx="52">
                  <c:v>7280.2154943786336</c:v>
                </c:pt>
                <c:pt idx="53">
                  <c:v>6142.0817050418809</c:v>
                </c:pt>
                <c:pt idx="54">
                  <c:v>2920.1343261790043</c:v>
                </c:pt>
                <c:pt idx="55">
                  <c:v>3658.1485684728846</c:v>
                </c:pt>
                <c:pt idx="56">
                  <c:v>3072.2910074042211</c:v>
                </c:pt>
                <c:pt idx="57">
                  <c:v>9140.122228361799</c:v>
                </c:pt>
                <c:pt idx="58">
                  <c:v>12900.275010408177</c:v>
                </c:pt>
                <c:pt idx="59">
                  <c:v>0</c:v>
                </c:pt>
                <c:pt idx="60">
                  <c:v>11104.292685777738</c:v>
                </c:pt>
                <c:pt idx="61">
                  <c:v>12533.394900887231</c:v>
                </c:pt>
                <c:pt idx="62">
                  <c:v>7453.5523568933349</c:v>
                </c:pt>
                <c:pt idx="63">
                  <c:v>9615.8469157171021</c:v>
                </c:pt>
                <c:pt idx="64">
                  <c:v>17008.662268712564</c:v>
                </c:pt>
                <c:pt idx="65">
                  <c:v>7628.2442474063973</c:v>
                </c:pt>
                <c:pt idx="66">
                  <c:v>13644.248949067969</c:v>
                </c:pt>
                <c:pt idx="67">
                  <c:v>5664.3103135762185</c:v>
                </c:pt>
                <c:pt idx="68">
                  <c:v>2604.1933826656996</c:v>
                </c:pt>
                <c:pt idx="69">
                  <c:v>8384.3603731173462</c:v>
                </c:pt>
                <c:pt idx="70">
                  <c:v>4888.8599178671529</c:v>
                </c:pt>
                <c:pt idx="71">
                  <c:v>3572.8518228415164</c:v>
                </c:pt>
                <c:pt idx="72">
                  <c:v>2120.0364646271919</c:v>
                </c:pt>
                <c:pt idx="73">
                  <c:v>9438.0325746952858</c:v>
                </c:pt>
                <c:pt idx="74">
                  <c:v>13804.556758690072</c:v>
                </c:pt>
                <c:pt idx="75">
                  <c:v>7061.0071013557135</c:v>
                </c:pt>
                <c:pt idx="76">
                  <c:v>6131.6374975911422</c:v>
                </c:pt>
                <c:pt idx="77">
                  <c:v>11801.730920535012</c:v>
                </c:pt>
                <c:pt idx="78">
                  <c:v>12868.356710848026</c:v>
                </c:pt>
                <c:pt idx="79">
                  <c:v>9601.0398664716922</c:v>
                </c:pt>
                <c:pt idx="80">
                  <c:v>3571.2018284553365</c:v>
                </c:pt>
                <c:pt idx="81">
                  <c:v>9632.1585667348045</c:v>
                </c:pt>
                <c:pt idx="82">
                  <c:v>13065.779879541938</c:v>
                </c:pt>
                <c:pt idx="83">
                  <c:v>8951.4829623440964</c:v>
                </c:pt>
                <c:pt idx="84">
                  <c:v>14814.463657157756</c:v>
                </c:pt>
                <c:pt idx="85">
                  <c:v>4370.8681636890133</c:v>
                </c:pt>
                <c:pt idx="86">
                  <c:v>4116.6569086651052</c:v>
                </c:pt>
                <c:pt idx="87">
                  <c:v>5485.2378536264277</c:v>
                </c:pt>
                <c:pt idx="88">
                  <c:v>15972.125682882319</c:v>
                </c:pt>
                <c:pt idx="89">
                  <c:v>9448.8650049972512</c:v>
                </c:pt>
                <c:pt idx="90">
                  <c:v>7390.7308864328916</c:v>
                </c:pt>
                <c:pt idx="91">
                  <c:v>7524.2743350422552</c:v>
                </c:pt>
                <c:pt idx="92">
                  <c:v>1493.9403481110849</c:v>
                </c:pt>
                <c:pt idx="93">
                  <c:v>9345.3368993952226</c:v>
                </c:pt>
                <c:pt idx="94">
                  <c:v>15366.674709038478</c:v>
                </c:pt>
                <c:pt idx="95">
                  <c:v>9724.9875878447892</c:v>
                </c:pt>
                <c:pt idx="96">
                  <c:v>14752.052048265687</c:v>
                </c:pt>
                <c:pt idx="97">
                  <c:v>3708.2359921385396</c:v>
                </c:pt>
                <c:pt idx="98">
                  <c:v>13347.372792122083</c:v>
                </c:pt>
                <c:pt idx="99">
                  <c:v>4238.7848816672558</c:v>
                </c:pt>
                <c:pt idx="100">
                  <c:v>7282.021780527145</c:v>
                </c:pt>
                <c:pt idx="101">
                  <c:v>8944.2361278337758</c:v>
                </c:pt>
                <c:pt idx="102">
                  <c:v>6434.4888602911615</c:v>
                </c:pt>
                <c:pt idx="103">
                  <c:v>9293.334820266904</c:v>
                </c:pt>
                <c:pt idx="104">
                  <c:v>6882.1878112831664</c:v>
                </c:pt>
                <c:pt idx="105">
                  <c:v>11640.901471409947</c:v>
                </c:pt>
                <c:pt idx="106">
                  <c:v>11075.848260878825</c:v>
                </c:pt>
                <c:pt idx="107">
                  <c:v>5878.1672493271044</c:v>
                </c:pt>
                <c:pt idx="108">
                  <c:v>4713.1540763732955</c:v>
                </c:pt>
                <c:pt idx="109">
                  <c:v>4664.5094750008202</c:v>
                </c:pt>
                <c:pt idx="110">
                  <c:v>13584.880028528249</c:v>
                </c:pt>
                <c:pt idx="111">
                  <c:v>12583.787048766371</c:v>
                </c:pt>
                <c:pt idx="112">
                  <c:v>2796.1729712600022</c:v>
                </c:pt>
                <c:pt idx="113">
                  <c:v>10445.813626135769</c:v>
                </c:pt>
                <c:pt idx="114">
                  <c:v>9279.817428184524</c:v>
                </c:pt>
                <c:pt idx="115">
                  <c:v>3133.6567267075293</c:v>
                </c:pt>
                <c:pt idx="116">
                  <c:v>11094.050926131371</c:v>
                </c:pt>
                <c:pt idx="117">
                  <c:v>4732.2592857443324</c:v>
                </c:pt>
                <c:pt idx="118">
                  <c:v>11834.188230160169</c:v>
                </c:pt>
                <c:pt idx="119">
                  <c:v>3660.4943759118555</c:v>
                </c:pt>
                <c:pt idx="120">
                  <c:v>6393.2010437966246</c:v>
                </c:pt>
                <c:pt idx="121">
                  <c:v>9498.7602480159057</c:v>
                </c:pt>
                <c:pt idx="122">
                  <c:v>8923.1272586665873</c:v>
                </c:pt>
                <c:pt idx="123">
                  <c:v>9538.85365872271</c:v>
                </c:pt>
                <c:pt idx="124">
                  <c:v>5315.4470600015084</c:v>
                </c:pt>
                <c:pt idx="125">
                  <c:v>10733.500597050972</c:v>
                </c:pt>
                <c:pt idx="126">
                  <c:v>8575.7580803623459</c:v>
                </c:pt>
                <c:pt idx="127">
                  <c:v>6902.9786352811234</c:v>
                </c:pt>
                <c:pt idx="128">
                  <c:v>8057.8734376678731</c:v>
                </c:pt>
                <c:pt idx="129">
                  <c:v>14710.145241051689</c:v>
                </c:pt>
                <c:pt idx="130">
                  <c:v>14557.426247039522</c:v>
                </c:pt>
                <c:pt idx="131">
                  <c:v>6804.53058017902</c:v>
                </c:pt>
                <c:pt idx="132">
                  <c:v>11277.692020328039</c:v>
                </c:pt>
                <c:pt idx="133">
                  <c:v>11213.037024380346</c:v>
                </c:pt>
                <c:pt idx="134">
                  <c:v>14069.374808144888</c:v>
                </c:pt>
                <c:pt idx="135">
                  <c:v>4185.5364602081054</c:v>
                </c:pt>
                <c:pt idx="136">
                  <c:v>9881.9111616186583</c:v>
                </c:pt>
                <c:pt idx="137">
                  <c:v>10813.103818273314</c:v>
                </c:pt>
                <c:pt idx="138">
                  <c:v>13831.796707167896</c:v>
                </c:pt>
                <c:pt idx="139">
                  <c:v>15503.027650105785</c:v>
                </c:pt>
                <c:pt idx="140">
                  <c:v>8018.3352599611108</c:v>
                </c:pt>
                <c:pt idx="141">
                  <c:v>9617.2340834775932</c:v>
                </c:pt>
                <c:pt idx="142">
                  <c:v>10510.98896235517</c:v>
                </c:pt>
                <c:pt idx="143">
                  <c:v>7590.2683829602938</c:v>
                </c:pt>
                <c:pt idx="144">
                  <c:v>9121.376091990549</c:v>
                </c:pt>
                <c:pt idx="145">
                  <c:v>5552.1731971710724</c:v>
                </c:pt>
                <c:pt idx="146">
                  <c:v>7863.1806565755842</c:v>
                </c:pt>
                <c:pt idx="147">
                  <c:v>4091.1747516072473</c:v>
                </c:pt>
                <c:pt idx="148">
                  <c:v>5999.2680892931066</c:v>
                </c:pt>
                <c:pt idx="149">
                  <c:v>18936.739926601196</c:v>
                </c:pt>
                <c:pt idx="150">
                  <c:v>10520.828099090499</c:v>
                </c:pt>
                <c:pt idx="151">
                  <c:v>17445.99991512757</c:v>
                </c:pt>
              </c:numCache>
            </c:numRef>
          </c:xVal>
          <c:yVal>
            <c:numRef>
              <c:f>'Spending Per 100k'!$I$2:$I$153</c:f>
              <c:numCache>
                <c:formatCode>General</c:formatCode>
                <c:ptCount val="152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5-C14C-9332-45C14C927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212528"/>
        <c:axId val="1663477360"/>
      </c:scatterChart>
      <c:valAx>
        <c:axId val="105221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477360"/>
        <c:crosses val="autoZero"/>
        <c:crossBetween val="midCat"/>
      </c:valAx>
      <c:valAx>
        <c:axId val="16634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21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d) School Awareness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100k'!$F$2:$F$153</c:f>
              <c:numCache>
                <c:formatCode>General</c:formatCode>
                <c:ptCount val="152"/>
                <c:pt idx="0">
                  <c:v>22554.860572453363</c:v>
                </c:pt>
                <c:pt idx="1">
                  <c:v>20789.144695256422</c:v>
                </c:pt>
                <c:pt idx="2">
                  <c:v>10082.091491102554</c:v>
                </c:pt>
                <c:pt idx="3">
                  <c:v>26408.35771705029</c:v>
                </c:pt>
                <c:pt idx="4">
                  <c:v>4693.1005555457778</c:v>
                </c:pt>
                <c:pt idx="5">
                  <c:v>26028.957214901577</c:v>
                </c:pt>
                <c:pt idx="6">
                  <c:v>11597.265622483234</c:v>
                </c:pt>
                <c:pt idx="7">
                  <c:v>14765.959541270857</c:v>
                </c:pt>
                <c:pt idx="8">
                  <c:v>18977.261174556916</c:v>
                </c:pt>
                <c:pt idx="9">
                  <c:v>8764.2418930762487</c:v>
                </c:pt>
                <c:pt idx="10">
                  <c:v>20493.203087642596</c:v>
                </c:pt>
                <c:pt idx="11">
                  <c:v>3398.2397118292729</c:v>
                </c:pt>
                <c:pt idx="12">
                  <c:v>23097.44577483122</c:v>
                </c:pt>
                <c:pt idx="13">
                  <c:v>16316.374501585748</c:v>
                </c:pt>
                <c:pt idx="14">
                  <c:v>14539.388350889007</c:v>
                </c:pt>
                <c:pt idx="15">
                  <c:v>17396.152773905771</c:v>
                </c:pt>
                <c:pt idx="16">
                  <c:v>18704.13034700615</c:v>
                </c:pt>
                <c:pt idx="17">
                  <c:v>5683.3702752401223</c:v>
                </c:pt>
                <c:pt idx="18">
                  <c:v>23691.678555425653</c:v>
                </c:pt>
                <c:pt idx="19">
                  <c:v>15795.586527293844</c:v>
                </c:pt>
                <c:pt idx="20">
                  <c:v>32134.013853664102</c:v>
                </c:pt>
                <c:pt idx="21">
                  <c:v>31409.576113493269</c:v>
                </c:pt>
                <c:pt idx="22">
                  <c:v>9316.0308188101026</c:v>
                </c:pt>
                <c:pt idx="23">
                  <c:v>14345.613514071285</c:v>
                </c:pt>
                <c:pt idx="24">
                  <c:v>21159.304169229294</c:v>
                </c:pt>
                <c:pt idx="26">
                  <c:v>3341.5200574741448</c:v>
                </c:pt>
                <c:pt idx="27">
                  <c:v>15924.412123785763</c:v>
                </c:pt>
                <c:pt idx="28">
                  <c:v>20821.432194205237</c:v>
                </c:pt>
                <c:pt idx="29">
                  <c:v>14997.194969089114</c:v>
                </c:pt>
                <c:pt idx="30">
                  <c:v>10728.462611307799</c:v>
                </c:pt>
                <c:pt idx="31">
                  <c:v>9183.0878132772141</c:v>
                </c:pt>
                <c:pt idx="32">
                  <c:v>15909.217729517177</c:v>
                </c:pt>
                <c:pt idx="33">
                  <c:v>20559.471737079006</c:v>
                </c:pt>
                <c:pt idx="34">
                  <c:v>11974.099102556624</c:v>
                </c:pt>
                <c:pt idx="35">
                  <c:v>15241.971242161273</c:v>
                </c:pt>
                <c:pt idx="36">
                  <c:v>15740.547347263717</c:v>
                </c:pt>
                <c:pt idx="37">
                  <c:v>23164.771016238505</c:v>
                </c:pt>
                <c:pt idx="38">
                  <c:v>17603.682429568969</c:v>
                </c:pt>
                <c:pt idx="39">
                  <c:v>21091.639167440917</c:v>
                </c:pt>
                <c:pt idx="40">
                  <c:v>18192.944445363279</c:v>
                </c:pt>
                <c:pt idx="41">
                  <c:v>18987.025532552758</c:v>
                </c:pt>
                <c:pt idx="42">
                  <c:v>18425.250898068789</c:v>
                </c:pt>
                <c:pt idx="43">
                  <c:v>9691.4429174012166</c:v>
                </c:pt>
                <c:pt idx="44">
                  <c:v>20470.859216452092</c:v>
                </c:pt>
                <c:pt idx="45">
                  <c:v>15077.187847051124</c:v>
                </c:pt>
                <c:pt idx="46">
                  <c:v>21217.07036666058</c:v>
                </c:pt>
                <c:pt idx="47">
                  <c:v>15691.314483830474</c:v>
                </c:pt>
                <c:pt idx="48">
                  <c:v>24545.231406987208</c:v>
                </c:pt>
                <c:pt idx="49">
                  <c:v>18244.282715051053</c:v>
                </c:pt>
                <c:pt idx="50">
                  <c:v>15465.170227338001</c:v>
                </c:pt>
                <c:pt idx="51">
                  <c:v>26166.078633286626</c:v>
                </c:pt>
                <c:pt idx="52">
                  <c:v>17680.523343490968</c:v>
                </c:pt>
                <c:pt idx="53">
                  <c:v>27639.367672688462</c:v>
                </c:pt>
                <c:pt idx="54">
                  <c:v>20440.940283253029</c:v>
                </c:pt>
                <c:pt idx="55">
                  <c:v>15313.18005407254</c:v>
                </c:pt>
                <c:pt idx="56">
                  <c:v>21164.671384340192</c:v>
                </c:pt>
                <c:pt idx="57">
                  <c:v>16618.404051566908</c:v>
                </c:pt>
                <c:pt idx="58">
                  <c:v>14073.027284081647</c:v>
                </c:pt>
                <c:pt idx="59">
                  <c:v>81967.213114754108</c:v>
                </c:pt>
                <c:pt idx="60">
                  <c:v>15779.784342947312</c:v>
                </c:pt>
                <c:pt idx="61">
                  <c:v>13193.047264091823</c:v>
                </c:pt>
                <c:pt idx="62">
                  <c:v>17925.485420297195</c:v>
                </c:pt>
                <c:pt idx="63">
                  <c:v>23299.936757314517</c:v>
                </c:pt>
                <c:pt idx="64">
                  <c:v>12756.496701534426</c:v>
                </c:pt>
                <c:pt idx="65">
                  <c:v>15480.848619736513</c:v>
                </c:pt>
                <c:pt idx="66">
                  <c:v>20791.236493817854</c:v>
                </c:pt>
                <c:pt idx="67">
                  <c:v>6041.9310011479665</c:v>
                </c:pt>
                <c:pt idx="68">
                  <c:v>12863.137011348761</c:v>
                </c:pt>
                <c:pt idx="69">
                  <c:v>21692.868901875037</c:v>
                </c:pt>
                <c:pt idx="70">
                  <c:v>11081.415813832215</c:v>
                </c:pt>
                <c:pt idx="71">
                  <c:v>19101.015514421953</c:v>
                </c:pt>
                <c:pt idx="72">
                  <c:v>15546.934073932738</c:v>
                </c:pt>
                <c:pt idx="73">
                  <c:v>18508.349594532316</c:v>
                </c:pt>
                <c:pt idx="74">
                  <c:v>12549.597053354611</c:v>
                </c:pt>
                <c:pt idx="75">
                  <c:v>16139.444803098773</c:v>
                </c:pt>
                <c:pt idx="76">
                  <c:v>23431.614722937578</c:v>
                </c:pt>
                <c:pt idx="77">
                  <c:v>18239.038695372292</c:v>
                </c:pt>
                <c:pt idx="78">
                  <c:v>16784.81310110612</c:v>
                </c:pt>
                <c:pt idx="79">
                  <c:v>12555.205979232212</c:v>
                </c:pt>
                <c:pt idx="80">
                  <c:v>30553.615643451209</c:v>
                </c:pt>
                <c:pt idx="81">
                  <c:v>39955.620721270301</c:v>
                </c:pt>
                <c:pt idx="82">
                  <c:v>22759.74559662144</c:v>
                </c:pt>
                <c:pt idx="83">
                  <c:v>11523.748181408489</c:v>
                </c:pt>
                <c:pt idx="84">
                  <c:v>18962.513481161928</c:v>
                </c:pt>
                <c:pt idx="85">
                  <c:v>18576.189695678306</c:v>
                </c:pt>
                <c:pt idx="86">
                  <c:v>22870.316159250586</c:v>
                </c:pt>
                <c:pt idx="87">
                  <c:v>10056.269398315118</c:v>
                </c:pt>
                <c:pt idx="88">
                  <c:v>16120.0157355016</c:v>
                </c:pt>
                <c:pt idx="89">
                  <c:v>4524.8085939423454</c:v>
                </c:pt>
                <c:pt idx="90">
                  <c:v>11370.355209896758</c:v>
                </c:pt>
                <c:pt idx="91">
                  <c:v>28045.022521521136</c:v>
                </c:pt>
                <c:pt idx="92">
                  <c:v>19076.46906049539</c:v>
                </c:pt>
                <c:pt idx="93">
                  <c:v>16910.609627477072</c:v>
                </c:pt>
                <c:pt idx="94">
                  <c:v>430.84134698238722</c:v>
                </c:pt>
                <c:pt idx="95">
                  <c:v>11260.511943820282</c:v>
                </c:pt>
                <c:pt idx="96">
                  <c:v>21560.691455157543</c:v>
                </c:pt>
                <c:pt idx="97">
                  <c:v>23485.494616877419</c:v>
                </c:pt>
                <c:pt idx="98">
                  <c:v>20268.232758407608</c:v>
                </c:pt>
                <c:pt idx="99">
                  <c:v>15542.211232779937</c:v>
                </c:pt>
                <c:pt idx="100">
                  <c:v>24030.671875739583</c:v>
                </c:pt>
                <c:pt idx="101">
                  <c:v>13072.345109910902</c:v>
                </c:pt>
                <c:pt idx="102">
                  <c:v>15550.014745703638</c:v>
                </c:pt>
                <c:pt idx="103">
                  <c:v>19980.669863573843</c:v>
                </c:pt>
                <c:pt idx="104">
                  <c:v>15575.477678167166</c:v>
                </c:pt>
                <c:pt idx="105">
                  <c:v>32594.524119947848</c:v>
                </c:pt>
                <c:pt idx="106">
                  <c:v>30671.579799356747</c:v>
                </c:pt>
                <c:pt idx="107">
                  <c:v>12993.843393249388</c:v>
                </c:pt>
                <c:pt idx="108">
                  <c:v>10099.615877942777</c:v>
                </c:pt>
                <c:pt idx="109">
                  <c:v>14339.047645372893</c:v>
                </c:pt>
                <c:pt idx="110">
                  <c:v>10754.696689251528</c:v>
                </c:pt>
                <c:pt idx="111">
                  <c:v>22650.816687779465</c:v>
                </c:pt>
                <c:pt idx="112">
                  <c:v>16311.00899901668</c:v>
                </c:pt>
                <c:pt idx="113">
                  <c:v>10274.570779805674</c:v>
                </c:pt>
                <c:pt idx="114">
                  <c:v>14435.271554953704</c:v>
                </c:pt>
                <c:pt idx="115">
                  <c:v>21935.597086952708</c:v>
                </c:pt>
                <c:pt idx="116">
                  <c:v>29288.294444986819</c:v>
                </c:pt>
                <c:pt idx="117">
                  <c:v>15774.197619147773</c:v>
                </c:pt>
                <c:pt idx="118">
                  <c:v>23668.376460320338</c:v>
                </c:pt>
                <c:pt idx="119">
                  <c:v>20917.110719496315</c:v>
                </c:pt>
                <c:pt idx="120">
                  <c:v>10548.78172226443</c:v>
                </c:pt>
                <c:pt idx="121">
                  <c:v>21290.324693828756</c:v>
                </c:pt>
                <c:pt idx="122">
                  <c:v>18837.713101629462</c:v>
                </c:pt>
                <c:pt idx="123">
                  <c:v>23274.80292728341</c:v>
                </c:pt>
                <c:pt idx="124">
                  <c:v>17553.336802795679</c:v>
                </c:pt>
                <c:pt idx="125">
                  <c:v>21131.579300444097</c:v>
                </c:pt>
                <c:pt idx="126">
                  <c:v>28308.327643914545</c:v>
                </c:pt>
                <c:pt idx="127">
                  <c:v>22188.145613403613</c:v>
                </c:pt>
                <c:pt idx="128">
                  <c:v>12534.469791927802</c:v>
                </c:pt>
                <c:pt idx="129">
                  <c:v>18604.007216624195</c:v>
                </c:pt>
                <c:pt idx="130">
                  <c:v>27435.149465574486</c:v>
                </c:pt>
                <c:pt idx="131">
                  <c:v>11134.686403929307</c:v>
                </c:pt>
                <c:pt idx="132">
                  <c:v>11277.692020328039</c:v>
                </c:pt>
                <c:pt idx="133">
                  <c:v>23493.982336796915</c:v>
                </c:pt>
                <c:pt idx="134">
                  <c:v>17053.787646236229</c:v>
                </c:pt>
                <c:pt idx="135">
                  <c:v>15626.002784776923</c:v>
                </c:pt>
                <c:pt idx="136">
                  <c:v>16940.419134203414</c:v>
                </c:pt>
                <c:pt idx="137">
                  <c:v>22873.873461732011</c:v>
                </c:pt>
                <c:pt idx="138">
                  <c:v>25502.375178840808</c:v>
                </c:pt>
                <c:pt idx="139">
                  <c:v>23710.51287663238</c:v>
                </c:pt>
                <c:pt idx="140">
                  <c:v>10691.113679948148</c:v>
                </c:pt>
                <c:pt idx="141">
                  <c:v>27048.470859780726</c:v>
                </c:pt>
                <c:pt idx="142">
                  <c:v>7634.2972463421756</c:v>
                </c:pt>
                <c:pt idx="143">
                  <c:v>16073.509516857093</c:v>
                </c:pt>
                <c:pt idx="144">
                  <c:v>14417.658984114092</c:v>
                </c:pt>
                <c:pt idx="145">
                  <c:v>23931.781022289102</c:v>
                </c:pt>
                <c:pt idx="146">
                  <c:v>7207.9156018609519</c:v>
                </c:pt>
                <c:pt idx="147">
                  <c:v>11981.297486849795</c:v>
                </c:pt>
                <c:pt idx="148">
                  <c:v>11398.609369656902</c:v>
                </c:pt>
                <c:pt idx="149">
                  <c:v>20830.413919261315</c:v>
                </c:pt>
                <c:pt idx="150">
                  <c:v>11934.073664639967</c:v>
                </c:pt>
                <c:pt idx="151">
                  <c:v>15088.432359029246</c:v>
                </c:pt>
              </c:numCache>
            </c:numRef>
          </c:xVal>
          <c:yVal>
            <c:numRef>
              <c:f>'Spending Per 100k'!$I$2:$I$153</c:f>
              <c:numCache>
                <c:formatCode>General</c:formatCode>
                <c:ptCount val="152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9-6A42-80E5-0CCE44F79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275120"/>
        <c:axId val="905283504"/>
      </c:scatterChart>
      <c:valAx>
        <c:axId val="90527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83504"/>
        <c:crosses val="autoZero"/>
        <c:crossBetween val="midCat"/>
      </c:valAx>
      <c:valAx>
        <c:axId val="9052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7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c) Health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100k'!$E$2:$E$153</c:f>
              <c:numCache>
                <c:formatCode>General</c:formatCode>
                <c:ptCount val="152"/>
                <c:pt idx="0">
                  <c:v>9902.1339098575736</c:v>
                </c:pt>
                <c:pt idx="1">
                  <c:v>6461.4909187959147</c:v>
                </c:pt>
                <c:pt idx="2">
                  <c:v>1938.8637482889528</c:v>
                </c:pt>
                <c:pt idx="3">
                  <c:v>10035.175932479111</c:v>
                </c:pt>
                <c:pt idx="4">
                  <c:v>9972.8386805347782</c:v>
                </c:pt>
                <c:pt idx="5">
                  <c:v>5693.83439075972</c:v>
                </c:pt>
                <c:pt idx="6">
                  <c:v>11965.432785101748</c:v>
                </c:pt>
                <c:pt idx="7">
                  <c:v>9140.8320969771976</c:v>
                </c:pt>
                <c:pt idx="8">
                  <c:v>6099.8339489647224</c:v>
                </c:pt>
                <c:pt idx="9">
                  <c:v>3856.2664329535492</c:v>
                </c:pt>
                <c:pt idx="10">
                  <c:v>8932.9346792288252</c:v>
                </c:pt>
                <c:pt idx="11">
                  <c:v>7646.0393516158629</c:v>
                </c:pt>
                <c:pt idx="12">
                  <c:v>3523.3391859912035</c:v>
                </c:pt>
                <c:pt idx="13">
                  <c:v>7478.3383132268009</c:v>
                </c:pt>
                <c:pt idx="14">
                  <c:v>5739.2322437719768</c:v>
                </c:pt>
                <c:pt idx="15">
                  <c:v>8252.0211876219673</c:v>
                </c:pt>
                <c:pt idx="16">
                  <c:v>6531.6010735577038</c:v>
                </c:pt>
                <c:pt idx="17">
                  <c:v>11183.406025472499</c:v>
                </c:pt>
                <c:pt idx="18">
                  <c:v>3090.2189420120412</c:v>
                </c:pt>
                <c:pt idx="19">
                  <c:v>8362.3693379790948</c:v>
                </c:pt>
                <c:pt idx="20">
                  <c:v>12613.351232279369</c:v>
                </c:pt>
                <c:pt idx="21">
                  <c:v>7614.4426941801858</c:v>
                </c:pt>
                <c:pt idx="22">
                  <c:v>10696.183532707893</c:v>
                </c:pt>
                <c:pt idx="23">
                  <c:v>6040.2583217142255</c:v>
                </c:pt>
                <c:pt idx="24">
                  <c:v>6206.729222973926</c:v>
                </c:pt>
                <c:pt idx="26">
                  <c:v>1670.7600287370724</c:v>
                </c:pt>
                <c:pt idx="27">
                  <c:v>4683.6506246428717</c:v>
                </c:pt>
                <c:pt idx="28">
                  <c:v>7474.3602748429048</c:v>
                </c:pt>
                <c:pt idx="29">
                  <c:v>9998.1299793927428</c:v>
                </c:pt>
                <c:pt idx="30">
                  <c:v>2682.1156528269498</c:v>
                </c:pt>
                <c:pt idx="31">
                  <c:v>2678.4006122058545</c:v>
                </c:pt>
                <c:pt idx="32">
                  <c:v>4511.5692068780054</c:v>
                </c:pt>
                <c:pt idx="33">
                  <c:v>10164.233218331196</c:v>
                </c:pt>
                <c:pt idx="34">
                  <c:v>4298.394549635711</c:v>
                </c:pt>
                <c:pt idx="35">
                  <c:v>3563.0582124532843</c:v>
                </c:pt>
                <c:pt idx="36">
                  <c:v>6962.1651728281831</c:v>
                </c:pt>
                <c:pt idx="37">
                  <c:v>4098.3825644114277</c:v>
                </c:pt>
                <c:pt idx="38">
                  <c:v>7823.8588575862095</c:v>
                </c:pt>
                <c:pt idx="39">
                  <c:v>1334.9138713570201</c:v>
                </c:pt>
                <c:pt idx="40">
                  <c:v>8931.0818186328834</c:v>
                </c:pt>
                <c:pt idx="41">
                  <c:v>5662.7970886560852</c:v>
                </c:pt>
                <c:pt idx="42">
                  <c:v>3049.2492683423698</c:v>
                </c:pt>
                <c:pt idx="43">
                  <c:v>8768.448353839196</c:v>
                </c:pt>
                <c:pt idx="44">
                  <c:v>2945.4473692736819</c:v>
                </c:pt>
                <c:pt idx="45">
                  <c:v>2206.4177337147985</c:v>
                </c:pt>
                <c:pt idx="46">
                  <c:v>9868.4048217025957</c:v>
                </c:pt>
                <c:pt idx="47">
                  <c:v>5230.4381612768248</c:v>
                </c:pt>
                <c:pt idx="48">
                  <c:v>8863.5557858564916</c:v>
                </c:pt>
                <c:pt idx="49">
                  <c:v>8367.6785384820632</c:v>
                </c:pt>
                <c:pt idx="50">
                  <c:v>5744.2060844398302</c:v>
                </c:pt>
                <c:pt idx="51">
                  <c:v>1688.1341053733306</c:v>
                </c:pt>
                <c:pt idx="52">
                  <c:v>7280.2154943786336</c:v>
                </c:pt>
                <c:pt idx="53">
                  <c:v>12284.163410083762</c:v>
                </c:pt>
                <c:pt idx="54">
                  <c:v>6326.9577067211758</c:v>
                </c:pt>
                <c:pt idx="55">
                  <c:v>8677.4686973077733</c:v>
                </c:pt>
                <c:pt idx="56">
                  <c:v>6144.5820148084422</c:v>
                </c:pt>
                <c:pt idx="57">
                  <c:v>3323.6808103133812</c:v>
                </c:pt>
                <c:pt idx="58">
                  <c:v>5277.3852315306176</c:v>
                </c:pt>
                <c:pt idx="59">
                  <c:v>0</c:v>
                </c:pt>
                <c:pt idx="60">
                  <c:v>7597.6739429005584</c:v>
                </c:pt>
                <c:pt idx="61">
                  <c:v>6596.5236320459117</c:v>
                </c:pt>
                <c:pt idx="62">
                  <c:v>5174.3669254466131</c:v>
                </c:pt>
                <c:pt idx="63">
                  <c:v>8506.3261177497443</c:v>
                </c:pt>
                <c:pt idx="64">
                  <c:v>7896.8789104736907</c:v>
                </c:pt>
                <c:pt idx="65">
                  <c:v>11442.366371109596</c:v>
                </c:pt>
                <c:pt idx="66">
                  <c:v>8446.4398256135046</c:v>
                </c:pt>
                <c:pt idx="67">
                  <c:v>12083.862002295933</c:v>
                </c:pt>
                <c:pt idx="68">
                  <c:v>3235.5129905846575</c:v>
                </c:pt>
                <c:pt idx="69">
                  <c:v>2927.871876326692</c:v>
                </c:pt>
                <c:pt idx="70">
                  <c:v>4562.9359233426767</c:v>
                </c:pt>
                <c:pt idx="71">
                  <c:v>9206.9643127069849</c:v>
                </c:pt>
                <c:pt idx="72">
                  <c:v>10600.182323135958</c:v>
                </c:pt>
                <c:pt idx="73">
                  <c:v>5515.733322873868</c:v>
                </c:pt>
                <c:pt idx="74">
                  <c:v>7738.9181829020108</c:v>
                </c:pt>
                <c:pt idx="75">
                  <c:v>7565.3647514525492</c:v>
                </c:pt>
                <c:pt idx="76">
                  <c:v>12044.287941696886</c:v>
                </c:pt>
                <c:pt idx="77">
                  <c:v>3576.282097131822</c:v>
                </c:pt>
                <c:pt idx="78">
                  <c:v>4475.9501602949649</c:v>
                </c:pt>
                <c:pt idx="79">
                  <c:v>7385.4152819013016</c:v>
                </c:pt>
                <c:pt idx="80">
                  <c:v>9126.4046727191926</c:v>
                </c:pt>
                <c:pt idx="81">
                  <c:v>7134.9322716554116</c:v>
                </c:pt>
                <c:pt idx="82">
                  <c:v>9272.4889467716985</c:v>
                </c:pt>
                <c:pt idx="83">
                  <c:v>10083.279658732428</c:v>
                </c:pt>
                <c:pt idx="84">
                  <c:v>4148.0498240041716</c:v>
                </c:pt>
                <c:pt idx="85">
                  <c:v>9288.0948478391529</c:v>
                </c:pt>
                <c:pt idx="86">
                  <c:v>10977.751756440281</c:v>
                </c:pt>
                <c:pt idx="87">
                  <c:v>6856.5473170330351</c:v>
                </c:pt>
                <c:pt idx="88">
                  <c:v>1626.7905788120879</c:v>
                </c:pt>
                <c:pt idx="89">
                  <c:v>11578.186696264238</c:v>
                </c:pt>
                <c:pt idx="90">
                  <c:v>5969.436485195798</c:v>
                </c:pt>
                <c:pt idx="91">
                  <c:v>7866.2868048169039</c:v>
                </c:pt>
                <c:pt idx="92">
                  <c:v>8044.2941821366103</c:v>
                </c:pt>
                <c:pt idx="93">
                  <c:v>8010.2887709101915</c:v>
                </c:pt>
                <c:pt idx="94">
                  <c:v>8760.4407219752065</c:v>
                </c:pt>
                <c:pt idx="95">
                  <c:v>5630.2559719101409</c:v>
                </c:pt>
                <c:pt idx="96">
                  <c:v>2647.8042137912776</c:v>
                </c:pt>
                <c:pt idx="97">
                  <c:v>9270.589980346349</c:v>
                </c:pt>
                <c:pt idx="98">
                  <c:v>11864.331370775186</c:v>
                </c:pt>
                <c:pt idx="99">
                  <c:v>7064.6414694454261</c:v>
                </c:pt>
                <c:pt idx="100">
                  <c:v>6917.9206915007881</c:v>
                </c:pt>
                <c:pt idx="101">
                  <c:v>3440.0908183976057</c:v>
                </c:pt>
                <c:pt idx="102">
                  <c:v>8579.3184803882141</c:v>
                </c:pt>
                <c:pt idx="103">
                  <c:v>5111.334151146797</c:v>
                </c:pt>
                <c:pt idx="104">
                  <c:v>6882.1878112831664</c:v>
                </c:pt>
                <c:pt idx="105">
                  <c:v>18625.442354255913</c:v>
                </c:pt>
                <c:pt idx="106">
                  <c:v>425.99416387995484</c:v>
                </c:pt>
                <c:pt idx="107">
                  <c:v>10828.202827707824</c:v>
                </c:pt>
                <c:pt idx="108">
                  <c:v>8079.6927023542203</c:v>
                </c:pt>
                <c:pt idx="109">
                  <c:v>3455.1922037043119</c:v>
                </c:pt>
                <c:pt idx="110">
                  <c:v>7358.476682119468</c:v>
                </c:pt>
                <c:pt idx="111">
                  <c:v>13422.706185350795</c:v>
                </c:pt>
                <c:pt idx="112">
                  <c:v>4660.2882854333366</c:v>
                </c:pt>
                <c:pt idx="113">
                  <c:v>6164.7424678834041</c:v>
                </c:pt>
                <c:pt idx="114">
                  <c:v>6186.5449521230157</c:v>
                </c:pt>
                <c:pt idx="115">
                  <c:v>10654.432870805602</c:v>
                </c:pt>
                <c:pt idx="116">
                  <c:v>11094.050926131371</c:v>
                </c:pt>
                <c:pt idx="117">
                  <c:v>1577.4197619147772</c:v>
                </c:pt>
                <c:pt idx="118">
                  <c:v>7766.186026042611</c:v>
                </c:pt>
                <c:pt idx="119">
                  <c:v>7843.9165198111186</c:v>
                </c:pt>
                <c:pt idx="120">
                  <c:v>3729.3672755480302</c:v>
                </c:pt>
                <c:pt idx="121">
                  <c:v>6550.8691365626937</c:v>
                </c:pt>
                <c:pt idx="122">
                  <c:v>7931.6686743703003</c:v>
                </c:pt>
                <c:pt idx="123">
                  <c:v>2670.8790244423585</c:v>
                </c:pt>
                <c:pt idx="124">
                  <c:v>5068.2169641874843</c:v>
                </c:pt>
                <c:pt idx="125">
                  <c:v>1677.1094682892142</c:v>
                </c:pt>
                <c:pt idx="126">
                  <c:v>4079.7295722112131</c:v>
                </c:pt>
                <c:pt idx="127">
                  <c:v>8875.258245361445</c:v>
                </c:pt>
                <c:pt idx="128">
                  <c:v>8505.5330730938658</c:v>
                </c:pt>
                <c:pt idx="129">
                  <c:v>12546.888587955851</c:v>
                </c:pt>
                <c:pt idx="130">
                  <c:v>5039.1090855136817</c:v>
                </c:pt>
                <c:pt idx="131">
                  <c:v>19176.404362322697</c:v>
                </c:pt>
                <c:pt idx="132">
                  <c:v>10572.836269057536</c:v>
                </c:pt>
                <c:pt idx="133">
                  <c:v>11213.037024380346</c:v>
                </c:pt>
                <c:pt idx="134">
                  <c:v>5542.4809850267748</c:v>
                </c:pt>
                <c:pt idx="135">
                  <c:v>5022.6437522497263</c:v>
                </c:pt>
                <c:pt idx="136">
                  <c:v>3882.1793849216156</c:v>
                </c:pt>
                <c:pt idx="137">
                  <c:v>4990.6633007415294</c:v>
                </c:pt>
                <c:pt idx="138">
                  <c:v>7348.1420006829449</c:v>
                </c:pt>
                <c:pt idx="139">
                  <c:v>8663.4566280002928</c:v>
                </c:pt>
                <c:pt idx="140">
                  <c:v>8853.5785162070606</c:v>
                </c:pt>
                <c:pt idx="141">
                  <c:v>12622.61973456434</c:v>
                </c:pt>
                <c:pt idx="142">
                  <c:v>6970.4453118776391</c:v>
                </c:pt>
                <c:pt idx="143">
                  <c:v>10715.673011238063</c:v>
                </c:pt>
                <c:pt idx="144">
                  <c:v>7650.1863997340088</c:v>
                </c:pt>
                <c:pt idx="145">
                  <c:v>2105.9967299614414</c:v>
                </c:pt>
                <c:pt idx="146">
                  <c:v>8518.4457112902164</c:v>
                </c:pt>
                <c:pt idx="147">
                  <c:v>8766.803039158387</c:v>
                </c:pt>
                <c:pt idx="148">
                  <c:v>7799.0485160810376</c:v>
                </c:pt>
                <c:pt idx="149">
                  <c:v>8710.9003662365503</c:v>
                </c:pt>
                <c:pt idx="150">
                  <c:v>8950.5552484799755</c:v>
                </c:pt>
                <c:pt idx="151">
                  <c:v>3772.1080897573115</c:v>
                </c:pt>
              </c:numCache>
            </c:numRef>
          </c:xVal>
          <c:yVal>
            <c:numRef>
              <c:f>'Spending Per 100k'!$I$2:$I$153</c:f>
              <c:numCache>
                <c:formatCode>General</c:formatCode>
                <c:ptCount val="152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3-284E-A651-0562BDAF0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201984"/>
        <c:axId val="1663157600"/>
      </c:scatterChart>
      <c:valAx>
        <c:axId val="16632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157600"/>
        <c:crosses val="autoZero"/>
        <c:crossBetween val="midCat"/>
      </c:valAx>
      <c:valAx>
        <c:axId val="166315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0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b)</a:t>
            </a:r>
            <a:r>
              <a:rPr lang="en-GB" baseline="0%"/>
              <a:t> Clean Environment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100k'!$D$2:$D$153</c:f>
              <c:numCache>
                <c:formatCode>General</c:formatCode>
                <c:ptCount val="152"/>
                <c:pt idx="0">
                  <c:v>12102.608112048147</c:v>
                </c:pt>
                <c:pt idx="1">
                  <c:v>4775.8845921535021</c:v>
                </c:pt>
                <c:pt idx="2">
                  <c:v>17449.773734600574</c:v>
                </c:pt>
                <c:pt idx="3">
                  <c:v>22183.020482322245</c:v>
                </c:pt>
                <c:pt idx="4">
                  <c:v>30505.153611047557</c:v>
                </c:pt>
                <c:pt idx="5">
                  <c:v>10980.966325036603</c:v>
                </c:pt>
                <c:pt idx="6">
                  <c:v>25035.367058059044</c:v>
                </c:pt>
                <c:pt idx="7">
                  <c:v>11250.25488858732</c:v>
                </c:pt>
                <c:pt idx="8">
                  <c:v>12877.427225592191</c:v>
                </c:pt>
                <c:pt idx="9">
                  <c:v>23838.737949167396</c:v>
                </c:pt>
                <c:pt idx="10">
                  <c:v>15764.002375109692</c:v>
                </c:pt>
                <c:pt idx="11">
                  <c:v>21238.998198932954</c:v>
                </c:pt>
                <c:pt idx="12">
                  <c:v>28773.936685594825</c:v>
                </c:pt>
                <c:pt idx="13">
                  <c:v>24474.56175237862</c:v>
                </c:pt>
                <c:pt idx="14">
                  <c:v>25635.23735551483</c:v>
                </c:pt>
                <c:pt idx="15">
                  <c:v>22748.815165876775</c:v>
                </c:pt>
                <c:pt idx="16">
                  <c:v>23751.276631118923</c:v>
                </c:pt>
                <c:pt idx="17">
                  <c:v>28233.516851192864</c:v>
                </c:pt>
                <c:pt idx="18">
                  <c:v>16481.16769073089</c:v>
                </c:pt>
                <c:pt idx="19">
                  <c:v>13472.706155632985</c:v>
                </c:pt>
                <c:pt idx="20">
                  <c:v>1501.5894324142105</c:v>
                </c:pt>
                <c:pt idx="21">
                  <c:v>9993.9560361114945</c:v>
                </c:pt>
                <c:pt idx="22">
                  <c:v>12421.374425080136</c:v>
                </c:pt>
                <c:pt idx="23">
                  <c:v>17114.065244856971</c:v>
                </c:pt>
                <c:pt idx="24">
                  <c:v>5360.3570562047544</c:v>
                </c:pt>
                <c:pt idx="26">
                  <c:v>24226.020416687552</c:v>
                </c:pt>
                <c:pt idx="27">
                  <c:v>29350.877247761997</c:v>
                </c:pt>
                <c:pt idx="28">
                  <c:v>7207.4188364556576</c:v>
                </c:pt>
                <c:pt idx="29">
                  <c:v>11849.63553113214</c:v>
                </c:pt>
                <c:pt idx="30">
                  <c:v>29503.27218109645</c:v>
                </c:pt>
                <c:pt idx="31">
                  <c:v>18366.175626554428</c:v>
                </c:pt>
                <c:pt idx="32">
                  <c:v>13297.256609745702</c:v>
                </c:pt>
                <c:pt idx="33">
                  <c:v>9933.2279179145771</c:v>
                </c:pt>
                <c:pt idx="34">
                  <c:v>20570.888201828046</c:v>
                </c:pt>
                <c:pt idx="35">
                  <c:v>11480.965351238361</c:v>
                </c:pt>
                <c:pt idx="36">
                  <c:v>19675.684184079648</c:v>
                </c:pt>
                <c:pt idx="37">
                  <c:v>11582.385508119252</c:v>
                </c:pt>
                <c:pt idx="38">
                  <c:v>25427.541287155182</c:v>
                </c:pt>
                <c:pt idx="39">
                  <c:v>10412.328196584756</c:v>
                </c:pt>
                <c:pt idx="40">
                  <c:v>13065.84191985181</c:v>
                </c:pt>
                <c:pt idx="41">
                  <c:v>22651.188354624341</c:v>
                </c:pt>
                <c:pt idx="42">
                  <c:v>17516.963881966803</c:v>
                </c:pt>
                <c:pt idx="43">
                  <c:v>7845.4537902771754</c:v>
                </c:pt>
                <c:pt idx="44">
                  <c:v>13696.330267122623</c:v>
                </c:pt>
                <c:pt idx="45">
                  <c:v>23167.386204005383</c:v>
                </c:pt>
                <c:pt idx="46">
                  <c:v>22203.910848830841</c:v>
                </c:pt>
                <c:pt idx="47">
                  <c:v>14944.1090322195</c:v>
                </c:pt>
                <c:pt idx="48">
                  <c:v>17727.111571712983</c:v>
                </c:pt>
                <c:pt idx="49">
                  <c:v>17352.644837999687</c:v>
                </c:pt>
                <c:pt idx="50">
                  <c:v>12813.998188365775</c:v>
                </c:pt>
                <c:pt idx="51">
                  <c:v>15193.206948359977</c:v>
                </c:pt>
                <c:pt idx="52">
                  <c:v>14560.430988757267</c:v>
                </c:pt>
                <c:pt idx="53">
                  <c:v>14587.444049474469</c:v>
                </c:pt>
                <c:pt idx="54">
                  <c:v>24821.141772521536</c:v>
                </c:pt>
                <c:pt idx="55">
                  <c:v>20928.012740565806</c:v>
                </c:pt>
                <c:pt idx="56">
                  <c:v>20823.305716850835</c:v>
                </c:pt>
                <c:pt idx="57">
                  <c:v>26173.986381217877</c:v>
                </c:pt>
                <c:pt idx="58">
                  <c:v>19350.412515612265</c:v>
                </c:pt>
                <c:pt idx="59">
                  <c:v>0</c:v>
                </c:pt>
                <c:pt idx="60">
                  <c:v>26299.640571578853</c:v>
                </c:pt>
                <c:pt idx="61">
                  <c:v>27705.399254592827</c:v>
                </c:pt>
                <c:pt idx="62">
                  <c:v>20512.668883020498</c:v>
                </c:pt>
                <c:pt idx="63">
                  <c:v>18492.013299455964</c:v>
                </c:pt>
                <c:pt idx="64">
                  <c:v>23690.636731421077</c:v>
                </c:pt>
                <c:pt idx="65">
                  <c:v>30512.976989625589</c:v>
                </c:pt>
                <c:pt idx="66">
                  <c:v>21440.962634249663</c:v>
                </c:pt>
                <c:pt idx="67">
                  <c:v>41915.896320464017</c:v>
                </c:pt>
                <c:pt idx="68">
                  <c:v>23043.165689041951</c:v>
                </c:pt>
                <c:pt idx="69">
                  <c:v>22890.634669463227</c:v>
                </c:pt>
                <c:pt idx="70">
                  <c:v>30962.779479825302</c:v>
                </c:pt>
                <c:pt idx="71">
                  <c:v>3847.6865784447104</c:v>
                </c:pt>
                <c:pt idx="72">
                  <c:v>19433.667592415924</c:v>
                </c:pt>
                <c:pt idx="73">
                  <c:v>7476.8829487845769</c:v>
                </c:pt>
                <c:pt idx="74">
                  <c:v>9203.037839126715</c:v>
                </c:pt>
                <c:pt idx="75">
                  <c:v>4539.2188508715299</c:v>
                </c:pt>
                <c:pt idx="76">
                  <c:v>15110.106690492459</c:v>
                </c:pt>
                <c:pt idx="77">
                  <c:v>11801.730920535012</c:v>
                </c:pt>
                <c:pt idx="78">
                  <c:v>30772.157352027883</c:v>
                </c:pt>
                <c:pt idx="79">
                  <c:v>24371.870430274295</c:v>
                </c:pt>
                <c:pt idx="80">
                  <c:v>21030.410767570313</c:v>
                </c:pt>
                <c:pt idx="81">
                  <c:v>9275.4119531520355</c:v>
                </c:pt>
                <c:pt idx="82">
                  <c:v>18966.4546638512</c:v>
                </c:pt>
                <c:pt idx="83">
                  <c:v>14301.794617998037</c:v>
                </c:pt>
                <c:pt idx="84">
                  <c:v>8296.0996480083431</c:v>
                </c:pt>
                <c:pt idx="85">
                  <c:v>20215.265257061685</c:v>
                </c:pt>
                <c:pt idx="86">
                  <c:v>14637.002341920374</c:v>
                </c:pt>
                <c:pt idx="87">
                  <c:v>23312.260877912318</c:v>
                </c:pt>
                <c:pt idx="88">
                  <c:v>20852.497419318584</c:v>
                </c:pt>
                <c:pt idx="89">
                  <c:v>10513.525850630745</c:v>
                </c:pt>
                <c:pt idx="90">
                  <c:v>18476.827216082231</c:v>
                </c:pt>
                <c:pt idx="91">
                  <c:v>14364.523730535215</c:v>
                </c:pt>
                <c:pt idx="92">
                  <c:v>14479.729527845901</c:v>
                </c:pt>
                <c:pt idx="93">
                  <c:v>27590.994655357325</c:v>
                </c:pt>
                <c:pt idx="94">
                  <c:v>36477.900711175447</c:v>
                </c:pt>
                <c:pt idx="95">
                  <c:v>27127.596955567045</c:v>
                </c:pt>
                <c:pt idx="96">
                  <c:v>21182.43371033022</c:v>
                </c:pt>
                <c:pt idx="97">
                  <c:v>12360.786640461798</c:v>
                </c:pt>
                <c:pt idx="98">
                  <c:v>10875.637089877253</c:v>
                </c:pt>
                <c:pt idx="99">
                  <c:v>21193.924408336276</c:v>
                </c:pt>
                <c:pt idx="100">
                  <c:v>24030.671875739583</c:v>
                </c:pt>
                <c:pt idx="101">
                  <c:v>19952.526746706113</c:v>
                </c:pt>
                <c:pt idx="102">
                  <c:v>20912.088795946271</c:v>
                </c:pt>
                <c:pt idx="103">
                  <c:v>9293.334820266904</c:v>
                </c:pt>
                <c:pt idx="104">
                  <c:v>23182.106311690666</c:v>
                </c:pt>
                <c:pt idx="105">
                  <c:v>11640.901471409947</c:v>
                </c:pt>
                <c:pt idx="106">
                  <c:v>13631.813244158555</c:v>
                </c:pt>
                <c:pt idx="107">
                  <c:v>26606.441233796369</c:v>
                </c:pt>
                <c:pt idx="108">
                  <c:v>20872.539481081738</c:v>
                </c:pt>
                <c:pt idx="109">
                  <c:v>22631.508934263242</c:v>
                </c:pt>
                <c:pt idx="110">
                  <c:v>23490.521715996761</c:v>
                </c:pt>
                <c:pt idx="111">
                  <c:v>12583.787048766371</c:v>
                </c:pt>
                <c:pt idx="112">
                  <c:v>27029.672055513354</c:v>
                </c:pt>
                <c:pt idx="113">
                  <c:v>17809.256018329834</c:v>
                </c:pt>
                <c:pt idx="114">
                  <c:v>27839.452284553572</c:v>
                </c:pt>
                <c:pt idx="115">
                  <c:v>29456.373231050777</c:v>
                </c:pt>
                <c:pt idx="116">
                  <c:v>15531.671296583922</c:v>
                </c:pt>
                <c:pt idx="117">
                  <c:v>21558.070079501955</c:v>
                </c:pt>
                <c:pt idx="118">
                  <c:v>21079.6477849728</c:v>
                </c:pt>
                <c:pt idx="119">
                  <c:v>20394.182951508908</c:v>
                </c:pt>
                <c:pt idx="120">
                  <c:v>18433.729676280265</c:v>
                </c:pt>
                <c:pt idx="121">
                  <c:v>15066.999014094195</c:v>
                </c:pt>
                <c:pt idx="122">
                  <c:v>19829.17168592575</c:v>
                </c:pt>
                <c:pt idx="123">
                  <c:v>21748.586341887778</c:v>
                </c:pt>
                <c:pt idx="124">
                  <c:v>13968.500413492335</c:v>
                </c:pt>
                <c:pt idx="125">
                  <c:v>24485.798237022525</c:v>
                </c:pt>
                <c:pt idx="126">
                  <c:v>21147.985945747922</c:v>
                </c:pt>
                <c:pt idx="127">
                  <c:v>7396.0485378012045</c:v>
                </c:pt>
                <c:pt idx="128">
                  <c:v>11639.150521075815</c:v>
                </c:pt>
                <c:pt idx="129">
                  <c:v>17738.704555385859</c:v>
                </c:pt>
                <c:pt idx="130">
                  <c:v>2239.6040380060804</c:v>
                </c:pt>
                <c:pt idx="131">
                  <c:v>22269.372807858614</c:v>
                </c:pt>
                <c:pt idx="132">
                  <c:v>22555.384040656078</c:v>
                </c:pt>
                <c:pt idx="133">
                  <c:v>37376.79008126782</c:v>
                </c:pt>
                <c:pt idx="134">
                  <c:v>12363.996043521267</c:v>
                </c:pt>
                <c:pt idx="135">
                  <c:v>29298.755221456733</c:v>
                </c:pt>
                <c:pt idx="136">
                  <c:v>16940.419134203414</c:v>
                </c:pt>
                <c:pt idx="137">
                  <c:v>13308.435468644078</c:v>
                </c:pt>
                <c:pt idx="138">
                  <c:v>12967.309412969902</c:v>
                </c:pt>
                <c:pt idx="139">
                  <c:v>4559.7140147369955</c:v>
                </c:pt>
                <c:pt idx="140">
                  <c:v>24890.249036129284</c:v>
                </c:pt>
                <c:pt idx="141">
                  <c:v>22239.853818041931</c:v>
                </c:pt>
                <c:pt idx="142">
                  <c:v>25115.731520574984</c:v>
                </c:pt>
                <c:pt idx="143">
                  <c:v>38397.828290269717</c:v>
                </c:pt>
                <c:pt idx="144">
                  <c:v>18831.228060883714</c:v>
                </c:pt>
                <c:pt idx="145">
                  <c:v>30249.771212173426</c:v>
                </c:pt>
                <c:pt idx="146">
                  <c:v>24244.807024441387</c:v>
                </c:pt>
                <c:pt idx="147">
                  <c:v>13734.658094681474</c:v>
                </c:pt>
                <c:pt idx="148">
                  <c:v>24596.999166101734</c:v>
                </c:pt>
                <c:pt idx="149">
                  <c:v>10225.839560364646</c:v>
                </c:pt>
                <c:pt idx="150">
                  <c:v>17587.055926837846</c:v>
                </c:pt>
                <c:pt idx="151">
                  <c:v>18389.026937566898</c:v>
                </c:pt>
              </c:numCache>
            </c:numRef>
          </c:xVal>
          <c:yVal>
            <c:numRef>
              <c:f>'Spending Per 100k'!$I$2:$I$153</c:f>
              <c:numCache>
                <c:formatCode>General</c:formatCode>
                <c:ptCount val="152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C-6A49-A7A7-357732D23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779120"/>
        <c:axId val="1547934208"/>
      </c:scatterChart>
      <c:valAx>
        <c:axId val="90577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34208"/>
        <c:crosses val="autoZero"/>
        <c:crossBetween val="midCat"/>
      </c:valAx>
      <c:valAx>
        <c:axId val="15479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77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a)</a:t>
            </a:r>
            <a:r>
              <a:rPr lang="en-GB" baseline="0%"/>
              <a:t> Clean Environment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100k'!$C$2:$C$153</c:f>
              <c:numCache>
                <c:formatCode>General</c:formatCode>
                <c:ptCount val="152"/>
                <c:pt idx="0">
                  <c:v>11552.489561500504</c:v>
                </c:pt>
                <c:pt idx="1">
                  <c:v>14046.719388686772</c:v>
                </c:pt>
                <c:pt idx="2">
                  <c:v>15898.682735969413</c:v>
                </c:pt>
                <c:pt idx="3">
                  <c:v>17429.516093253191</c:v>
                </c:pt>
                <c:pt idx="4">
                  <c:v>21705.590069399226</c:v>
                </c:pt>
                <c:pt idx="5">
                  <c:v>29282.576866764277</c:v>
                </c:pt>
                <c:pt idx="6">
                  <c:v>5890.6746018962449</c:v>
                </c:pt>
                <c:pt idx="7">
                  <c:v>10547.113958050611</c:v>
                </c:pt>
                <c:pt idx="8">
                  <c:v>16266.223863905927</c:v>
                </c:pt>
                <c:pt idx="9">
                  <c:v>19281.332164767748</c:v>
                </c:pt>
                <c:pt idx="10">
                  <c:v>16289.469120946682</c:v>
                </c:pt>
                <c:pt idx="11">
                  <c:v>29734.597478506137</c:v>
                </c:pt>
                <c:pt idx="12">
                  <c:v>18791.142325286415</c:v>
                </c:pt>
                <c:pt idx="13">
                  <c:v>14276.827688887528</c:v>
                </c:pt>
                <c:pt idx="14">
                  <c:v>22191.698009251642</c:v>
                </c:pt>
                <c:pt idx="15">
                  <c:v>16281.014775578478</c:v>
                </c:pt>
                <c:pt idx="16">
                  <c:v>9500.5106524475686</c:v>
                </c:pt>
                <c:pt idx="17">
                  <c:v>8616.7226753640571</c:v>
                </c:pt>
                <c:pt idx="18">
                  <c:v>12875.912258383507</c:v>
                </c:pt>
                <c:pt idx="19">
                  <c:v>21370.499419279906</c:v>
                </c:pt>
                <c:pt idx="20">
                  <c:v>22373.682542971736</c:v>
                </c:pt>
                <c:pt idx="21">
                  <c:v>23795.133419313082</c:v>
                </c:pt>
                <c:pt idx="22">
                  <c:v>12076.336246605688</c:v>
                </c:pt>
                <c:pt idx="23">
                  <c:v>17617.420104999823</c:v>
                </c:pt>
                <c:pt idx="24">
                  <c:v>27648.157447792943</c:v>
                </c:pt>
                <c:pt idx="26">
                  <c:v>23223.564399445306</c:v>
                </c:pt>
                <c:pt idx="27">
                  <c:v>5308.1373745952542</c:v>
                </c:pt>
                <c:pt idx="28">
                  <c:v>12546.247604200591</c:v>
                </c:pt>
                <c:pt idx="29">
                  <c:v>14997.194969089114</c:v>
                </c:pt>
                <c:pt idx="30">
                  <c:v>16092.6939169617</c:v>
                </c:pt>
                <c:pt idx="31">
                  <c:v>30992.9213698106</c:v>
                </c:pt>
                <c:pt idx="32">
                  <c:v>18639.904354732815</c:v>
                </c:pt>
                <c:pt idx="33">
                  <c:v>8778.2014158314869</c:v>
                </c:pt>
                <c:pt idx="34">
                  <c:v>16272.493652192336</c:v>
                </c:pt>
                <c:pt idx="35">
                  <c:v>13856.337492873883</c:v>
                </c:pt>
                <c:pt idx="36">
                  <c:v>15740.547347263717</c:v>
                </c:pt>
                <c:pt idx="37">
                  <c:v>19244.578998105837</c:v>
                </c:pt>
                <c:pt idx="38">
                  <c:v>15647.717715172419</c:v>
                </c:pt>
                <c:pt idx="39">
                  <c:v>23761.466910154959</c:v>
                </c:pt>
                <c:pt idx="40">
                  <c:v>15546.697980583165</c:v>
                </c:pt>
                <c:pt idx="41">
                  <c:v>20985.659799137258</c:v>
                </c:pt>
                <c:pt idx="42">
                  <c:v>19268.660270163484</c:v>
                </c:pt>
                <c:pt idx="43">
                  <c:v>17536.896707678392</c:v>
                </c:pt>
                <c:pt idx="44">
                  <c:v>7216.3460547205214</c:v>
                </c:pt>
                <c:pt idx="45">
                  <c:v>17651.341869718388</c:v>
                </c:pt>
                <c:pt idx="46">
                  <c:v>13322.346509298504</c:v>
                </c:pt>
                <c:pt idx="47">
                  <c:v>23163.368999940223</c:v>
                </c:pt>
                <c:pt idx="48">
                  <c:v>19090.735538767829</c:v>
                </c:pt>
                <c:pt idx="49">
                  <c:v>12825.867923738899</c:v>
                </c:pt>
                <c:pt idx="50">
                  <c:v>16348.894240328746</c:v>
                </c:pt>
                <c:pt idx="51">
                  <c:v>18147.441632763304</c:v>
                </c:pt>
                <c:pt idx="52">
                  <c:v>38481.139041715636</c:v>
                </c:pt>
                <c:pt idx="53">
                  <c:v>17274.604795430289</c:v>
                </c:pt>
                <c:pt idx="54">
                  <c:v>1946.7562174526695</c:v>
                </c:pt>
                <c:pt idx="55">
                  <c:v>20332.500182907428</c:v>
                </c:pt>
                <c:pt idx="56">
                  <c:v>17068.283374467897</c:v>
                </c:pt>
                <c:pt idx="57">
                  <c:v>19942.084861880288</c:v>
                </c:pt>
                <c:pt idx="58">
                  <c:v>14073.027284081647</c:v>
                </c:pt>
                <c:pt idx="59">
                  <c:v>0</c:v>
                </c:pt>
                <c:pt idx="60">
                  <c:v>19870.839542970691</c:v>
                </c:pt>
                <c:pt idx="61">
                  <c:v>21768.527985751509</c:v>
                </c:pt>
                <c:pt idx="62">
                  <c:v>17124.690538978073</c:v>
                </c:pt>
                <c:pt idx="63">
                  <c:v>8506.3261177497443</c:v>
                </c:pt>
                <c:pt idx="64">
                  <c:v>19438.471164242932</c:v>
                </c:pt>
                <c:pt idx="65">
                  <c:v>4262.8423735506331</c:v>
                </c:pt>
                <c:pt idx="66">
                  <c:v>11045.344387340736</c:v>
                </c:pt>
                <c:pt idx="67">
                  <c:v>21901.99987916138</c:v>
                </c:pt>
                <c:pt idx="68">
                  <c:v>14204.691178176543</c:v>
                </c:pt>
                <c:pt idx="69">
                  <c:v>15837.125149221651</c:v>
                </c:pt>
                <c:pt idx="70">
                  <c:v>20533.211655042043</c:v>
                </c:pt>
                <c:pt idx="71">
                  <c:v>16764.920091794807</c:v>
                </c:pt>
                <c:pt idx="72">
                  <c:v>9186.8246800511624</c:v>
                </c:pt>
                <c:pt idx="73">
                  <c:v>14340.906639472059</c:v>
                </c:pt>
                <c:pt idx="74">
                  <c:v>19033.555530921163</c:v>
                </c:pt>
                <c:pt idx="75">
                  <c:v>26226.597805035508</c:v>
                </c:pt>
                <c:pt idx="76">
                  <c:v>32629.070969324293</c:v>
                </c:pt>
                <c:pt idx="77">
                  <c:v>17523.782275945927</c:v>
                </c:pt>
                <c:pt idx="78">
                  <c:v>21260.763261401084</c:v>
                </c:pt>
                <c:pt idx="79">
                  <c:v>14032.289035612472</c:v>
                </c:pt>
                <c:pt idx="80">
                  <c:v>11507.205891689417</c:v>
                </c:pt>
                <c:pt idx="81">
                  <c:v>4994.4525901587876</c:v>
                </c:pt>
                <c:pt idx="82">
                  <c:v>13065.779879541938</c:v>
                </c:pt>
                <c:pt idx="83">
                  <c:v>14610.466444285763</c:v>
                </c:pt>
                <c:pt idx="84">
                  <c:v>14814.463657157756</c:v>
                </c:pt>
                <c:pt idx="85">
                  <c:v>18576.189695678306</c:v>
                </c:pt>
                <c:pt idx="86">
                  <c:v>11892.564402810305</c:v>
                </c:pt>
                <c:pt idx="87">
                  <c:v>19655.435642161367</c:v>
                </c:pt>
                <c:pt idx="88">
                  <c:v>8429.7329992990017</c:v>
                </c:pt>
                <c:pt idx="89">
                  <c:v>31141.329734779676</c:v>
                </c:pt>
                <c:pt idx="90">
                  <c:v>18476.827216082231</c:v>
                </c:pt>
                <c:pt idx="91">
                  <c:v>15390.561139859161</c:v>
                </c:pt>
                <c:pt idx="92">
                  <c:v>15399.077434375797</c:v>
                </c:pt>
                <c:pt idx="93">
                  <c:v>10235.368985051911</c:v>
                </c:pt>
                <c:pt idx="94">
                  <c:v>14361.378232746241</c:v>
                </c:pt>
                <c:pt idx="95">
                  <c:v>9213.1461358529577</c:v>
                </c:pt>
                <c:pt idx="96">
                  <c:v>11725.990089647086</c:v>
                </c:pt>
                <c:pt idx="97">
                  <c:v>9888.6293123694395</c:v>
                </c:pt>
                <c:pt idx="98">
                  <c:v>16807.802775264845</c:v>
                </c:pt>
                <c:pt idx="99">
                  <c:v>23313.316849169903</c:v>
                </c:pt>
                <c:pt idx="100">
                  <c:v>3276.9098012372156</c:v>
                </c:pt>
                <c:pt idx="101">
                  <c:v>27520.726547180846</c:v>
                </c:pt>
                <c:pt idx="102">
                  <c:v>12868.977720582323</c:v>
                </c:pt>
                <c:pt idx="103">
                  <c:v>14869.335712427048</c:v>
                </c:pt>
                <c:pt idx="104">
                  <c:v>20646.563433849497</c:v>
                </c:pt>
                <c:pt idx="105">
                  <c:v>39579.065002793817</c:v>
                </c:pt>
                <c:pt idx="106">
                  <c:v>16613.772391318238</c:v>
                </c:pt>
                <c:pt idx="107">
                  <c:v>15778.238406088543</c:v>
                </c:pt>
                <c:pt idx="108">
                  <c:v>24575.731969660756</c:v>
                </c:pt>
                <c:pt idx="109">
                  <c:v>22458.749324078024</c:v>
                </c:pt>
                <c:pt idx="110">
                  <c:v>7075.4583481917962</c:v>
                </c:pt>
                <c:pt idx="111">
                  <c:v>12583.787048766371</c:v>
                </c:pt>
                <c:pt idx="112">
                  <c:v>16311.00899901668</c:v>
                </c:pt>
                <c:pt idx="113">
                  <c:v>22432.812869242389</c:v>
                </c:pt>
                <c:pt idx="114">
                  <c:v>10654.605195322973</c:v>
                </c:pt>
                <c:pt idx="115">
                  <c:v>10027.701525464094</c:v>
                </c:pt>
                <c:pt idx="116">
                  <c:v>11981.575000221881</c:v>
                </c:pt>
                <c:pt idx="117">
                  <c:v>13670.97126992807</c:v>
                </c:pt>
                <c:pt idx="118">
                  <c:v>8875.6411726201259</c:v>
                </c:pt>
                <c:pt idx="119">
                  <c:v>18302.471879559274</c:v>
                </c:pt>
                <c:pt idx="120">
                  <c:v>16835.429415331109</c:v>
                </c:pt>
                <c:pt idx="121">
                  <c:v>14084.368643609791</c:v>
                </c:pt>
                <c:pt idx="122">
                  <c:v>19333.442393777605</c:v>
                </c:pt>
                <c:pt idx="123">
                  <c:v>14499.057561258518</c:v>
                </c:pt>
                <c:pt idx="124">
                  <c:v>20643.713000470972</c:v>
                </c:pt>
                <c:pt idx="125">
                  <c:v>22808.688768733311</c:v>
                </c:pt>
                <c:pt idx="126">
                  <c:v>18233.893394168485</c:v>
                </c:pt>
                <c:pt idx="127">
                  <c:v>26625.774736084335</c:v>
                </c:pt>
                <c:pt idx="128">
                  <c:v>21487.662500447659</c:v>
                </c:pt>
                <c:pt idx="129">
                  <c:v>4759.1646368108404</c:v>
                </c:pt>
                <c:pt idx="130">
                  <c:v>7838.6141330212822</c:v>
                </c:pt>
                <c:pt idx="131">
                  <c:v>12990.467471250859</c:v>
                </c:pt>
                <c:pt idx="132">
                  <c:v>22555.384040656078</c:v>
                </c:pt>
                <c:pt idx="133">
                  <c:v>19222.349184652023</c:v>
                </c:pt>
                <c:pt idx="134">
                  <c:v>9379.5832054299262</c:v>
                </c:pt>
                <c:pt idx="135">
                  <c:v>5301.679516263599</c:v>
                </c:pt>
                <c:pt idx="136">
                  <c:v>14822.866742427985</c:v>
                </c:pt>
                <c:pt idx="137">
                  <c:v>16219.65572740997</c:v>
                </c:pt>
                <c:pt idx="138">
                  <c:v>18586.476825256861</c:v>
                </c:pt>
                <c:pt idx="139">
                  <c:v>20062.741664842782</c:v>
                </c:pt>
                <c:pt idx="140">
                  <c:v>14199.135356181134</c:v>
                </c:pt>
                <c:pt idx="141">
                  <c:v>3606.462781304097</c:v>
                </c:pt>
                <c:pt idx="142">
                  <c:v>19362.348088548999</c:v>
                </c:pt>
                <c:pt idx="143">
                  <c:v>7143.7820074920419</c:v>
                </c:pt>
                <c:pt idx="144">
                  <c:v>22067.845383848104</c:v>
                </c:pt>
                <c:pt idx="145">
                  <c:v>2105.9967299614414</c:v>
                </c:pt>
                <c:pt idx="146">
                  <c:v>21623.746805582858</c:v>
                </c:pt>
                <c:pt idx="147">
                  <c:v>20163.646990064291</c:v>
                </c:pt>
                <c:pt idx="148">
                  <c:v>11998.536178586213</c:v>
                </c:pt>
                <c:pt idx="149">
                  <c:v>6817.2263735764309</c:v>
                </c:pt>
                <c:pt idx="150">
                  <c:v>20099.492487814681</c:v>
                </c:pt>
                <c:pt idx="151">
                  <c:v>2357.56755609832</c:v>
                </c:pt>
              </c:numCache>
            </c:numRef>
          </c:xVal>
          <c:yVal>
            <c:numRef>
              <c:f>'Spending Per 100k'!$I$2:$I$153</c:f>
              <c:numCache>
                <c:formatCode>General</c:formatCode>
                <c:ptCount val="152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7-4140-8B88-8B7BDAC23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971904"/>
        <c:axId val="1098360480"/>
      </c:scatterChart>
      <c:valAx>
        <c:axId val="83097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60480"/>
        <c:crosses val="autoZero"/>
        <c:crossBetween val="midCat"/>
      </c:valAx>
      <c:valAx>
        <c:axId val="10983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97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a)</a:t>
            </a:r>
            <a:r>
              <a:rPr lang="en-GB" baseline="0%"/>
              <a:t> Clean Environment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'Spending Per 100k'!$C$2:$C$153</c:f>
              <c:numCache>
                <c:formatCode>General</c:formatCode>
                <c:ptCount val="152"/>
                <c:pt idx="0">
                  <c:v>11552.489561500504</c:v>
                </c:pt>
                <c:pt idx="1">
                  <c:v>14046.719388686772</c:v>
                </c:pt>
                <c:pt idx="2">
                  <c:v>15898.682735969413</c:v>
                </c:pt>
                <c:pt idx="3">
                  <c:v>17429.516093253191</c:v>
                </c:pt>
                <c:pt idx="4">
                  <c:v>21705.590069399226</c:v>
                </c:pt>
                <c:pt idx="5">
                  <c:v>29282.576866764277</c:v>
                </c:pt>
                <c:pt idx="6">
                  <c:v>5890.6746018962449</c:v>
                </c:pt>
                <c:pt idx="7">
                  <c:v>10547.113958050611</c:v>
                </c:pt>
                <c:pt idx="8">
                  <c:v>16266.223863905927</c:v>
                </c:pt>
                <c:pt idx="9">
                  <c:v>19281.332164767748</c:v>
                </c:pt>
                <c:pt idx="10">
                  <c:v>16289.469120946682</c:v>
                </c:pt>
                <c:pt idx="11">
                  <c:v>29734.597478506137</c:v>
                </c:pt>
                <c:pt idx="12">
                  <c:v>18791.142325286415</c:v>
                </c:pt>
                <c:pt idx="13">
                  <c:v>14276.827688887528</c:v>
                </c:pt>
                <c:pt idx="14">
                  <c:v>22191.698009251642</c:v>
                </c:pt>
                <c:pt idx="15">
                  <c:v>16281.014775578478</c:v>
                </c:pt>
                <c:pt idx="16">
                  <c:v>9500.5106524475686</c:v>
                </c:pt>
                <c:pt idx="17">
                  <c:v>8616.7226753640571</c:v>
                </c:pt>
                <c:pt idx="18">
                  <c:v>12875.912258383507</c:v>
                </c:pt>
                <c:pt idx="19">
                  <c:v>21370.499419279906</c:v>
                </c:pt>
                <c:pt idx="20">
                  <c:v>22373.682542971736</c:v>
                </c:pt>
                <c:pt idx="21">
                  <c:v>23795.133419313082</c:v>
                </c:pt>
                <c:pt idx="22">
                  <c:v>12076.336246605688</c:v>
                </c:pt>
                <c:pt idx="23">
                  <c:v>17617.420104999823</c:v>
                </c:pt>
                <c:pt idx="24">
                  <c:v>27648.157447792943</c:v>
                </c:pt>
                <c:pt idx="26">
                  <c:v>23223.564399445306</c:v>
                </c:pt>
                <c:pt idx="27">
                  <c:v>5308.1373745952542</c:v>
                </c:pt>
                <c:pt idx="28">
                  <c:v>12546.247604200591</c:v>
                </c:pt>
                <c:pt idx="29">
                  <c:v>14997.194969089114</c:v>
                </c:pt>
                <c:pt idx="30">
                  <c:v>16092.6939169617</c:v>
                </c:pt>
                <c:pt idx="31">
                  <c:v>30992.9213698106</c:v>
                </c:pt>
                <c:pt idx="32">
                  <c:v>18639.904354732815</c:v>
                </c:pt>
                <c:pt idx="33">
                  <c:v>8778.2014158314869</c:v>
                </c:pt>
                <c:pt idx="34">
                  <c:v>16272.493652192336</c:v>
                </c:pt>
                <c:pt idx="35">
                  <c:v>13856.337492873883</c:v>
                </c:pt>
                <c:pt idx="36">
                  <c:v>15740.547347263717</c:v>
                </c:pt>
                <c:pt idx="37">
                  <c:v>19244.578998105837</c:v>
                </c:pt>
                <c:pt idx="38">
                  <c:v>15647.717715172419</c:v>
                </c:pt>
                <c:pt idx="39">
                  <c:v>23761.466910154959</c:v>
                </c:pt>
                <c:pt idx="40">
                  <c:v>15546.697980583165</c:v>
                </c:pt>
                <c:pt idx="41">
                  <c:v>20985.659799137258</c:v>
                </c:pt>
                <c:pt idx="42">
                  <c:v>19268.660270163484</c:v>
                </c:pt>
                <c:pt idx="43">
                  <c:v>17536.896707678392</c:v>
                </c:pt>
                <c:pt idx="44">
                  <c:v>7216.3460547205214</c:v>
                </c:pt>
                <c:pt idx="45">
                  <c:v>17651.341869718388</c:v>
                </c:pt>
                <c:pt idx="46">
                  <c:v>13322.346509298504</c:v>
                </c:pt>
                <c:pt idx="47">
                  <c:v>23163.368999940223</c:v>
                </c:pt>
                <c:pt idx="48">
                  <c:v>19090.735538767829</c:v>
                </c:pt>
                <c:pt idx="49">
                  <c:v>12825.867923738899</c:v>
                </c:pt>
                <c:pt idx="50">
                  <c:v>16348.894240328746</c:v>
                </c:pt>
                <c:pt idx="51">
                  <c:v>18147.441632763304</c:v>
                </c:pt>
                <c:pt idx="52">
                  <c:v>38481.139041715636</c:v>
                </c:pt>
                <c:pt idx="53">
                  <c:v>17274.604795430289</c:v>
                </c:pt>
                <c:pt idx="54">
                  <c:v>1946.7562174526695</c:v>
                </c:pt>
                <c:pt idx="55">
                  <c:v>20332.500182907428</c:v>
                </c:pt>
                <c:pt idx="56">
                  <c:v>17068.283374467897</c:v>
                </c:pt>
                <c:pt idx="57">
                  <c:v>19942.084861880288</c:v>
                </c:pt>
                <c:pt idx="58">
                  <c:v>14073.027284081647</c:v>
                </c:pt>
                <c:pt idx="59">
                  <c:v>0</c:v>
                </c:pt>
                <c:pt idx="60">
                  <c:v>19870.839542970691</c:v>
                </c:pt>
                <c:pt idx="61">
                  <c:v>21768.527985751509</c:v>
                </c:pt>
                <c:pt idx="62">
                  <c:v>17124.690538978073</c:v>
                </c:pt>
                <c:pt idx="63">
                  <c:v>8506.3261177497443</c:v>
                </c:pt>
                <c:pt idx="64">
                  <c:v>19438.471164242932</c:v>
                </c:pt>
                <c:pt idx="65">
                  <c:v>4262.8423735506331</c:v>
                </c:pt>
                <c:pt idx="66">
                  <c:v>11045.344387340736</c:v>
                </c:pt>
                <c:pt idx="67">
                  <c:v>21901.99987916138</c:v>
                </c:pt>
                <c:pt idx="68">
                  <c:v>14204.691178176543</c:v>
                </c:pt>
                <c:pt idx="69">
                  <c:v>15837.125149221651</c:v>
                </c:pt>
                <c:pt idx="70">
                  <c:v>20533.211655042043</c:v>
                </c:pt>
                <c:pt idx="71">
                  <c:v>16764.920091794807</c:v>
                </c:pt>
                <c:pt idx="72">
                  <c:v>9186.8246800511624</c:v>
                </c:pt>
                <c:pt idx="73">
                  <c:v>14340.906639472059</c:v>
                </c:pt>
                <c:pt idx="74">
                  <c:v>19033.555530921163</c:v>
                </c:pt>
                <c:pt idx="75">
                  <c:v>26226.597805035508</c:v>
                </c:pt>
                <c:pt idx="76">
                  <c:v>32629.070969324293</c:v>
                </c:pt>
                <c:pt idx="77">
                  <c:v>17523.782275945927</c:v>
                </c:pt>
                <c:pt idx="78">
                  <c:v>21260.763261401084</c:v>
                </c:pt>
                <c:pt idx="79">
                  <c:v>14032.289035612472</c:v>
                </c:pt>
                <c:pt idx="80">
                  <c:v>11507.205891689417</c:v>
                </c:pt>
                <c:pt idx="81">
                  <c:v>4994.4525901587876</c:v>
                </c:pt>
                <c:pt idx="82">
                  <c:v>13065.779879541938</c:v>
                </c:pt>
                <c:pt idx="83">
                  <c:v>14610.466444285763</c:v>
                </c:pt>
                <c:pt idx="84">
                  <c:v>14814.463657157756</c:v>
                </c:pt>
                <c:pt idx="85">
                  <c:v>18576.189695678306</c:v>
                </c:pt>
                <c:pt idx="86">
                  <c:v>11892.564402810305</c:v>
                </c:pt>
                <c:pt idx="87">
                  <c:v>19655.435642161367</c:v>
                </c:pt>
                <c:pt idx="88">
                  <c:v>8429.7329992990017</c:v>
                </c:pt>
                <c:pt idx="89">
                  <c:v>31141.329734779676</c:v>
                </c:pt>
                <c:pt idx="90">
                  <c:v>18476.827216082231</c:v>
                </c:pt>
                <c:pt idx="91">
                  <c:v>15390.561139859161</c:v>
                </c:pt>
                <c:pt idx="92">
                  <c:v>15399.077434375797</c:v>
                </c:pt>
                <c:pt idx="93">
                  <c:v>10235.368985051911</c:v>
                </c:pt>
                <c:pt idx="94">
                  <c:v>14361.378232746241</c:v>
                </c:pt>
                <c:pt idx="95">
                  <c:v>9213.1461358529577</c:v>
                </c:pt>
                <c:pt idx="96">
                  <c:v>11725.990089647086</c:v>
                </c:pt>
                <c:pt idx="97">
                  <c:v>9888.6293123694395</c:v>
                </c:pt>
                <c:pt idx="98">
                  <c:v>16807.802775264845</c:v>
                </c:pt>
                <c:pt idx="99">
                  <c:v>23313.316849169903</c:v>
                </c:pt>
                <c:pt idx="100">
                  <c:v>3276.9098012372156</c:v>
                </c:pt>
                <c:pt idx="101">
                  <c:v>27520.726547180846</c:v>
                </c:pt>
                <c:pt idx="102">
                  <c:v>12868.977720582323</c:v>
                </c:pt>
                <c:pt idx="103">
                  <c:v>14869.335712427048</c:v>
                </c:pt>
                <c:pt idx="104">
                  <c:v>20646.563433849497</c:v>
                </c:pt>
                <c:pt idx="105">
                  <c:v>39579.065002793817</c:v>
                </c:pt>
                <c:pt idx="106">
                  <c:v>16613.772391318238</c:v>
                </c:pt>
                <c:pt idx="107">
                  <c:v>15778.238406088543</c:v>
                </c:pt>
                <c:pt idx="108">
                  <c:v>24575.731969660756</c:v>
                </c:pt>
                <c:pt idx="109">
                  <c:v>22458.749324078024</c:v>
                </c:pt>
                <c:pt idx="110">
                  <c:v>7075.4583481917962</c:v>
                </c:pt>
                <c:pt idx="111">
                  <c:v>12583.787048766371</c:v>
                </c:pt>
                <c:pt idx="112">
                  <c:v>16311.00899901668</c:v>
                </c:pt>
                <c:pt idx="113">
                  <c:v>22432.812869242389</c:v>
                </c:pt>
                <c:pt idx="114">
                  <c:v>10654.605195322973</c:v>
                </c:pt>
                <c:pt idx="115">
                  <c:v>10027.701525464094</c:v>
                </c:pt>
                <c:pt idx="116">
                  <c:v>11981.575000221881</c:v>
                </c:pt>
                <c:pt idx="117">
                  <c:v>13670.97126992807</c:v>
                </c:pt>
                <c:pt idx="118">
                  <c:v>8875.6411726201259</c:v>
                </c:pt>
                <c:pt idx="119">
                  <c:v>18302.471879559274</c:v>
                </c:pt>
                <c:pt idx="120">
                  <c:v>16835.429415331109</c:v>
                </c:pt>
                <c:pt idx="121">
                  <c:v>14084.368643609791</c:v>
                </c:pt>
                <c:pt idx="122">
                  <c:v>19333.442393777605</c:v>
                </c:pt>
                <c:pt idx="123">
                  <c:v>14499.057561258518</c:v>
                </c:pt>
                <c:pt idx="124">
                  <c:v>20643.713000470972</c:v>
                </c:pt>
                <c:pt idx="125">
                  <c:v>22808.688768733311</c:v>
                </c:pt>
                <c:pt idx="126">
                  <c:v>18233.893394168485</c:v>
                </c:pt>
                <c:pt idx="127">
                  <c:v>26625.774736084335</c:v>
                </c:pt>
                <c:pt idx="128">
                  <c:v>21487.662500447659</c:v>
                </c:pt>
                <c:pt idx="129">
                  <c:v>4759.1646368108404</c:v>
                </c:pt>
                <c:pt idx="130">
                  <c:v>7838.6141330212822</c:v>
                </c:pt>
                <c:pt idx="131">
                  <c:v>12990.467471250859</c:v>
                </c:pt>
                <c:pt idx="132">
                  <c:v>22555.384040656078</c:v>
                </c:pt>
                <c:pt idx="133">
                  <c:v>19222.349184652023</c:v>
                </c:pt>
                <c:pt idx="134">
                  <c:v>9379.5832054299262</c:v>
                </c:pt>
                <c:pt idx="135">
                  <c:v>5301.679516263599</c:v>
                </c:pt>
                <c:pt idx="136">
                  <c:v>14822.866742427985</c:v>
                </c:pt>
                <c:pt idx="137">
                  <c:v>16219.65572740997</c:v>
                </c:pt>
                <c:pt idx="138">
                  <c:v>18586.476825256861</c:v>
                </c:pt>
                <c:pt idx="139">
                  <c:v>20062.741664842782</c:v>
                </c:pt>
                <c:pt idx="140">
                  <c:v>14199.135356181134</c:v>
                </c:pt>
                <c:pt idx="141">
                  <c:v>3606.462781304097</c:v>
                </c:pt>
                <c:pt idx="142">
                  <c:v>19362.348088548999</c:v>
                </c:pt>
                <c:pt idx="143">
                  <c:v>7143.7820074920419</c:v>
                </c:pt>
                <c:pt idx="144">
                  <c:v>22067.845383848104</c:v>
                </c:pt>
                <c:pt idx="145">
                  <c:v>2105.9967299614414</c:v>
                </c:pt>
                <c:pt idx="146">
                  <c:v>21623.746805582858</c:v>
                </c:pt>
                <c:pt idx="147">
                  <c:v>20163.646990064291</c:v>
                </c:pt>
                <c:pt idx="148">
                  <c:v>11998.536178586213</c:v>
                </c:pt>
                <c:pt idx="149">
                  <c:v>6817.2263735764309</c:v>
                </c:pt>
                <c:pt idx="150">
                  <c:v>20099.492487814681</c:v>
                </c:pt>
                <c:pt idx="151">
                  <c:v>2357.56755609832</c:v>
                </c:pt>
              </c:numCache>
            </c:numRef>
          </c:xVal>
          <c:yVal>
            <c:numRef>
              <c:f>'Spending Per 100k'!$I$2:$I$153</c:f>
              <c:numCache>
                <c:formatCode>General</c:formatCode>
                <c:ptCount val="152"/>
                <c:pt idx="0">
                  <c:v>76.338633401200411</c:v>
                </c:pt>
                <c:pt idx="1">
                  <c:v>58.835435214516707</c:v>
                </c:pt>
                <c:pt idx="2">
                  <c:v>45.594580010318452</c:v>
                </c:pt>
                <c:pt idx="3">
                  <c:v>5.6311592689495171</c:v>
                </c:pt>
                <c:pt idx="4">
                  <c:v>18.690747286481241</c:v>
                </c:pt>
                <c:pt idx="5">
                  <c:v>58.454180047542621</c:v>
                </c:pt>
                <c:pt idx="6">
                  <c:v>48.947502880207821</c:v>
                </c:pt>
                <c:pt idx="7">
                  <c:v>84.385212317154583</c:v>
                </c:pt>
                <c:pt idx="8">
                  <c:v>10.43655818484109</c:v>
                </c:pt>
                <c:pt idx="9">
                  <c:v>50.298684681116498</c:v>
                </c:pt>
                <c:pt idx="10">
                  <c:v>3.1079571289186561</c:v>
                </c:pt>
                <c:pt idx="11">
                  <c:v>54.620145176813708</c:v>
                </c:pt>
                <c:pt idx="12">
                  <c:v>45.229437803107203</c:v>
                </c:pt>
                <c:pt idx="13">
                  <c:v>46.882488376466824</c:v>
                </c:pt>
                <c:pt idx="14">
                  <c:v>1.3583386391941872</c:v>
                </c:pt>
                <c:pt idx="15">
                  <c:v>31.537536687977649</c:v>
                </c:pt>
                <c:pt idx="16">
                  <c:v>80.576984464162365</c:v>
                </c:pt>
                <c:pt idx="17">
                  <c:v>28.207600392244046</c:v>
                </c:pt>
                <c:pt idx="18">
                  <c:v>41.074916375900784</c:v>
                </c:pt>
                <c:pt idx="19">
                  <c:v>30.984804457275914</c:v>
                </c:pt>
                <c:pt idx="20">
                  <c:v>0.57124872016112249</c:v>
                </c:pt>
                <c:pt idx="21">
                  <c:v>27.917403651673482</c:v>
                </c:pt>
                <c:pt idx="22">
                  <c:v>23.960542327686483</c:v>
                </c:pt>
                <c:pt idx="23">
                  <c:v>49.570829003773497</c:v>
                </c:pt>
                <c:pt idx="24">
                  <c:v>56.404245561702282</c:v>
                </c:pt>
                <c:pt idx="26">
                  <c:v>30.908003243369876</c:v>
                </c:pt>
                <c:pt idx="27">
                  <c:v>42.73413480936199</c:v>
                </c:pt>
                <c:pt idx="28">
                  <c:v>68.890892520001813</c:v>
                </c:pt>
                <c:pt idx="29">
                  <c:v>24.206364625041374</c:v>
                </c:pt>
                <c:pt idx="30">
                  <c:v>9.0185410359320315</c:v>
                </c:pt>
                <c:pt idx="31">
                  <c:v>33.210845385809648</c:v>
                </c:pt>
                <c:pt idx="32">
                  <c:v>17.72302183689942</c:v>
                </c:pt>
                <c:pt idx="33">
                  <c:v>16.729765301834306</c:v>
                </c:pt>
                <c:pt idx="34">
                  <c:v>37.846974598588133</c:v>
                </c:pt>
                <c:pt idx="35">
                  <c:v>28.05637170817289</c:v>
                </c:pt>
                <c:pt idx="36">
                  <c:v>54.57711331550081</c:v>
                </c:pt>
                <c:pt idx="37">
                  <c:v>40.491340639582404</c:v>
                </c:pt>
                <c:pt idx="38">
                  <c:v>75.171876611633763</c:v>
                </c:pt>
                <c:pt idx="39">
                  <c:v>21.83580510334366</c:v>
                </c:pt>
                <c:pt idx="40">
                  <c:v>22.642686446215293</c:v>
                </c:pt>
                <c:pt idx="41">
                  <c:v>67.013079099793202</c:v>
                </c:pt>
                <c:pt idx="42">
                  <c:v>12.008996364967629</c:v>
                </c:pt>
                <c:pt idx="43">
                  <c:v>68.906136431218471</c:v>
                </c:pt>
                <c:pt idx="44">
                  <c:v>25.753022110590422</c:v>
                </c:pt>
                <c:pt idx="45">
                  <c:v>61.050757654441611</c:v>
                </c:pt>
                <c:pt idx="46">
                  <c:v>101.44848192204762</c:v>
                </c:pt>
                <c:pt idx="47">
                  <c:v>23.712760829084402</c:v>
                </c:pt>
                <c:pt idx="48">
                  <c:v>31.003834021193143</c:v>
                </c:pt>
                <c:pt idx="49">
                  <c:v>14.588786332220138</c:v>
                </c:pt>
                <c:pt idx="50">
                  <c:v>65.937199557121147</c:v>
                </c:pt>
                <c:pt idx="51">
                  <c:v>73.482746681273511</c:v>
                </c:pt>
                <c:pt idx="52">
                  <c:v>24.977176481937533</c:v>
                </c:pt>
                <c:pt idx="53">
                  <c:v>45.23904229466018</c:v>
                </c:pt>
                <c:pt idx="54">
                  <c:v>19.183850714709877</c:v>
                </c:pt>
                <c:pt idx="55">
                  <c:v>12.571514897355371</c:v>
                </c:pt>
                <c:pt idx="56">
                  <c:v>45.545329909563151</c:v>
                </c:pt>
                <c:pt idx="57">
                  <c:v>47.081794169252845</c:v>
                </c:pt>
                <c:pt idx="58">
                  <c:v>46.870032212213857</c:v>
                </c:pt>
                <c:pt idx="59">
                  <c:v>-63.338301043219047</c:v>
                </c:pt>
                <c:pt idx="60">
                  <c:v>70.798942554726636</c:v>
                </c:pt>
                <c:pt idx="61">
                  <c:v>81.653592232031031</c:v>
                </c:pt>
                <c:pt idx="62">
                  <c:v>12.497738100259198</c:v>
                </c:pt>
                <c:pt idx="63">
                  <c:v>31.30017551626301</c:v>
                </c:pt>
                <c:pt idx="64">
                  <c:v>77.030837027784145</c:v>
                </c:pt>
                <c:pt idx="65">
                  <c:v>45.873092923722652</c:v>
                </c:pt>
                <c:pt idx="66">
                  <c:v>51.3954567083195</c:v>
                </c:pt>
                <c:pt idx="67">
                  <c:v>76.374602692893916</c:v>
                </c:pt>
                <c:pt idx="68">
                  <c:v>39.173568985288398</c:v>
                </c:pt>
                <c:pt idx="69">
                  <c:v>44.885640781569606</c:v>
                </c:pt>
                <c:pt idx="70">
                  <c:v>27.384815960964318</c:v>
                </c:pt>
                <c:pt idx="71">
                  <c:v>25.631969299567743</c:v>
                </c:pt>
                <c:pt idx="72">
                  <c:v>67.339910803555711</c:v>
                </c:pt>
                <c:pt idx="73">
                  <c:v>10.28106729539769</c:v>
                </c:pt>
                <c:pt idx="74">
                  <c:v>70.090399671164334</c:v>
                </c:pt>
                <c:pt idx="75">
                  <c:v>18.345160231697207</c:v>
                </c:pt>
                <c:pt idx="76">
                  <c:v>36.34326913486467</c:v>
                </c:pt>
                <c:pt idx="77">
                  <c:v>15.824240204345529</c:v>
                </c:pt>
                <c:pt idx="78">
                  <c:v>67.92573296136112</c:v>
                </c:pt>
                <c:pt idx="79">
                  <c:v>24.516796646776811</c:v>
                </c:pt>
                <c:pt idx="80">
                  <c:v>-13.744534466543087</c:v>
                </c:pt>
                <c:pt idx="81">
                  <c:v>34.239128585662485</c:v>
                </c:pt>
                <c:pt idx="82">
                  <c:v>66.532199569130768</c:v>
                </c:pt>
                <c:pt idx="83">
                  <c:v>23.600732300697189</c:v>
                </c:pt>
                <c:pt idx="84">
                  <c:v>21.931066718020219</c:v>
                </c:pt>
                <c:pt idx="85">
                  <c:v>27.972678601256092</c:v>
                </c:pt>
                <c:pt idx="86">
                  <c:v>10.149770577809704</c:v>
                </c:pt>
                <c:pt idx="87">
                  <c:v>38.776948099227297</c:v>
                </c:pt>
                <c:pt idx="88">
                  <c:v>31.298439717073563</c:v>
                </c:pt>
                <c:pt idx="89">
                  <c:v>19.944048188804913</c:v>
                </c:pt>
                <c:pt idx="90">
                  <c:v>42.602219905223478</c:v>
                </c:pt>
                <c:pt idx="91">
                  <c:v>8.8866737844514319</c:v>
                </c:pt>
                <c:pt idx="92">
                  <c:v>9.7135478025512612</c:v>
                </c:pt>
                <c:pt idx="93">
                  <c:v>66.090429185705545</c:v>
                </c:pt>
                <c:pt idx="94">
                  <c:v>31.447118595163687</c:v>
                </c:pt>
                <c:pt idx="95">
                  <c:v>15.166661569701944</c:v>
                </c:pt>
                <c:pt idx="96">
                  <c:v>13.535569026813164</c:v>
                </c:pt>
                <c:pt idx="97">
                  <c:v>19.827671285821282</c:v>
                </c:pt>
                <c:pt idx="98">
                  <c:v>24.021722546169087</c:v>
                </c:pt>
                <c:pt idx="99">
                  <c:v>10.361505505522643</c:v>
                </c:pt>
                <c:pt idx="100">
                  <c:v>65.341209799203057</c:v>
                </c:pt>
                <c:pt idx="101">
                  <c:v>21.408773678709963</c:v>
                </c:pt>
                <c:pt idx="102">
                  <c:v>76.30240505005564</c:v>
                </c:pt>
                <c:pt idx="103">
                  <c:v>73.379632054425485</c:v>
                </c:pt>
                <c:pt idx="104">
                  <c:v>15.789143425731879</c:v>
                </c:pt>
                <c:pt idx="105">
                  <c:v>-29.164185956769927</c:v>
                </c:pt>
                <c:pt idx="106">
                  <c:v>35.032138702257953</c:v>
                </c:pt>
                <c:pt idx="107">
                  <c:v>31.237240181041784</c:v>
                </c:pt>
                <c:pt idx="108">
                  <c:v>44.151026063599375</c:v>
                </c:pt>
                <c:pt idx="109">
                  <c:v>43.735205182105204</c:v>
                </c:pt>
                <c:pt idx="110">
                  <c:v>25.196101020363869</c:v>
                </c:pt>
                <c:pt idx="111">
                  <c:v>40.108254421032143</c:v>
                </c:pt>
                <c:pt idx="112">
                  <c:v>9.3632078861367631</c:v>
                </c:pt>
                <c:pt idx="113">
                  <c:v>18.515145621527495</c:v>
                </c:pt>
                <c:pt idx="114">
                  <c:v>18.479401588332109</c:v>
                </c:pt>
                <c:pt idx="115">
                  <c:v>34.230041249351729</c:v>
                </c:pt>
                <c:pt idx="116">
                  <c:v>3.1652993350742236</c:v>
                </c:pt>
                <c:pt idx="117">
                  <c:v>16.052651694007494</c:v>
                </c:pt>
                <c:pt idx="118">
                  <c:v>81.39013269094329</c:v>
                </c:pt>
                <c:pt idx="119">
                  <c:v>18.161173810505773</c:v>
                </c:pt>
                <c:pt idx="120">
                  <c:v>21.764378224097584</c:v>
                </c:pt>
                <c:pt idx="121">
                  <c:v>47.421554239477189</c:v>
                </c:pt>
                <c:pt idx="122">
                  <c:v>34.349855152385032</c:v>
                </c:pt>
                <c:pt idx="123">
                  <c:v>2.6366654687446385</c:v>
                </c:pt>
                <c:pt idx="124">
                  <c:v>6.1587092232188638</c:v>
                </c:pt>
                <c:pt idx="125">
                  <c:v>37.020705571200494</c:v>
                </c:pt>
                <c:pt idx="126">
                  <c:v>1.835461291502412</c:v>
                </c:pt>
                <c:pt idx="127">
                  <c:v>60.773637580930398</c:v>
                </c:pt>
                <c:pt idx="128">
                  <c:v>17.584194964270011</c:v>
                </c:pt>
                <c:pt idx="129">
                  <c:v>63.477989326546435</c:v>
                </c:pt>
                <c:pt idx="130">
                  <c:v>10.939454088797618</c:v>
                </c:pt>
                <c:pt idx="131">
                  <c:v>13.847351467622758</c:v>
                </c:pt>
                <c:pt idx="132">
                  <c:v>-9.6350921028036396</c:v>
                </c:pt>
                <c:pt idx="133">
                  <c:v>73.880823292295105</c:v>
                </c:pt>
                <c:pt idx="134">
                  <c:v>37.439584990152582</c:v>
                </c:pt>
                <c:pt idx="135">
                  <c:v>44.814390750432381</c:v>
                </c:pt>
                <c:pt idx="136">
                  <c:v>41.264940263124799</c:v>
                </c:pt>
                <c:pt idx="137">
                  <c:v>55.161169327485084</c:v>
                </c:pt>
                <c:pt idx="138">
                  <c:v>50.161790585344562</c:v>
                </c:pt>
                <c:pt idx="139">
                  <c:v>35.310831089392252</c:v>
                </c:pt>
                <c:pt idx="140">
                  <c:v>14.263159854986327</c:v>
                </c:pt>
                <c:pt idx="141">
                  <c:v>8.2668746410728318</c:v>
                </c:pt>
                <c:pt idx="142">
                  <c:v>7.8279635741303082</c:v>
                </c:pt>
                <c:pt idx="143">
                  <c:v>69.369915450099597</c:v>
                </c:pt>
                <c:pt idx="144">
                  <c:v>54.66885954480756</c:v>
                </c:pt>
                <c:pt idx="145">
                  <c:v>-9.8192217497976912</c:v>
                </c:pt>
                <c:pt idx="146">
                  <c:v>26.42701844587134</c:v>
                </c:pt>
                <c:pt idx="147">
                  <c:v>48.74975241676691</c:v>
                </c:pt>
                <c:pt idx="148">
                  <c:v>27.38403624875113</c:v>
                </c:pt>
                <c:pt idx="149">
                  <c:v>52.978825296332502</c:v>
                </c:pt>
                <c:pt idx="150">
                  <c:v>22.189315626035238</c:v>
                </c:pt>
                <c:pt idx="151">
                  <c:v>70.529609262146778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D-D349-B899-4C26F6DD5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971904"/>
        <c:axId val="1098360480"/>
      </c:scatterChart>
      <c:valAx>
        <c:axId val="83097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360480"/>
        <c:crosses val="autoZero"/>
        <c:crossBetween val="midCat"/>
      </c:valAx>
      <c:valAx>
        <c:axId val="10983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97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Budget per 100,000 within each LA (</a:t>
            </a:r>
            <a:r>
              <a:rPr lang="en-GB" sz="1400" b="0" i="1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including</a:t>
            </a:r>
            <a:r>
              <a:rPr lang="en-GB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City of London)</a:t>
            </a:r>
            <a:endParaRPr lang="en-GB">
              <a:effectLst/>
            </a:endParaRPr>
          </a:p>
        </cx:rich>
      </cx:tx>
    </cx:title>
    <cx:plotArea>
      <cx:plotAreaRegion>
        <cx:series layoutId="boxWhisker" uniqueId="{1AD7A0B7-7E80-8849-9D4E-084758F1B69C}">
          <cx:tx>
            <cx:txData>
              <cx:f>_xlchart.v1.2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GB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Budget per 100,000 within each LA (</a:t>
            </a:r>
            <a:r>
              <a:rPr lang="en-GB" sz="1400" b="0" i="1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excluding</a:t>
            </a:r>
            <a:r>
              <a:rPr lang="en-GB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 City of London)</a:t>
            </a:r>
          </a:p>
        </cx:rich>
      </cx:tx>
    </cx:title>
    <cx:plotArea>
      <cx:plotAreaRegion>
        <cx:series layoutId="boxWhisker" uniqueId="{2E4CB6CC-4BD4-7B44-82B9-06578CFA8B29}">
          <cx:tx>
            <cx:txData>
              <cx:f>_xlchart.v1.0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  <cx:data id="3">
      <cx:numDim type="val">
        <cx:f>_xlchart.v1.11</cx:f>
      </cx:numDim>
    </cx:data>
    <cx:data id="4">
      <cx:numDim type="val">
        <cx:f>_xlchart.v1.13</cx:f>
      </cx:numDim>
    </cx:data>
    <cx:data id="5">
      <cx:numDim type="val">
        <cx:f>_xlchart.v1.15</cx:f>
      </cx:numDim>
    </cx:data>
  </cx:chartData>
  <cx:chart>
    <cx:title pos="t" align="ctr" overlay="0"/>
    <cx:plotArea>
      <cx:plotAreaRegion>
        <cx:series layoutId="boxWhisker" uniqueId="{77A1D6A6-8D99-FF41-A524-2DF2371C552B}">
          <cx:tx>
            <cx:txData>
              <cx:f>_xlchart.v1.4</cx:f>
              <cx:v>Clean Air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8653417-9715-0143-A373-49D29A2D93D9}">
          <cx:tx>
            <cx:txData>
              <cx:f>_xlchart.v1.6</cx:f>
              <cx:v>Clean Environment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996AC95-7BC1-9C43-915C-EF47DDB84F6A}">
          <cx:tx>
            <cx:txData>
              <cx:f>_xlchart.v1.8</cx:f>
              <cx:v>Health Training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D703210-B6C5-7648-B244-16728561EF65}">
          <cx:tx>
            <cx:txData>
              <cx:f>_xlchart.v1.10</cx:f>
              <cx:v>School Awareness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DE78F8D-C266-B64D-BE2D-4A87A3D4E532}">
          <cx:tx>
            <cx:txData>
              <cx:f>_xlchart.v1.12</cx:f>
              <cx:v>Media Awareness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49A0D870-9A8B-D647-AC34-FA49AA4575A7}">
          <cx:tx>
            <cx:txData>
              <cx:f>_xlchart.v1.14</cx:f>
              <cx:v>Subsidising Counselling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_xlchart.v1.119</cx:f>
      </cx:numDim>
    </cx:data>
    <cx:data id="1">
      <cx:numDim type="val">
        <cx:f>_xlchart.v1.121</cx:f>
      </cx:numDim>
    </cx:data>
    <cx:data id="2">
      <cx:numDim type="val">
        <cx:f>_xlchart.v1.123</cx:f>
      </cx:numDim>
    </cx:data>
    <cx:data id="3">
      <cx:numDim type="val">
        <cx:f>_xlchart.v1.125</cx:f>
      </cx:numDim>
    </cx:data>
    <cx:data id="4">
      <cx:numDim type="val">
        <cx:f>_xlchart.v1.127</cx:f>
      </cx:numDim>
    </cx:data>
    <cx:data id="5">
      <cx:numDim type="val">
        <cx:f>_xlchart.v1.129</cx:f>
      </cx:numDim>
    </cx:data>
  </cx:chartData>
  <cx:chart>
    <cx:title pos="t" align="ctr" overlay="0">
      <cx:tx>
        <cx:txData>
          <cx:v>Local Authorities' annual spending on six environmental areas to tackle childhood obesity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Local Authorities' annual spending on six environmental areas to tackle childhood obesity</a:t>
          </a:r>
        </a:p>
      </cx:txPr>
    </cx:title>
    <cx:plotArea>
      <cx:plotAreaRegion>
        <cx:series layoutId="boxWhisker" uniqueId="{7ADC9F08-655D-EA43-859A-1C094EF9B225}">
          <cx:tx>
            <cx:txData>
              <cx:f>_xlchart.v1.118</cx:f>
              <cx:v>Clean Air</cx:v>
            </cx:txData>
          </cx:tx>
          <cx:dataId val="0"/>
          <cx:layoutPr>
            <cx:visibility meanMarker="0" nonoutliers="0"/>
            <cx:statistics quartileMethod="exclusive"/>
          </cx:layoutPr>
        </cx:series>
        <cx:series layoutId="boxWhisker" uniqueId="{3CD87900-36D0-D64F-9259-16EFD8E20C06}">
          <cx:tx>
            <cx:txData>
              <cx:f>_xlchart.v1.120</cx:f>
              <cx:v>Clean Environment</cx:v>
            </cx:txData>
          </cx:tx>
          <cx:dataId val="1"/>
          <cx:layoutPr>
            <cx:visibility meanMarker="0" nonoutliers="0"/>
            <cx:statistics quartileMethod="exclusive"/>
          </cx:layoutPr>
        </cx:series>
        <cx:series layoutId="boxWhisker" uniqueId="{FC98F5CE-ECD1-F047-90D7-CDDDD9B0E8AD}">
          <cx:tx>
            <cx:txData>
              <cx:f>_xlchart.v1.122</cx:f>
              <cx:v>Health Training</cx:v>
            </cx:txData>
          </cx:tx>
          <cx:dataId val="2"/>
          <cx:layoutPr>
            <cx:visibility meanMarker="0" nonoutliers="0"/>
            <cx:statistics quartileMethod="exclusive"/>
          </cx:layoutPr>
        </cx:series>
        <cx:series layoutId="boxWhisker" uniqueId="{BC86CE85-1935-CC4E-970C-7BEAB2E0262E}">
          <cx:tx>
            <cx:txData>
              <cx:f>_xlchart.v1.124</cx:f>
              <cx:v>School Awareness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AAE3F364-5576-F14D-AFF9-C0F9A965B4D0}">
          <cx:tx>
            <cx:txData>
              <cx:f>_xlchart.v1.126</cx:f>
              <cx:v>Media Awareness</cx:v>
            </cx:txData>
          </cx:tx>
          <cx:dataId val="4"/>
          <cx:layoutPr>
            <cx:visibility meanMarker="0" nonoutliers="0" outliers="1"/>
            <cx:statistics quartileMethod="exclusive"/>
          </cx:layoutPr>
        </cx:series>
        <cx:series layoutId="boxWhisker" uniqueId="{9BC25BDB-1F98-BE41-A170-78D54CA3DFDF}">
          <cx:tx>
            <cx:txData>
              <cx:f>_xlchart.v1.128</cx:f>
              <cx:v>Subsidising Counselling</cx:v>
            </cx:txData>
          </cx:tx>
          <cx:dataId val="5"/>
          <cx:layoutPr>
            <cx:visibility meanMarker="0"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£ spent per 100,000  children per year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GB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£ spent per 100,000  children per year</a:t>
              </a:r>
            </a:p>
          </cx:txPr>
        </cx:title>
        <cx:majorGridlines/>
        <cx:tickLabels/>
      </cx:axis>
    </cx:plotArea>
    <cx:legend pos="r" align="min" overlay="1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endParaRPr lang="en-GB" sz="9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_xlchart.v1.61</cx:f>
      </cx:numDim>
    </cx:data>
  </cx:chartData>
  <cx:chart>
    <cx:title pos="t" align="ctr" overlay="0">
      <cx:tx>
        <cx:txData>
          <cx:v>Difference in cases per 100,000 2008-2018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Difference in cases per 100,000 2008-2018</a:t>
          </a:r>
        </a:p>
      </cx:txPr>
    </cx:title>
    <cx:plotArea>
      <cx:plotAreaRegion>
        <cx:series layoutId="boxWhisker" uniqueId="{8EA8EABD-E798-2745-9C65-37BB72F0158D}">
          <cx:tx>
            <cx:txData>
              <cx:f>_xlchart.v1.60</cx:f>
              <cx:v>Diff in cases per 100,000 2008-2018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withinLinear" id="18">
  <a:schemeClr val="accent5"/>
</cs:colorStyle>
</file>

<file path=xl/charts/colors2.xml><?xml version="1.0" encoding="utf-8"?>
<cs:colorStyle xmlns:cs="http://schemas.microsoft.com/office/drawing/2012/chartStyle" xmlns:a="http://purl.oclc.org/ooxml/drawingml/main" meth="withinLinear" id="18">
  <a:schemeClr val="accent5"/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3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b="0" kern="1200" cap="none" spc="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2000" b="0" kern="1200" cap="none" spc="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purl.oclc.org/ooxml/officeDocument/relationships/chart" Target="../charts/chart15.xml"/><Relationship Id="rId13" Type="http://purl.oclc.org/ooxml/officeDocument/relationships/chart" Target="../charts/chart20.xml"/><Relationship Id="rId3" Type="http://purl.oclc.org/ooxml/officeDocument/relationships/chart" Target="../charts/chart10.xml"/><Relationship Id="rId7" Type="http://purl.oclc.org/ooxml/officeDocument/relationships/chart" Target="../charts/chart14.xml"/><Relationship Id="rId12" Type="http://purl.oclc.org/ooxml/officeDocument/relationships/chart" Target="../charts/chart19.xml"/><Relationship Id="rId2" Type="http://purl.oclc.org/ooxml/officeDocument/relationships/chart" Target="../charts/chart9.xml"/><Relationship Id="rId16" Type="http://purl.oclc.org/ooxml/officeDocument/relationships/chart" Target="../charts/chart23.xml"/><Relationship Id="rId1" Type="http://purl.oclc.org/ooxml/officeDocument/relationships/chart" Target="../charts/chart8.xml"/><Relationship Id="rId6" Type="http://purl.oclc.org/ooxml/officeDocument/relationships/chart" Target="../charts/chart13.xml"/><Relationship Id="rId11" Type="http://purl.oclc.org/ooxml/officeDocument/relationships/chart" Target="../charts/chart18.xml"/><Relationship Id="rId5" Type="http://purl.oclc.org/ooxml/officeDocument/relationships/chart" Target="../charts/chart12.xml"/><Relationship Id="rId15" Type="http://purl.oclc.org/ooxml/officeDocument/relationships/chart" Target="../charts/chart22.xml"/><Relationship Id="rId10" Type="http://purl.oclc.org/ooxml/officeDocument/relationships/chart" Target="../charts/chart17.xml"/><Relationship Id="rId4" Type="http://purl.oclc.org/ooxml/officeDocument/relationships/chart" Target="../charts/chart11.xml"/><Relationship Id="rId9" Type="http://purl.oclc.org/ooxml/officeDocument/relationships/chart" Target="../charts/chart16.xml"/><Relationship Id="rId14" Type="http://purl.oclc.org/ooxml/officeDocument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purl.oclc.org/ooxml/officeDocument/relationships/chart" Target="../charts/chart26.xml"/><Relationship Id="rId7" Type="http://purl.oclc.org/ooxml/officeDocument/relationships/chart" Target="../charts/chart30.xml"/><Relationship Id="rId2" Type="http://purl.oclc.org/ooxml/officeDocument/relationships/chart" Target="../charts/chart25.xml"/><Relationship Id="rId1" Type="http://purl.oclc.org/ooxml/officeDocument/relationships/chart" Target="../charts/chart24.xml"/><Relationship Id="rId6" Type="http://purl.oclc.org/ooxml/officeDocument/relationships/chart" Target="../charts/chart29.xml"/><Relationship Id="rId5" Type="http://purl.oclc.org/ooxml/officeDocument/relationships/chart" Target="../charts/chart28.xml"/><Relationship Id="rId4" Type="http://purl.oclc.org/ooxml/officeDocument/relationships/chart" Target="../charts/chart27.xml"/><Relationship Id="rId9" Type="http://schemas.microsoft.com/office/2014/relationships/chartEx" Target="../charts/chartEx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412750</xdr:colOff>
      <xdr:row>3</xdr:row>
      <xdr:rowOff>107950</xdr:rowOff>
    </xdr:from>
    <xdr:to>
      <xdr:col>8</xdr:col>
      <xdr:colOff>774700</xdr:colOff>
      <xdr:row>21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156438-BC43-1E43-865D-9BE00424F9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0350" y="717550"/>
              <a:ext cx="4489450" cy="365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133350</xdr:colOff>
      <xdr:row>3</xdr:row>
      <xdr:rowOff>127000</xdr:rowOff>
    </xdr:from>
    <xdr:to>
      <xdr:col>14</xdr:col>
      <xdr:colOff>520700</xdr:colOff>
      <xdr:row>21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C8679C2-A886-C64F-95E6-BF7606E136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43950" y="736600"/>
              <a:ext cx="4514850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24</xdr:col>
      <xdr:colOff>558800</xdr:colOff>
      <xdr:row>2</xdr:row>
      <xdr:rowOff>88900</xdr:rowOff>
    </xdr:from>
    <xdr:to>
      <xdr:col>30</xdr:col>
      <xdr:colOff>279400</xdr:colOff>
      <xdr:row>14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7DAF0-7058-4848-8347-A4E5DDC3F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30</xdr:col>
      <xdr:colOff>266700</xdr:colOff>
      <xdr:row>2</xdr:row>
      <xdr:rowOff>152400</xdr:rowOff>
    </xdr:from>
    <xdr:to>
      <xdr:col>36</xdr:col>
      <xdr:colOff>266700</xdr:colOff>
      <xdr:row>16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A93B73-C61F-5D4E-A28A-71DFC924C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36</xdr:col>
      <xdr:colOff>317500</xdr:colOff>
      <xdr:row>1</xdr:row>
      <xdr:rowOff>50800</xdr:rowOff>
    </xdr:from>
    <xdr:to>
      <xdr:col>43</xdr:col>
      <xdr:colOff>0</xdr:colOff>
      <xdr:row>16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E21344-CCAE-E644-A67A-C3EB020C4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24</xdr:col>
      <xdr:colOff>469900</xdr:colOff>
      <xdr:row>16</xdr:row>
      <xdr:rowOff>127000</xdr:rowOff>
    </xdr:from>
    <xdr:to>
      <xdr:col>30</xdr:col>
      <xdr:colOff>215900</xdr:colOff>
      <xdr:row>30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510FA5-7BDF-CD42-B9A1-DF93E08B1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30</xdr:col>
      <xdr:colOff>0</xdr:colOff>
      <xdr:row>20</xdr:row>
      <xdr:rowOff>0</xdr:rowOff>
    </xdr:from>
    <xdr:to>
      <xdr:col>35</xdr:col>
      <xdr:colOff>444500</xdr:colOff>
      <xdr:row>32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4367BC-709C-FE40-8412-C85D7E9BB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37</xdr:col>
      <xdr:colOff>266700</xdr:colOff>
      <xdr:row>16</xdr:row>
      <xdr:rowOff>139700</xdr:rowOff>
    </xdr:from>
    <xdr:to>
      <xdr:col>43</xdr:col>
      <xdr:colOff>38100</xdr:colOff>
      <xdr:row>30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11358D-1FAE-A140-A330-0FAA44CF1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16</xdr:col>
      <xdr:colOff>706562</xdr:colOff>
      <xdr:row>34</xdr:row>
      <xdr:rowOff>1210</xdr:rowOff>
    </xdr:from>
    <xdr:to>
      <xdr:col>49</xdr:col>
      <xdr:colOff>423334</xdr:colOff>
      <xdr:row>103</xdr:row>
      <xdr:rowOff>84667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128E025-B302-0441-B8C4-00BACB584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101600</xdr:colOff>
      <xdr:row>2</xdr:row>
      <xdr:rowOff>101600</xdr:rowOff>
    </xdr:from>
    <xdr:to>
      <xdr:col>5</xdr:col>
      <xdr:colOff>647700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3798D-D172-F643-848B-ABBA1776F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266700</xdr:colOff>
      <xdr:row>2</xdr:row>
      <xdr:rowOff>139700</xdr:rowOff>
    </xdr:from>
    <xdr:to>
      <xdr:col>12</xdr:col>
      <xdr:colOff>266700</xdr:colOff>
      <xdr:row>16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0F397B-F898-3A48-9ED9-E9517C85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292100</xdr:colOff>
      <xdr:row>2</xdr:row>
      <xdr:rowOff>0</xdr:rowOff>
    </xdr:from>
    <xdr:to>
      <xdr:col>18</xdr:col>
      <xdr:colOff>114300</xdr:colOff>
      <xdr:row>15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0BF1EB-C3EA-3C4A-9549-B2F939CD7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18</xdr:col>
      <xdr:colOff>457200</xdr:colOff>
      <xdr:row>0</xdr:row>
      <xdr:rowOff>101600</xdr:rowOff>
    </xdr:from>
    <xdr:to>
      <xdr:col>24</xdr:col>
      <xdr:colOff>203200</xdr:colOff>
      <xdr:row>15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CF1E0E-F9E2-224E-A98D-5315CC7A9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24</xdr:col>
      <xdr:colOff>584200</xdr:colOff>
      <xdr:row>2</xdr:row>
      <xdr:rowOff>114300</xdr:rowOff>
    </xdr:from>
    <xdr:to>
      <xdr:col>30</xdr:col>
      <xdr:colOff>203200</xdr:colOff>
      <xdr:row>16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2BBFD0-884F-F442-B33A-31D30594D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31</xdr:col>
      <xdr:colOff>254000</xdr:colOff>
      <xdr:row>0</xdr:row>
      <xdr:rowOff>114300</xdr:rowOff>
    </xdr:from>
    <xdr:to>
      <xdr:col>37</xdr:col>
      <xdr:colOff>25400</xdr:colOff>
      <xdr:row>15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8D063B-2B3C-EE44-8193-04F8E6339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0</xdr:col>
      <xdr:colOff>139700</xdr:colOff>
      <xdr:row>15</xdr:row>
      <xdr:rowOff>152400</xdr:rowOff>
    </xdr:from>
    <xdr:to>
      <xdr:col>5</xdr:col>
      <xdr:colOff>698500</xdr:colOff>
      <xdr:row>33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FB4296-C4E4-2848-A4C7-09236A442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0</xdr:col>
      <xdr:colOff>184150</xdr:colOff>
      <xdr:row>36</xdr:row>
      <xdr:rowOff>3860</xdr:rowOff>
    </xdr:from>
    <xdr:to>
      <xdr:col>5</xdr:col>
      <xdr:colOff>801662</xdr:colOff>
      <xdr:row>53</xdr:row>
      <xdr:rowOff>146050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A3948A-8C89-1943-A58B-C1978DB12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6</xdr:col>
      <xdr:colOff>63500</xdr:colOff>
      <xdr:row>31</xdr:row>
      <xdr:rowOff>139700</xdr:rowOff>
    </xdr:from>
    <xdr:to>
      <xdr:col>11</xdr:col>
      <xdr:colOff>508000</xdr:colOff>
      <xdr:row>45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8024D5-D4E8-7049-B039-74B04EA72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11</xdr:col>
      <xdr:colOff>444500</xdr:colOff>
      <xdr:row>30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1122A20-8A62-7948-84C2-CDD558D5B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12</xdr:col>
      <xdr:colOff>0</xdr:colOff>
      <xdr:row>17</xdr:row>
      <xdr:rowOff>0</xdr:rowOff>
    </xdr:from>
    <xdr:to>
      <xdr:col>17</xdr:col>
      <xdr:colOff>444500</xdr:colOff>
      <xdr:row>30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0AE216-B920-184C-8821-8EB16DF6B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12</xdr:col>
      <xdr:colOff>38100</xdr:colOff>
      <xdr:row>31</xdr:row>
      <xdr:rowOff>120650</xdr:rowOff>
    </xdr:from>
    <xdr:to>
      <xdr:col>17</xdr:col>
      <xdr:colOff>482600</xdr:colOff>
      <xdr:row>45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517B91D-B868-824F-81FE-A8ED602B7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19</xdr:col>
      <xdr:colOff>50800</xdr:colOff>
      <xdr:row>18</xdr:row>
      <xdr:rowOff>0</xdr:rowOff>
    </xdr:from>
    <xdr:to>
      <xdr:col>24</xdr:col>
      <xdr:colOff>495300</xdr:colOff>
      <xdr:row>31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4BCE37-2005-BA45-B4DD-7C8C46BFC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  <xdr:twoCellAnchor>
    <xdr:from>
      <xdr:col>19</xdr:col>
      <xdr:colOff>0</xdr:colOff>
      <xdr:row>32</xdr:row>
      <xdr:rowOff>139700</xdr:rowOff>
    </xdr:from>
    <xdr:to>
      <xdr:col>24</xdr:col>
      <xdr:colOff>444500</xdr:colOff>
      <xdr:row>46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5228611-7319-4542-9FDF-C4E8F3898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4"/>
        </a:graphicData>
      </a:graphic>
    </xdr:graphicFrame>
    <xdr:clientData/>
  </xdr:twoCellAnchor>
  <xdr:twoCellAnchor>
    <xdr:from>
      <xdr:col>25</xdr:col>
      <xdr:colOff>419100</xdr:colOff>
      <xdr:row>18</xdr:row>
      <xdr:rowOff>76200</xdr:rowOff>
    </xdr:from>
    <xdr:to>
      <xdr:col>31</xdr:col>
      <xdr:colOff>38100</xdr:colOff>
      <xdr:row>31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30F939C-1583-054C-B107-A42334C62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5"/>
        </a:graphicData>
      </a:graphic>
    </xdr:graphicFrame>
    <xdr:clientData/>
  </xdr:twoCellAnchor>
  <xdr:twoCellAnchor>
    <xdr:from>
      <xdr:col>25</xdr:col>
      <xdr:colOff>419100</xdr:colOff>
      <xdr:row>33</xdr:row>
      <xdr:rowOff>76200</xdr:rowOff>
    </xdr:from>
    <xdr:to>
      <xdr:col>31</xdr:col>
      <xdr:colOff>38100</xdr:colOff>
      <xdr:row>46</xdr:row>
      <xdr:rowOff>177800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389C97E-2EED-464D-8376-02A9C5B4B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6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330200</xdr:colOff>
      <xdr:row>21</xdr:row>
      <xdr:rowOff>101600</xdr:rowOff>
    </xdr:from>
    <xdr:to>
      <xdr:col>12</xdr:col>
      <xdr:colOff>501650</xdr:colOff>
      <xdr:row>46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BF4BC30-1286-FA46-B115-EC1BF9289B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700" y="5029200"/>
              <a:ext cx="11309350" cy="502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9</xdr:col>
      <xdr:colOff>488950</xdr:colOff>
      <xdr:row>80</xdr:row>
      <xdr:rowOff>120650</xdr:rowOff>
    </xdr:from>
    <xdr:to>
      <xdr:col>15</xdr:col>
      <xdr:colOff>774700</xdr:colOff>
      <xdr:row>98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B26572-F66E-484A-A489-492A7B675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577850</xdr:colOff>
      <xdr:row>19</xdr:row>
      <xdr:rowOff>31750</xdr:rowOff>
    </xdr:from>
    <xdr:to>
      <xdr:col>15</xdr:col>
      <xdr:colOff>196850</xdr:colOff>
      <xdr:row>32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7B4C8D1-0BD2-0B40-BE9B-3EFCF7B2B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768350</xdr:colOff>
      <xdr:row>126</xdr:row>
      <xdr:rowOff>107950</xdr:rowOff>
    </xdr:from>
    <xdr:to>
      <xdr:col>15</xdr:col>
      <xdr:colOff>387350</xdr:colOff>
      <xdr:row>140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7ADB8C2-2344-664C-A698-4009510B3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5</xdr:col>
      <xdr:colOff>1035050</xdr:colOff>
      <xdr:row>161</xdr:row>
      <xdr:rowOff>184150</xdr:rowOff>
    </xdr:from>
    <xdr:to>
      <xdr:col>8</xdr:col>
      <xdr:colOff>6350</xdr:colOff>
      <xdr:row>175</xdr:row>
      <xdr:rowOff>82550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0CD0BE0-73A4-DA47-A0F2-543517347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10</xdr:col>
      <xdr:colOff>768350</xdr:colOff>
      <xdr:row>3</xdr:row>
      <xdr:rowOff>44450</xdr:rowOff>
    </xdr:from>
    <xdr:to>
      <xdr:col>16</xdr:col>
      <xdr:colOff>387350</xdr:colOff>
      <xdr:row>16</xdr:row>
      <xdr:rowOff>146050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7A3B69F-B57C-8F49-BF93-580286B8D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10</xdr:col>
      <xdr:colOff>679450</xdr:colOff>
      <xdr:row>140</xdr:row>
      <xdr:rowOff>95250</xdr:rowOff>
    </xdr:from>
    <xdr:to>
      <xdr:col>16</xdr:col>
      <xdr:colOff>298450</xdr:colOff>
      <xdr:row>153</xdr:row>
      <xdr:rowOff>196850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42618E7-99C2-C747-B60D-5C834E4F0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</xdr:col>
      <xdr:colOff>0</xdr:colOff>
      <xdr:row>160</xdr:row>
      <xdr:rowOff>0</xdr:rowOff>
    </xdr:from>
    <xdr:to>
      <xdr:col>3</xdr:col>
      <xdr:colOff>2146300</xdr:colOff>
      <xdr:row>173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DCAB717-EFD5-0F44-9A03-B110D8A9E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3</xdr:col>
      <xdr:colOff>447675</xdr:colOff>
      <xdr:row>62</xdr:row>
      <xdr:rowOff>25400</xdr:rowOff>
    </xdr:from>
    <xdr:to>
      <xdr:col>7</xdr:col>
      <xdr:colOff>6350</xdr:colOff>
      <xdr:row>88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B9555EB3-C940-934A-AC45-2B888BAF0E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2175" y="12820650"/>
              <a:ext cx="7559675" cy="537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1397000</xdr:colOff>
      <xdr:row>10</xdr:row>
      <xdr:rowOff>133350</xdr:rowOff>
    </xdr:from>
    <xdr:to>
      <xdr:col>7</xdr:col>
      <xdr:colOff>330200</xdr:colOff>
      <xdr:row>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A353564E-81F7-2045-ADFE-8CAD3C50C0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9100" y="2165350"/>
              <a:ext cx="4546600" cy="367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3"/>
  <sheetViews>
    <sheetView topLeftCell="W122" workbookViewId="0">
      <selection activeCell="AG2" sqref="AG2:AG153"/>
    </sheetView>
  </sheetViews>
  <sheetFormatPr baseColWidth="10" defaultRowHeight="16" x14ac:dyDescent="0.2"/>
  <cols>
    <col min="1" max="1" width="26.33203125" customWidth="1"/>
    <col min="2" max="4" width="15.5" customWidth="1"/>
    <col min="5" max="7" width="14" customWidth="1"/>
    <col min="8" max="10" width="15.83203125" customWidth="1"/>
    <col min="11" max="13" width="14.33203125" customWidth="1"/>
    <col min="14" max="16" width="17.6640625" customWidth="1"/>
    <col min="17" max="20" width="16" customWidth="1"/>
    <col min="24" max="24" width="12.5" bestFit="1" customWidth="1"/>
    <col min="25" max="25" width="13.6640625" bestFit="1" customWidth="1"/>
    <col min="26" max="27" width="16.33203125" bestFit="1" customWidth="1"/>
    <col min="28" max="28" width="14.1640625" bestFit="1" customWidth="1"/>
    <col min="30" max="30" width="22.6640625" customWidth="1"/>
    <col min="31" max="31" width="16.33203125" customWidth="1"/>
    <col min="32" max="32" width="15" customWidth="1"/>
    <col min="38" max="38" width="22.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D1" t="s">
        <v>210</v>
      </c>
      <c r="AE1" t="s">
        <v>211</v>
      </c>
      <c r="AF1" t="s">
        <v>212</v>
      </c>
      <c r="AG1" t="s">
        <v>213</v>
      </c>
      <c r="AH1" t="s">
        <v>214</v>
      </c>
      <c r="AI1" t="s">
        <v>215</v>
      </c>
      <c r="AK1" t="s">
        <v>26</v>
      </c>
      <c r="AL1" t="s">
        <v>27</v>
      </c>
    </row>
    <row r="2" spans="1:38" x14ac:dyDescent="0.2">
      <c r="A2" t="s">
        <v>28</v>
      </c>
      <c r="B2">
        <v>593</v>
      </c>
      <c r="C2">
        <v>619</v>
      </c>
      <c r="D2">
        <v>763</v>
      </c>
      <c r="E2">
        <v>172684</v>
      </c>
      <c r="F2">
        <v>179030</v>
      </c>
      <c r="G2">
        <v>181779</v>
      </c>
      <c r="H2">
        <v>187</v>
      </c>
      <c r="I2">
        <v>190</v>
      </c>
      <c r="J2">
        <v>230</v>
      </c>
      <c r="K2">
        <v>83890</v>
      </c>
      <c r="L2">
        <v>81915</v>
      </c>
      <c r="M2">
        <v>77983</v>
      </c>
      <c r="N2">
        <v>406</v>
      </c>
      <c r="O2">
        <v>429</v>
      </c>
      <c r="P2">
        <v>533</v>
      </c>
      <c r="Q2">
        <v>88794</v>
      </c>
      <c r="R2">
        <v>97115</v>
      </c>
      <c r="S2">
        <v>103796</v>
      </c>
      <c r="U2">
        <v>139000</v>
      </c>
      <c r="V2">
        <f>(U2/G2)*100000</f>
        <v>76466.478526122388</v>
      </c>
      <c r="W2">
        <v>21000</v>
      </c>
      <c r="X2">
        <v>22000</v>
      </c>
      <c r="Y2">
        <v>18000</v>
      </c>
      <c r="Z2">
        <v>41000</v>
      </c>
      <c r="AA2">
        <v>18000</v>
      </c>
      <c r="AB2">
        <v>19000</v>
      </c>
      <c r="AD2">
        <f>(W2/G2)*100000</f>
        <v>11552.489561500504</v>
      </c>
      <c r="AE2">
        <f>(X2/G2)*100000</f>
        <v>12102.608112048147</v>
      </c>
      <c r="AF2">
        <f>(Y2/G2)*100000</f>
        <v>9902.1339098575736</v>
      </c>
      <c r="AG2">
        <f>(Z2/G2)*100000</f>
        <v>22554.860572453363</v>
      </c>
      <c r="AH2">
        <f>(AA2/G2)*100000</f>
        <v>9902.1339098575736</v>
      </c>
      <c r="AI2">
        <f>(AB2/G2)*100000</f>
        <v>10452.252460405218</v>
      </c>
      <c r="AK2" t="s">
        <v>29</v>
      </c>
      <c r="AL2" t="s">
        <v>30</v>
      </c>
    </row>
    <row r="3" spans="1:38" x14ac:dyDescent="0.2">
      <c r="A3" t="s">
        <v>31</v>
      </c>
      <c r="B3">
        <v>539</v>
      </c>
      <c r="C3">
        <v>594</v>
      </c>
      <c r="D3">
        <v>773</v>
      </c>
      <c r="E3">
        <v>340435</v>
      </c>
      <c r="F3">
        <v>344062</v>
      </c>
      <c r="G3">
        <v>355955</v>
      </c>
      <c r="H3">
        <v>212</v>
      </c>
      <c r="I3">
        <v>204</v>
      </c>
      <c r="J3">
        <v>292</v>
      </c>
      <c r="K3">
        <v>169060</v>
      </c>
      <c r="L3">
        <v>161533</v>
      </c>
      <c r="M3">
        <v>161769</v>
      </c>
      <c r="N3">
        <v>327</v>
      </c>
      <c r="O3">
        <v>390</v>
      </c>
      <c r="P3">
        <v>481</v>
      </c>
      <c r="Q3">
        <v>171375</v>
      </c>
      <c r="R3">
        <v>182529</v>
      </c>
      <c r="S3">
        <v>194186</v>
      </c>
      <c r="U3">
        <v>220000</v>
      </c>
      <c r="V3">
        <f t="shared" ref="V3:V66" si="0">(U3/G3)*100000</f>
        <v>61805.565310221798</v>
      </c>
      <c r="W3">
        <v>50000</v>
      </c>
      <c r="X3">
        <v>17000</v>
      </c>
      <c r="Y3">
        <v>23000</v>
      </c>
      <c r="Z3">
        <v>74000</v>
      </c>
      <c r="AA3">
        <v>30000</v>
      </c>
      <c r="AB3">
        <v>26000</v>
      </c>
      <c r="AD3">
        <f t="shared" ref="AD3:AD66" si="1">(W3/G3)*100000</f>
        <v>14046.719388686772</v>
      </c>
      <c r="AE3">
        <f t="shared" ref="AE3:AE66" si="2">(X3/G3)*100000</f>
        <v>4775.8845921535021</v>
      </c>
      <c r="AF3">
        <f t="shared" ref="AF3:AF66" si="3">(Y3/G3)*100000</f>
        <v>6461.4909187959147</v>
      </c>
      <c r="AG3">
        <f t="shared" ref="AG3:AG66" si="4">(Z3/G3)*100000</f>
        <v>20789.144695256422</v>
      </c>
      <c r="AH3">
        <f t="shared" ref="AH3:AH66" si="5">(AA3/G3)*100000</f>
        <v>8428.0316332120638</v>
      </c>
      <c r="AI3">
        <f t="shared" ref="AI3:AI66" si="6">(AB3/G3)*100000</f>
        <v>7304.2940821171214</v>
      </c>
      <c r="AK3" t="s">
        <v>29</v>
      </c>
      <c r="AL3" t="s">
        <v>30</v>
      </c>
    </row>
    <row r="4" spans="1:38" x14ac:dyDescent="0.2">
      <c r="A4" t="s">
        <v>32</v>
      </c>
      <c r="B4">
        <v>360</v>
      </c>
      <c r="C4">
        <v>451</v>
      </c>
      <c r="D4">
        <v>527</v>
      </c>
      <c r="E4">
        <v>226755</v>
      </c>
      <c r="F4">
        <v>244010</v>
      </c>
      <c r="G4">
        <v>257883</v>
      </c>
      <c r="H4">
        <v>148</v>
      </c>
      <c r="I4">
        <v>186</v>
      </c>
      <c r="J4">
        <v>212</v>
      </c>
      <c r="K4">
        <v>110384</v>
      </c>
      <c r="L4">
        <v>117286</v>
      </c>
      <c r="M4">
        <v>127055</v>
      </c>
      <c r="N4">
        <v>212</v>
      </c>
      <c r="O4">
        <v>265</v>
      </c>
      <c r="P4">
        <v>315</v>
      </c>
      <c r="Q4">
        <v>116371</v>
      </c>
      <c r="R4">
        <v>126724</v>
      </c>
      <c r="S4">
        <v>130828</v>
      </c>
      <c r="U4">
        <v>160000</v>
      </c>
      <c r="V4">
        <f t="shared" si="0"/>
        <v>62043.63994524649</v>
      </c>
      <c r="W4">
        <v>41000</v>
      </c>
      <c r="X4">
        <v>45000</v>
      </c>
      <c r="Y4">
        <v>5000</v>
      </c>
      <c r="Z4">
        <v>26000</v>
      </c>
      <c r="AA4">
        <v>29000</v>
      </c>
      <c r="AB4">
        <v>14000</v>
      </c>
      <c r="AD4">
        <f t="shared" si="1"/>
        <v>15898.682735969413</v>
      </c>
      <c r="AE4">
        <f t="shared" si="2"/>
        <v>17449.773734600574</v>
      </c>
      <c r="AF4">
        <f t="shared" si="3"/>
        <v>1938.8637482889528</v>
      </c>
      <c r="AG4">
        <f t="shared" si="4"/>
        <v>10082.091491102554</v>
      </c>
      <c r="AH4">
        <f t="shared" si="5"/>
        <v>11245.409740075926</v>
      </c>
      <c r="AI4">
        <f t="shared" si="6"/>
        <v>5428.8184952090669</v>
      </c>
      <c r="AK4" t="s">
        <v>33</v>
      </c>
      <c r="AL4" t="s">
        <v>34</v>
      </c>
    </row>
    <row r="5" spans="1:38" x14ac:dyDescent="0.2">
      <c r="A5" t="s">
        <v>35</v>
      </c>
      <c r="B5">
        <v>456</v>
      </c>
      <c r="C5">
        <v>421</v>
      </c>
      <c r="D5">
        <v>494</v>
      </c>
      <c r="E5">
        <v>178625</v>
      </c>
      <c r="F5">
        <v>172975</v>
      </c>
      <c r="G5">
        <v>189334</v>
      </c>
      <c r="H5">
        <v>157</v>
      </c>
      <c r="I5">
        <v>129</v>
      </c>
      <c r="J5">
        <v>156</v>
      </c>
      <c r="K5">
        <v>87026</v>
      </c>
      <c r="L5">
        <v>84077</v>
      </c>
      <c r="M5">
        <v>90890</v>
      </c>
      <c r="N5">
        <v>299</v>
      </c>
      <c r="O5">
        <v>292</v>
      </c>
      <c r="P5">
        <v>338</v>
      </c>
      <c r="Q5">
        <v>91599</v>
      </c>
      <c r="R5">
        <v>88898</v>
      </c>
      <c r="S5">
        <v>98444</v>
      </c>
      <c r="U5">
        <v>161000</v>
      </c>
      <c r="V5">
        <f t="shared" si="0"/>
        <v>85034.911848901946</v>
      </c>
      <c r="W5">
        <v>33000</v>
      </c>
      <c r="X5">
        <v>42000</v>
      </c>
      <c r="Y5">
        <v>19000</v>
      </c>
      <c r="Z5">
        <v>50000</v>
      </c>
      <c r="AA5">
        <v>10000</v>
      </c>
      <c r="AB5">
        <v>7000</v>
      </c>
      <c r="AD5">
        <f t="shared" si="1"/>
        <v>17429.516093253191</v>
      </c>
      <c r="AE5">
        <f t="shared" si="2"/>
        <v>22183.020482322245</v>
      </c>
      <c r="AF5">
        <f t="shared" si="3"/>
        <v>10035.175932479111</v>
      </c>
      <c r="AG5">
        <f t="shared" si="4"/>
        <v>26408.35771705029</v>
      </c>
      <c r="AH5">
        <f t="shared" si="5"/>
        <v>5281.6715434100579</v>
      </c>
      <c r="AI5">
        <f t="shared" si="6"/>
        <v>3697.1700803870413</v>
      </c>
      <c r="AK5" t="s">
        <v>36</v>
      </c>
      <c r="AL5" t="s">
        <v>37</v>
      </c>
    </row>
    <row r="6" spans="1:38" x14ac:dyDescent="0.2">
      <c r="A6" t="s">
        <v>38</v>
      </c>
      <c r="B6">
        <v>311</v>
      </c>
      <c r="C6">
        <v>327</v>
      </c>
      <c r="D6">
        <v>367</v>
      </c>
      <c r="E6">
        <v>158185</v>
      </c>
      <c r="F6">
        <v>164807</v>
      </c>
      <c r="G6">
        <v>170463</v>
      </c>
      <c r="H6">
        <v>138</v>
      </c>
      <c r="I6">
        <v>145</v>
      </c>
      <c r="J6">
        <v>156</v>
      </c>
      <c r="K6">
        <v>75929</v>
      </c>
      <c r="L6">
        <v>85074</v>
      </c>
      <c r="M6">
        <v>82609</v>
      </c>
      <c r="N6">
        <v>173</v>
      </c>
      <c r="O6">
        <v>182</v>
      </c>
      <c r="P6">
        <v>211</v>
      </c>
      <c r="Q6">
        <v>82256</v>
      </c>
      <c r="R6">
        <v>79733</v>
      </c>
      <c r="S6">
        <v>87854</v>
      </c>
      <c r="U6">
        <v>130000</v>
      </c>
      <c r="V6">
        <f t="shared" si="0"/>
        <v>76262.8840276189</v>
      </c>
      <c r="W6">
        <v>37000</v>
      </c>
      <c r="X6">
        <v>52000</v>
      </c>
      <c r="Y6">
        <v>17000</v>
      </c>
      <c r="Z6">
        <v>8000</v>
      </c>
      <c r="AA6">
        <v>3000</v>
      </c>
      <c r="AB6">
        <v>13000</v>
      </c>
      <c r="AD6">
        <f t="shared" si="1"/>
        <v>21705.590069399226</v>
      </c>
      <c r="AE6">
        <f t="shared" si="2"/>
        <v>30505.153611047557</v>
      </c>
      <c r="AF6">
        <f t="shared" si="3"/>
        <v>9972.8386805347782</v>
      </c>
      <c r="AG6">
        <f t="shared" si="4"/>
        <v>4693.1005555457778</v>
      </c>
      <c r="AH6">
        <f t="shared" si="5"/>
        <v>1759.9127083296667</v>
      </c>
      <c r="AI6">
        <f t="shared" si="6"/>
        <v>7626.2884027618893</v>
      </c>
      <c r="AK6" t="s">
        <v>39</v>
      </c>
      <c r="AL6" t="s">
        <v>37</v>
      </c>
    </row>
    <row r="7" spans="1:38" x14ac:dyDescent="0.2">
      <c r="A7" t="s">
        <v>40</v>
      </c>
      <c r="B7">
        <v>519</v>
      </c>
      <c r="C7">
        <v>601</v>
      </c>
      <c r="D7">
        <v>707</v>
      </c>
      <c r="E7">
        <v>226554</v>
      </c>
      <c r="F7">
        <v>242730</v>
      </c>
      <c r="G7">
        <v>245880</v>
      </c>
      <c r="H7">
        <v>210</v>
      </c>
      <c r="I7">
        <v>217</v>
      </c>
      <c r="J7">
        <v>266</v>
      </c>
      <c r="K7">
        <v>109743</v>
      </c>
      <c r="L7">
        <v>115236</v>
      </c>
      <c r="M7">
        <v>112259</v>
      </c>
      <c r="N7">
        <v>309</v>
      </c>
      <c r="O7">
        <v>384</v>
      </c>
      <c r="P7">
        <v>441</v>
      </c>
      <c r="Q7">
        <v>116811</v>
      </c>
      <c r="R7">
        <v>127494</v>
      </c>
      <c r="S7">
        <v>133621</v>
      </c>
      <c r="U7">
        <v>199000</v>
      </c>
      <c r="V7">
        <f t="shared" si="0"/>
        <v>80933.788840084599</v>
      </c>
      <c r="W7">
        <v>72000</v>
      </c>
      <c r="X7">
        <v>27000</v>
      </c>
      <c r="Y7">
        <v>14000</v>
      </c>
      <c r="Z7">
        <v>64000</v>
      </c>
      <c r="AA7">
        <v>15000</v>
      </c>
      <c r="AB7">
        <v>7000</v>
      </c>
      <c r="AD7">
        <f t="shared" si="1"/>
        <v>29282.576866764277</v>
      </c>
      <c r="AE7">
        <f t="shared" si="2"/>
        <v>10980.966325036603</v>
      </c>
      <c r="AF7">
        <f t="shared" si="3"/>
        <v>5693.83439075972</v>
      </c>
      <c r="AG7">
        <f t="shared" si="4"/>
        <v>26028.957214901577</v>
      </c>
      <c r="AH7">
        <f t="shared" si="5"/>
        <v>6100.5368472425571</v>
      </c>
      <c r="AI7">
        <f t="shared" si="6"/>
        <v>2846.91719537986</v>
      </c>
      <c r="AK7" t="s">
        <v>29</v>
      </c>
      <c r="AL7" t="s">
        <v>30</v>
      </c>
    </row>
    <row r="8" spans="1:38" x14ac:dyDescent="0.2">
      <c r="A8" t="s">
        <v>41</v>
      </c>
      <c r="B8">
        <v>3207</v>
      </c>
      <c r="C8">
        <v>3621</v>
      </c>
      <c r="D8">
        <v>3927</v>
      </c>
      <c r="E8">
        <v>1026238</v>
      </c>
      <c r="F8">
        <v>1083189</v>
      </c>
      <c r="G8">
        <v>1086463</v>
      </c>
      <c r="H8">
        <v>838</v>
      </c>
      <c r="I8">
        <v>823</v>
      </c>
      <c r="J8">
        <v>870</v>
      </c>
      <c r="K8">
        <v>500086</v>
      </c>
      <c r="L8">
        <v>481466</v>
      </c>
      <c r="M8">
        <v>469046</v>
      </c>
      <c r="N8">
        <v>2369</v>
      </c>
      <c r="O8">
        <v>2798</v>
      </c>
      <c r="P8">
        <v>3057</v>
      </c>
      <c r="Q8">
        <v>526152</v>
      </c>
      <c r="R8">
        <v>601723</v>
      </c>
      <c r="S8">
        <v>617417</v>
      </c>
      <c r="U8">
        <v>831000</v>
      </c>
      <c r="V8">
        <f t="shared" si="0"/>
        <v>76486.728033996551</v>
      </c>
      <c r="W8">
        <v>64000</v>
      </c>
      <c r="X8">
        <v>272000</v>
      </c>
      <c r="Y8">
        <v>130000</v>
      </c>
      <c r="Z8">
        <v>126000</v>
      </c>
      <c r="AA8">
        <v>140000</v>
      </c>
      <c r="AB8">
        <v>99000</v>
      </c>
      <c r="AD8">
        <f t="shared" si="1"/>
        <v>5890.6746018962449</v>
      </c>
      <c r="AE8">
        <f t="shared" si="2"/>
        <v>25035.367058059044</v>
      </c>
      <c r="AF8">
        <f t="shared" si="3"/>
        <v>11965.432785101748</v>
      </c>
      <c r="AG8">
        <f t="shared" si="4"/>
        <v>11597.265622483234</v>
      </c>
      <c r="AH8">
        <f t="shared" si="5"/>
        <v>12885.850691648035</v>
      </c>
      <c r="AI8">
        <f t="shared" si="6"/>
        <v>9112.137274808254</v>
      </c>
      <c r="AK8" t="s">
        <v>42</v>
      </c>
      <c r="AL8" t="s">
        <v>34</v>
      </c>
    </row>
    <row r="9" spans="1:38" x14ac:dyDescent="0.2">
      <c r="A9" t="s">
        <v>43</v>
      </c>
      <c r="B9">
        <v>831</v>
      </c>
      <c r="C9">
        <v>818</v>
      </c>
      <c r="D9">
        <v>962</v>
      </c>
      <c r="E9">
        <v>140363</v>
      </c>
      <c r="F9">
        <v>134228</v>
      </c>
      <c r="G9">
        <v>142219</v>
      </c>
      <c r="H9">
        <v>265</v>
      </c>
      <c r="I9">
        <v>265</v>
      </c>
      <c r="J9">
        <v>291</v>
      </c>
      <c r="K9">
        <v>69016</v>
      </c>
      <c r="L9">
        <v>67214</v>
      </c>
      <c r="M9">
        <v>68412</v>
      </c>
      <c r="N9">
        <v>566</v>
      </c>
      <c r="O9">
        <v>553</v>
      </c>
      <c r="P9">
        <v>671</v>
      </c>
      <c r="Q9">
        <v>71347</v>
      </c>
      <c r="R9">
        <v>67014</v>
      </c>
      <c r="S9">
        <v>73807</v>
      </c>
      <c r="U9">
        <v>91000</v>
      </c>
      <c r="V9">
        <f t="shared" si="0"/>
        <v>63985.824678840378</v>
      </c>
      <c r="W9">
        <v>15000</v>
      </c>
      <c r="X9">
        <v>16000</v>
      </c>
      <c r="Y9">
        <v>13000</v>
      </c>
      <c r="Z9">
        <v>21000</v>
      </c>
      <c r="AA9">
        <v>18000</v>
      </c>
      <c r="AB9">
        <v>8000</v>
      </c>
      <c r="AD9">
        <f t="shared" si="1"/>
        <v>10547.113958050611</v>
      </c>
      <c r="AE9">
        <f t="shared" si="2"/>
        <v>11250.25488858732</v>
      </c>
      <c r="AF9">
        <f t="shared" si="3"/>
        <v>9140.8320969771976</v>
      </c>
      <c r="AG9">
        <f t="shared" si="4"/>
        <v>14765.959541270857</v>
      </c>
      <c r="AH9">
        <f t="shared" si="5"/>
        <v>12656.536749660736</v>
      </c>
      <c r="AI9">
        <f t="shared" si="6"/>
        <v>5625.1274442936601</v>
      </c>
      <c r="AK9" t="s">
        <v>44</v>
      </c>
      <c r="AL9" t="s">
        <v>37</v>
      </c>
    </row>
    <row r="10" spans="1:38" x14ac:dyDescent="0.2">
      <c r="A10" t="s">
        <v>45</v>
      </c>
      <c r="B10">
        <v>583</v>
      </c>
      <c r="C10">
        <v>588</v>
      </c>
      <c r="D10">
        <v>623</v>
      </c>
      <c r="E10">
        <v>141571</v>
      </c>
      <c r="F10">
        <v>143438</v>
      </c>
      <c r="G10">
        <v>147545</v>
      </c>
      <c r="H10">
        <v>190</v>
      </c>
      <c r="I10">
        <v>173</v>
      </c>
      <c r="J10">
        <v>196</v>
      </c>
      <c r="K10">
        <v>69950</v>
      </c>
      <c r="L10">
        <v>67665</v>
      </c>
      <c r="M10">
        <v>73828</v>
      </c>
      <c r="N10">
        <v>393</v>
      </c>
      <c r="O10">
        <v>415</v>
      </c>
      <c r="P10">
        <v>427</v>
      </c>
      <c r="Q10">
        <v>71621</v>
      </c>
      <c r="R10">
        <v>75773</v>
      </c>
      <c r="S10">
        <v>73717</v>
      </c>
      <c r="U10">
        <v>99000</v>
      </c>
      <c r="V10">
        <f t="shared" si="0"/>
        <v>67098.17343861195</v>
      </c>
      <c r="W10">
        <v>24000</v>
      </c>
      <c r="X10">
        <v>19000</v>
      </c>
      <c r="Y10">
        <v>9000</v>
      </c>
      <c r="Z10">
        <v>28000</v>
      </c>
      <c r="AA10">
        <v>10000</v>
      </c>
      <c r="AB10">
        <v>9000</v>
      </c>
      <c r="AD10">
        <f t="shared" si="1"/>
        <v>16266.223863905927</v>
      </c>
      <c r="AE10">
        <f t="shared" si="2"/>
        <v>12877.427225592191</v>
      </c>
      <c r="AF10">
        <f t="shared" si="3"/>
        <v>6099.8339489647224</v>
      </c>
      <c r="AG10">
        <f t="shared" si="4"/>
        <v>18977.261174556916</v>
      </c>
      <c r="AH10">
        <f t="shared" si="5"/>
        <v>6777.5932766274691</v>
      </c>
      <c r="AI10">
        <f t="shared" si="6"/>
        <v>6099.8339489647224</v>
      </c>
      <c r="AK10" t="s">
        <v>44</v>
      </c>
      <c r="AL10" t="s">
        <v>37</v>
      </c>
    </row>
    <row r="11" spans="1:38" x14ac:dyDescent="0.2">
      <c r="A11" t="s">
        <v>46</v>
      </c>
      <c r="B11">
        <v>505</v>
      </c>
      <c r="C11">
        <v>587</v>
      </c>
      <c r="D11">
        <v>686</v>
      </c>
      <c r="E11">
        <v>265521</v>
      </c>
      <c r="F11">
        <v>280005</v>
      </c>
      <c r="G11">
        <v>285250</v>
      </c>
      <c r="H11">
        <v>225</v>
      </c>
      <c r="I11">
        <v>234</v>
      </c>
      <c r="J11">
        <v>288</v>
      </c>
      <c r="K11">
        <v>131220</v>
      </c>
      <c r="L11">
        <v>135642</v>
      </c>
      <c r="M11">
        <v>138840</v>
      </c>
      <c r="N11">
        <v>280</v>
      </c>
      <c r="O11">
        <v>353</v>
      </c>
      <c r="P11">
        <v>398</v>
      </c>
      <c r="Q11">
        <v>134301</v>
      </c>
      <c r="R11">
        <v>144363</v>
      </c>
      <c r="S11">
        <v>146410</v>
      </c>
      <c r="U11">
        <v>201000</v>
      </c>
      <c r="V11">
        <f t="shared" si="0"/>
        <v>70464.504820333037</v>
      </c>
      <c r="W11">
        <v>55000</v>
      </c>
      <c r="X11">
        <v>68000</v>
      </c>
      <c r="Y11">
        <v>11000</v>
      </c>
      <c r="Z11">
        <v>25000</v>
      </c>
      <c r="AA11">
        <v>31000</v>
      </c>
      <c r="AB11">
        <v>11000</v>
      </c>
      <c r="AD11">
        <f t="shared" si="1"/>
        <v>19281.332164767748</v>
      </c>
      <c r="AE11">
        <f t="shared" si="2"/>
        <v>23838.737949167396</v>
      </c>
      <c r="AF11">
        <f t="shared" si="3"/>
        <v>3856.2664329535492</v>
      </c>
      <c r="AG11">
        <f t="shared" si="4"/>
        <v>8764.2418930762487</v>
      </c>
      <c r="AH11">
        <f t="shared" si="5"/>
        <v>10867.659947414548</v>
      </c>
      <c r="AI11">
        <f t="shared" si="6"/>
        <v>3856.2664329535492</v>
      </c>
      <c r="AK11" t="s">
        <v>44</v>
      </c>
      <c r="AL11" t="s">
        <v>34</v>
      </c>
    </row>
    <row r="12" spans="1:38" x14ac:dyDescent="0.2">
      <c r="A12" t="s">
        <v>47</v>
      </c>
      <c r="B12">
        <v>864</v>
      </c>
      <c r="C12">
        <v>918</v>
      </c>
      <c r="D12">
        <v>998</v>
      </c>
      <c r="E12">
        <v>165737</v>
      </c>
      <c r="F12">
        <v>179819</v>
      </c>
      <c r="G12">
        <v>190307</v>
      </c>
      <c r="H12">
        <v>381</v>
      </c>
      <c r="I12">
        <v>372</v>
      </c>
      <c r="J12">
        <v>420</v>
      </c>
      <c r="K12">
        <v>80648</v>
      </c>
      <c r="L12">
        <v>84082</v>
      </c>
      <c r="M12">
        <v>90513</v>
      </c>
      <c r="N12">
        <v>483</v>
      </c>
      <c r="O12">
        <v>546</v>
      </c>
      <c r="P12">
        <v>578</v>
      </c>
      <c r="Q12">
        <v>85089</v>
      </c>
      <c r="R12">
        <v>95737</v>
      </c>
      <c r="S12">
        <v>99794</v>
      </c>
      <c r="U12">
        <v>130000</v>
      </c>
      <c r="V12">
        <f t="shared" si="0"/>
        <v>68310.676958808661</v>
      </c>
      <c r="W12">
        <v>31000</v>
      </c>
      <c r="X12">
        <v>30000</v>
      </c>
      <c r="Y12">
        <v>17000</v>
      </c>
      <c r="Z12">
        <v>39000</v>
      </c>
      <c r="AA12">
        <v>7000</v>
      </c>
      <c r="AB12">
        <v>6000</v>
      </c>
      <c r="AD12">
        <f t="shared" si="1"/>
        <v>16289.469120946682</v>
      </c>
      <c r="AE12">
        <f t="shared" si="2"/>
        <v>15764.002375109692</v>
      </c>
      <c r="AF12">
        <f t="shared" si="3"/>
        <v>8932.9346792288252</v>
      </c>
      <c r="AG12">
        <f t="shared" si="4"/>
        <v>20493.203087642596</v>
      </c>
      <c r="AH12">
        <f t="shared" si="5"/>
        <v>3678.2672208589279</v>
      </c>
      <c r="AI12">
        <f t="shared" si="6"/>
        <v>3152.8004750219384</v>
      </c>
      <c r="AK12" t="s">
        <v>36</v>
      </c>
      <c r="AL12" t="s">
        <v>37</v>
      </c>
    </row>
    <row r="13" spans="1:38" x14ac:dyDescent="0.2">
      <c r="A13" t="s">
        <v>48</v>
      </c>
      <c r="B13">
        <v>185</v>
      </c>
      <c r="C13">
        <v>206</v>
      </c>
      <c r="D13">
        <v>254</v>
      </c>
      <c r="E13">
        <v>114787</v>
      </c>
      <c r="F13">
        <v>115658</v>
      </c>
      <c r="G13">
        <v>117708</v>
      </c>
      <c r="H13">
        <v>74</v>
      </c>
      <c r="I13">
        <v>78</v>
      </c>
      <c r="J13">
        <v>99</v>
      </c>
      <c r="K13">
        <v>56269</v>
      </c>
      <c r="L13">
        <v>56136</v>
      </c>
      <c r="M13">
        <v>55491</v>
      </c>
      <c r="N13">
        <v>111</v>
      </c>
      <c r="O13">
        <v>128</v>
      </c>
      <c r="P13">
        <v>155</v>
      </c>
      <c r="Q13">
        <v>58518</v>
      </c>
      <c r="R13">
        <v>59522</v>
      </c>
      <c r="S13">
        <v>62217</v>
      </c>
      <c r="U13">
        <v>90000</v>
      </c>
      <c r="V13">
        <f t="shared" si="0"/>
        <v>76460.393516158627</v>
      </c>
      <c r="W13">
        <v>35000</v>
      </c>
      <c r="X13">
        <v>25000</v>
      </c>
      <c r="Y13">
        <v>9000</v>
      </c>
      <c r="Z13">
        <v>4000</v>
      </c>
      <c r="AA13">
        <v>13000</v>
      </c>
      <c r="AB13">
        <v>4000</v>
      </c>
      <c r="AD13">
        <f t="shared" si="1"/>
        <v>29734.597478506137</v>
      </c>
      <c r="AE13">
        <f t="shared" si="2"/>
        <v>21238.998198932954</v>
      </c>
      <c r="AF13">
        <f t="shared" si="3"/>
        <v>7646.0393516158629</v>
      </c>
      <c r="AG13">
        <f t="shared" si="4"/>
        <v>3398.2397118292729</v>
      </c>
      <c r="AH13">
        <f t="shared" si="5"/>
        <v>11044.279063445136</v>
      </c>
      <c r="AI13">
        <f t="shared" si="6"/>
        <v>3398.2397118292729</v>
      </c>
      <c r="AK13" t="s">
        <v>49</v>
      </c>
      <c r="AL13" t="s">
        <v>37</v>
      </c>
    </row>
    <row r="14" spans="1:38" x14ac:dyDescent="0.2">
      <c r="A14" t="s">
        <v>50</v>
      </c>
      <c r="B14">
        <v>2428</v>
      </c>
      <c r="C14">
        <v>2542</v>
      </c>
      <c r="D14">
        <v>2688</v>
      </c>
      <c r="E14">
        <v>504863</v>
      </c>
      <c r="F14">
        <v>504141</v>
      </c>
      <c r="G14">
        <v>510879</v>
      </c>
      <c r="H14">
        <v>804</v>
      </c>
      <c r="I14">
        <v>762</v>
      </c>
      <c r="J14">
        <v>839</v>
      </c>
      <c r="K14">
        <v>248039</v>
      </c>
      <c r="L14">
        <v>234698</v>
      </c>
      <c r="M14">
        <v>238497</v>
      </c>
      <c r="N14">
        <v>1624</v>
      </c>
      <c r="O14">
        <v>1780</v>
      </c>
      <c r="P14">
        <v>1849</v>
      </c>
      <c r="Q14">
        <v>256824</v>
      </c>
      <c r="R14">
        <v>269443</v>
      </c>
      <c r="S14">
        <v>272382</v>
      </c>
      <c r="U14">
        <v>449000</v>
      </c>
      <c r="V14">
        <f t="shared" si="0"/>
        <v>87887.738583891682</v>
      </c>
      <c r="W14">
        <v>96000</v>
      </c>
      <c r="X14">
        <v>147000</v>
      </c>
      <c r="Y14">
        <v>18000</v>
      </c>
      <c r="Z14">
        <v>118000</v>
      </c>
      <c r="AA14">
        <v>48000</v>
      </c>
      <c r="AB14">
        <v>22000</v>
      </c>
      <c r="AD14">
        <f t="shared" si="1"/>
        <v>18791.142325286415</v>
      </c>
      <c r="AE14">
        <f t="shared" si="2"/>
        <v>28773.936685594825</v>
      </c>
      <c r="AF14">
        <f t="shared" si="3"/>
        <v>3523.3391859912035</v>
      </c>
      <c r="AG14">
        <f t="shared" si="4"/>
        <v>23097.44577483122</v>
      </c>
      <c r="AH14">
        <f t="shared" si="5"/>
        <v>9395.5711626432076</v>
      </c>
      <c r="AI14">
        <f t="shared" si="6"/>
        <v>4306.3034495448046</v>
      </c>
      <c r="AK14" t="s">
        <v>33</v>
      </c>
      <c r="AL14" t="s">
        <v>34</v>
      </c>
    </row>
    <row r="15" spans="1:38" x14ac:dyDescent="0.2">
      <c r="A15" t="s">
        <v>51</v>
      </c>
      <c r="B15">
        <v>933</v>
      </c>
      <c r="C15">
        <v>1074</v>
      </c>
      <c r="D15">
        <v>1209</v>
      </c>
      <c r="E15">
        <v>256258</v>
      </c>
      <c r="F15">
        <v>274867</v>
      </c>
      <c r="G15">
        <v>294183</v>
      </c>
      <c r="H15">
        <v>321</v>
      </c>
      <c r="I15">
        <v>389</v>
      </c>
      <c r="J15">
        <v>421</v>
      </c>
      <c r="K15">
        <v>123773</v>
      </c>
      <c r="L15">
        <v>136295</v>
      </c>
      <c r="M15">
        <v>136029</v>
      </c>
      <c r="N15">
        <v>612</v>
      </c>
      <c r="O15">
        <v>685</v>
      </c>
      <c r="P15">
        <v>788</v>
      </c>
      <c r="Q15">
        <v>132485</v>
      </c>
      <c r="R15">
        <v>138572</v>
      </c>
      <c r="S15">
        <v>158154</v>
      </c>
      <c r="U15">
        <v>239000</v>
      </c>
      <c r="V15">
        <f t="shared" si="0"/>
        <v>81241.948039145704</v>
      </c>
      <c r="W15">
        <v>42000</v>
      </c>
      <c r="X15">
        <v>72000</v>
      </c>
      <c r="Y15">
        <v>22000</v>
      </c>
      <c r="Z15">
        <v>48000</v>
      </c>
      <c r="AA15">
        <v>39000</v>
      </c>
      <c r="AB15">
        <v>16000</v>
      </c>
      <c r="AD15">
        <f t="shared" si="1"/>
        <v>14276.827688887528</v>
      </c>
      <c r="AE15">
        <f t="shared" si="2"/>
        <v>24474.56175237862</v>
      </c>
      <c r="AF15">
        <f t="shared" si="3"/>
        <v>7478.3383132268009</v>
      </c>
      <c r="AG15">
        <f t="shared" si="4"/>
        <v>16316.374501585748</v>
      </c>
      <c r="AH15">
        <f t="shared" si="5"/>
        <v>13257.05428253842</v>
      </c>
      <c r="AI15">
        <f t="shared" si="6"/>
        <v>5438.7915005285822</v>
      </c>
      <c r="AK15" t="s">
        <v>29</v>
      </c>
      <c r="AL15" t="s">
        <v>30</v>
      </c>
    </row>
    <row r="16" spans="1:38" x14ac:dyDescent="0.2">
      <c r="A16" t="s">
        <v>52</v>
      </c>
      <c r="B16">
        <v>592</v>
      </c>
      <c r="C16">
        <v>571</v>
      </c>
      <c r="D16">
        <v>609</v>
      </c>
      <c r="E16">
        <v>255553</v>
      </c>
      <c r="F16">
        <v>251843</v>
      </c>
      <c r="G16">
        <v>261359</v>
      </c>
      <c r="H16">
        <v>235</v>
      </c>
      <c r="I16">
        <v>234</v>
      </c>
      <c r="J16">
        <v>216</v>
      </c>
      <c r="K16">
        <v>125681</v>
      </c>
      <c r="L16">
        <v>129141</v>
      </c>
      <c r="M16">
        <v>124766</v>
      </c>
      <c r="N16">
        <v>357</v>
      </c>
      <c r="O16">
        <v>337</v>
      </c>
      <c r="P16">
        <v>393</v>
      </c>
      <c r="Q16">
        <v>129872</v>
      </c>
      <c r="R16">
        <v>122702</v>
      </c>
      <c r="S16">
        <v>136593</v>
      </c>
      <c r="U16">
        <v>230000</v>
      </c>
      <c r="V16">
        <f t="shared" si="0"/>
        <v>88001.561071170305</v>
      </c>
      <c r="W16">
        <v>58000</v>
      </c>
      <c r="X16">
        <v>67000</v>
      </c>
      <c r="Y16">
        <v>15000</v>
      </c>
      <c r="Z16">
        <v>38000</v>
      </c>
      <c r="AA16">
        <v>31000</v>
      </c>
      <c r="AB16">
        <v>21000</v>
      </c>
      <c r="AD16">
        <f t="shared" si="1"/>
        <v>22191.698009251642</v>
      </c>
      <c r="AE16">
        <f t="shared" si="2"/>
        <v>25635.23735551483</v>
      </c>
      <c r="AF16">
        <f t="shared" si="3"/>
        <v>5739.2322437719768</v>
      </c>
      <c r="AG16">
        <f t="shared" si="4"/>
        <v>14539.388350889007</v>
      </c>
      <c r="AH16">
        <f t="shared" si="5"/>
        <v>11861.079970462086</v>
      </c>
      <c r="AI16">
        <f t="shared" si="6"/>
        <v>8034.9251412807671</v>
      </c>
      <c r="AK16" t="s">
        <v>49</v>
      </c>
      <c r="AL16" t="s">
        <v>37</v>
      </c>
    </row>
    <row r="17" spans="1:38" x14ac:dyDescent="0.2">
      <c r="A17" t="s">
        <v>53</v>
      </c>
      <c r="B17">
        <v>1944</v>
      </c>
      <c r="C17">
        <v>2008</v>
      </c>
      <c r="D17">
        <v>2173</v>
      </c>
      <c r="E17">
        <v>429043</v>
      </c>
      <c r="F17">
        <v>432895</v>
      </c>
      <c r="G17">
        <v>448375</v>
      </c>
      <c r="H17">
        <v>609</v>
      </c>
      <c r="I17">
        <v>520</v>
      </c>
      <c r="J17">
        <v>611</v>
      </c>
      <c r="K17">
        <v>207700</v>
      </c>
      <c r="L17">
        <v>186052</v>
      </c>
      <c r="M17">
        <v>190155</v>
      </c>
      <c r="N17">
        <v>1335</v>
      </c>
      <c r="O17">
        <v>1488</v>
      </c>
      <c r="P17">
        <v>1562</v>
      </c>
      <c r="Q17">
        <v>221343</v>
      </c>
      <c r="R17">
        <v>246843</v>
      </c>
      <c r="S17">
        <v>258220</v>
      </c>
      <c r="U17">
        <v>370000</v>
      </c>
      <c r="V17">
        <f t="shared" si="0"/>
        <v>82520.211876219691</v>
      </c>
      <c r="W17">
        <v>73000</v>
      </c>
      <c r="X17">
        <v>102000</v>
      </c>
      <c r="Y17">
        <v>37000</v>
      </c>
      <c r="Z17">
        <v>78000</v>
      </c>
      <c r="AA17">
        <v>63000</v>
      </c>
      <c r="AB17">
        <v>17000</v>
      </c>
      <c r="AD17">
        <f t="shared" si="1"/>
        <v>16281.014775578478</v>
      </c>
      <c r="AE17">
        <f t="shared" si="2"/>
        <v>22748.815165876775</v>
      </c>
      <c r="AF17">
        <f t="shared" si="3"/>
        <v>8252.0211876219673</v>
      </c>
      <c r="AG17">
        <f t="shared" si="4"/>
        <v>17396.152773905771</v>
      </c>
      <c r="AH17">
        <f t="shared" si="5"/>
        <v>14050.738778923891</v>
      </c>
      <c r="AI17">
        <f t="shared" si="6"/>
        <v>3791.4691943127964</v>
      </c>
      <c r="AK17" t="s">
        <v>36</v>
      </c>
      <c r="AL17" t="s">
        <v>37</v>
      </c>
    </row>
    <row r="18" spans="1:38" x14ac:dyDescent="0.2">
      <c r="A18" t="s">
        <v>54</v>
      </c>
      <c r="B18">
        <v>611</v>
      </c>
      <c r="C18">
        <v>737</v>
      </c>
      <c r="D18">
        <v>935</v>
      </c>
      <c r="E18">
        <v>310127</v>
      </c>
      <c r="F18">
        <v>321687</v>
      </c>
      <c r="G18">
        <v>336824</v>
      </c>
      <c r="H18">
        <v>178</v>
      </c>
      <c r="I18">
        <v>159</v>
      </c>
      <c r="J18">
        <v>260</v>
      </c>
      <c r="K18">
        <v>153234</v>
      </c>
      <c r="L18">
        <v>148378</v>
      </c>
      <c r="M18">
        <v>154644</v>
      </c>
      <c r="N18">
        <v>433</v>
      </c>
      <c r="O18">
        <v>578</v>
      </c>
      <c r="P18">
        <v>675</v>
      </c>
      <c r="Q18">
        <v>156893</v>
      </c>
      <c r="R18">
        <v>173309</v>
      </c>
      <c r="S18">
        <v>182180</v>
      </c>
      <c r="U18">
        <v>290000</v>
      </c>
      <c r="V18">
        <f t="shared" si="0"/>
        <v>86098.377787806094</v>
      </c>
      <c r="W18">
        <v>32000</v>
      </c>
      <c r="X18">
        <v>80000</v>
      </c>
      <c r="Y18">
        <v>22000</v>
      </c>
      <c r="Z18">
        <v>63000</v>
      </c>
      <c r="AA18">
        <v>59000</v>
      </c>
      <c r="AB18">
        <v>34000</v>
      </c>
      <c r="AD18">
        <f t="shared" si="1"/>
        <v>9500.5106524475686</v>
      </c>
      <c r="AE18">
        <f t="shared" si="2"/>
        <v>23751.276631118923</v>
      </c>
      <c r="AF18">
        <f t="shared" si="3"/>
        <v>6531.6010735577038</v>
      </c>
      <c r="AG18">
        <f t="shared" si="4"/>
        <v>18704.13034700615</v>
      </c>
      <c r="AH18">
        <f t="shared" si="5"/>
        <v>17516.566515450206</v>
      </c>
      <c r="AI18">
        <f t="shared" si="6"/>
        <v>10094.292568225543</v>
      </c>
      <c r="AK18" t="s">
        <v>29</v>
      </c>
      <c r="AL18" t="s">
        <v>30</v>
      </c>
    </row>
    <row r="19" spans="1:38" x14ac:dyDescent="0.2">
      <c r="A19" t="s">
        <v>55</v>
      </c>
      <c r="B19">
        <v>1039</v>
      </c>
      <c r="C19">
        <v>1090</v>
      </c>
      <c r="D19">
        <v>1299</v>
      </c>
      <c r="E19">
        <v>494894</v>
      </c>
      <c r="F19">
        <v>513160</v>
      </c>
      <c r="G19">
        <v>545451</v>
      </c>
      <c r="H19">
        <v>404</v>
      </c>
      <c r="I19">
        <v>388</v>
      </c>
      <c r="J19">
        <v>469</v>
      </c>
      <c r="K19">
        <v>242201</v>
      </c>
      <c r="L19">
        <v>238001</v>
      </c>
      <c r="M19">
        <v>264262</v>
      </c>
      <c r="N19">
        <v>635</v>
      </c>
      <c r="O19">
        <v>702</v>
      </c>
      <c r="P19">
        <v>830</v>
      </c>
      <c r="Q19">
        <v>252693</v>
      </c>
      <c r="R19">
        <v>275159</v>
      </c>
      <c r="S19">
        <v>281189</v>
      </c>
      <c r="U19">
        <v>349000</v>
      </c>
      <c r="V19">
        <f t="shared" si="0"/>
        <v>63983.749227703316</v>
      </c>
      <c r="W19">
        <v>47000</v>
      </c>
      <c r="X19">
        <v>154000</v>
      </c>
      <c r="Y19">
        <v>61000</v>
      </c>
      <c r="Z19">
        <v>31000</v>
      </c>
      <c r="AA19">
        <v>42000</v>
      </c>
      <c r="AB19">
        <v>14000</v>
      </c>
      <c r="AD19">
        <f t="shared" si="1"/>
        <v>8616.7226753640571</v>
      </c>
      <c r="AE19">
        <f t="shared" si="2"/>
        <v>28233.516851192864</v>
      </c>
      <c r="AF19">
        <f t="shared" si="3"/>
        <v>11183.406025472499</v>
      </c>
      <c r="AG19">
        <f t="shared" si="4"/>
        <v>5683.3702752401223</v>
      </c>
      <c r="AH19">
        <f t="shared" si="5"/>
        <v>7700.050050325327</v>
      </c>
      <c r="AI19">
        <f t="shared" si="6"/>
        <v>2566.6833501084425</v>
      </c>
      <c r="AK19" t="s">
        <v>49</v>
      </c>
      <c r="AL19" t="s">
        <v>56</v>
      </c>
    </row>
    <row r="20" spans="1:38" x14ac:dyDescent="0.2">
      <c r="A20" t="s">
        <v>57</v>
      </c>
      <c r="B20">
        <v>473</v>
      </c>
      <c r="C20">
        <v>486</v>
      </c>
      <c r="D20">
        <v>582</v>
      </c>
      <c r="E20">
        <v>182854</v>
      </c>
      <c r="F20">
        <v>192772</v>
      </c>
      <c r="G20">
        <v>194161</v>
      </c>
      <c r="H20">
        <v>189</v>
      </c>
      <c r="I20">
        <v>203</v>
      </c>
      <c r="J20">
        <v>244</v>
      </c>
      <c r="K20">
        <v>89946</v>
      </c>
      <c r="L20">
        <v>91748</v>
      </c>
      <c r="M20">
        <v>93390</v>
      </c>
      <c r="N20">
        <v>284</v>
      </c>
      <c r="O20">
        <v>283</v>
      </c>
      <c r="P20">
        <v>338</v>
      </c>
      <c r="Q20">
        <v>92908</v>
      </c>
      <c r="R20">
        <v>101024</v>
      </c>
      <c r="S20">
        <v>100771</v>
      </c>
      <c r="U20">
        <v>141000</v>
      </c>
      <c r="V20">
        <f t="shared" si="0"/>
        <v>72620.145137282976</v>
      </c>
      <c r="W20">
        <v>25000</v>
      </c>
      <c r="X20">
        <v>32000</v>
      </c>
      <c r="Y20">
        <v>6000</v>
      </c>
      <c r="Z20">
        <v>46000</v>
      </c>
      <c r="AA20">
        <v>17000</v>
      </c>
      <c r="AB20">
        <v>15000</v>
      </c>
      <c r="AD20">
        <f t="shared" si="1"/>
        <v>12875.912258383507</v>
      </c>
      <c r="AE20">
        <f t="shared" si="2"/>
        <v>16481.16769073089</v>
      </c>
      <c r="AF20">
        <f t="shared" si="3"/>
        <v>3090.2189420120412</v>
      </c>
      <c r="AG20">
        <f t="shared" si="4"/>
        <v>23691.678555425653</v>
      </c>
      <c r="AH20">
        <f t="shared" si="5"/>
        <v>8755.6203357007835</v>
      </c>
      <c r="AI20">
        <f t="shared" si="6"/>
        <v>7725.5473550301031</v>
      </c>
      <c r="AK20" t="s">
        <v>44</v>
      </c>
      <c r="AL20" t="s">
        <v>34</v>
      </c>
    </row>
    <row r="21" spans="1:38" x14ac:dyDescent="0.2">
      <c r="A21" t="s">
        <v>58</v>
      </c>
      <c r="B21">
        <v>663</v>
      </c>
      <c r="C21">
        <v>680</v>
      </c>
      <c r="D21">
        <v>775</v>
      </c>
      <c r="E21">
        <v>201482</v>
      </c>
      <c r="F21">
        <v>208202</v>
      </c>
      <c r="G21">
        <v>215250</v>
      </c>
      <c r="H21">
        <v>183</v>
      </c>
      <c r="I21">
        <v>185</v>
      </c>
      <c r="J21">
        <v>219</v>
      </c>
      <c r="K21">
        <v>97195</v>
      </c>
      <c r="L21">
        <v>100521</v>
      </c>
      <c r="M21">
        <v>105710</v>
      </c>
      <c r="N21">
        <v>480</v>
      </c>
      <c r="O21">
        <v>495</v>
      </c>
      <c r="P21">
        <v>556</v>
      </c>
      <c r="Q21">
        <v>104287</v>
      </c>
      <c r="R21">
        <v>107681</v>
      </c>
      <c r="S21">
        <v>109540</v>
      </c>
      <c r="U21">
        <v>149000</v>
      </c>
      <c r="V21">
        <f t="shared" si="0"/>
        <v>69221.835075493611</v>
      </c>
      <c r="W21">
        <v>46000</v>
      </c>
      <c r="X21">
        <v>29000</v>
      </c>
      <c r="Y21">
        <v>18000</v>
      </c>
      <c r="Z21">
        <v>34000</v>
      </c>
      <c r="AA21">
        <v>14000</v>
      </c>
      <c r="AB21">
        <v>8000</v>
      </c>
      <c r="AD21">
        <f t="shared" si="1"/>
        <v>21370.499419279906</v>
      </c>
      <c r="AE21">
        <f t="shared" si="2"/>
        <v>13472.706155632985</v>
      </c>
      <c r="AF21">
        <f t="shared" si="3"/>
        <v>8362.3693379790948</v>
      </c>
      <c r="AG21">
        <f t="shared" si="4"/>
        <v>15795.586527293844</v>
      </c>
      <c r="AH21">
        <f t="shared" si="5"/>
        <v>6504.0650406504074</v>
      </c>
      <c r="AI21">
        <f t="shared" si="6"/>
        <v>3716.6085946573753</v>
      </c>
      <c r="AK21" t="s">
        <v>33</v>
      </c>
      <c r="AL21" t="s">
        <v>34</v>
      </c>
    </row>
    <row r="22" spans="1:38" x14ac:dyDescent="0.2">
      <c r="A22" t="s">
        <v>59</v>
      </c>
      <c r="B22">
        <v>1553</v>
      </c>
      <c r="C22">
        <v>1469</v>
      </c>
      <c r="D22">
        <v>1714</v>
      </c>
      <c r="E22">
        <v>604748</v>
      </c>
      <c r="F22">
        <v>595586</v>
      </c>
      <c r="G22">
        <v>665961</v>
      </c>
      <c r="H22">
        <v>623</v>
      </c>
      <c r="I22">
        <v>591</v>
      </c>
      <c r="J22">
        <v>678</v>
      </c>
      <c r="K22">
        <v>293303</v>
      </c>
      <c r="L22">
        <v>290190</v>
      </c>
      <c r="M22">
        <v>324931</v>
      </c>
      <c r="N22">
        <v>930</v>
      </c>
      <c r="O22">
        <v>878</v>
      </c>
      <c r="P22">
        <v>1036</v>
      </c>
      <c r="Q22">
        <v>311445</v>
      </c>
      <c r="R22">
        <v>305396</v>
      </c>
      <c r="S22">
        <v>341030</v>
      </c>
      <c r="U22">
        <v>551000</v>
      </c>
      <c r="V22">
        <f t="shared" si="0"/>
        <v>82737.577726022995</v>
      </c>
      <c r="W22">
        <v>149000</v>
      </c>
      <c r="X22">
        <v>10000</v>
      </c>
      <c r="Y22">
        <v>84000</v>
      </c>
      <c r="Z22">
        <v>214000</v>
      </c>
      <c r="AA22">
        <v>63000</v>
      </c>
      <c r="AB22">
        <v>31000</v>
      </c>
      <c r="AD22">
        <f t="shared" si="1"/>
        <v>22373.682542971736</v>
      </c>
      <c r="AE22">
        <f t="shared" si="2"/>
        <v>1501.5894324142105</v>
      </c>
      <c r="AF22">
        <f t="shared" si="3"/>
        <v>12613.351232279369</v>
      </c>
      <c r="AG22">
        <f t="shared" si="4"/>
        <v>32134.013853664102</v>
      </c>
      <c r="AH22">
        <f t="shared" si="5"/>
        <v>9460.0134242095264</v>
      </c>
      <c r="AI22">
        <f t="shared" si="6"/>
        <v>4654.9272404840522</v>
      </c>
      <c r="AK22" t="s">
        <v>39</v>
      </c>
      <c r="AL22" t="s">
        <v>56</v>
      </c>
    </row>
    <row r="23" spans="1:38" x14ac:dyDescent="0.2">
      <c r="A23" t="s">
        <v>60</v>
      </c>
      <c r="B23">
        <v>339</v>
      </c>
      <c r="C23">
        <v>330</v>
      </c>
      <c r="D23">
        <v>371</v>
      </c>
      <c r="E23">
        <v>228064</v>
      </c>
      <c r="F23">
        <v>210856</v>
      </c>
      <c r="G23">
        <v>210127</v>
      </c>
      <c r="H23">
        <v>141</v>
      </c>
      <c r="I23">
        <v>136</v>
      </c>
      <c r="J23">
        <v>135</v>
      </c>
      <c r="K23">
        <v>112800</v>
      </c>
      <c r="L23">
        <v>101661</v>
      </c>
      <c r="M23">
        <v>95456</v>
      </c>
      <c r="N23">
        <v>198</v>
      </c>
      <c r="O23">
        <v>194</v>
      </c>
      <c r="P23">
        <v>236</v>
      </c>
      <c r="Q23">
        <v>115264</v>
      </c>
      <c r="R23">
        <v>109195</v>
      </c>
      <c r="S23">
        <v>114671</v>
      </c>
      <c r="U23">
        <v>180000</v>
      </c>
      <c r="V23">
        <f t="shared" si="0"/>
        <v>85662.480309527105</v>
      </c>
      <c r="W23">
        <v>50000</v>
      </c>
      <c r="X23">
        <v>21000</v>
      </c>
      <c r="Y23">
        <v>16000</v>
      </c>
      <c r="Z23">
        <v>66000</v>
      </c>
      <c r="AA23">
        <v>12000</v>
      </c>
      <c r="AB23">
        <v>15000</v>
      </c>
      <c r="AD23">
        <f t="shared" si="1"/>
        <v>23795.133419313082</v>
      </c>
      <c r="AE23">
        <f t="shared" si="2"/>
        <v>9993.9560361114945</v>
      </c>
      <c r="AF23">
        <f t="shared" si="3"/>
        <v>7614.4426941801858</v>
      </c>
      <c r="AG23">
        <f t="shared" si="4"/>
        <v>31409.576113493269</v>
      </c>
      <c r="AH23">
        <f t="shared" si="5"/>
        <v>5710.83202063514</v>
      </c>
      <c r="AI23">
        <f t="shared" si="6"/>
        <v>7138.5400257939245</v>
      </c>
      <c r="AK23" t="s">
        <v>29</v>
      </c>
      <c r="AL23" t="s">
        <v>30</v>
      </c>
    </row>
    <row r="24" spans="1:38" x14ac:dyDescent="0.2">
      <c r="A24" t="s">
        <v>61</v>
      </c>
      <c r="B24">
        <v>507</v>
      </c>
      <c r="C24">
        <v>604</v>
      </c>
      <c r="D24">
        <v>649</v>
      </c>
      <c r="E24">
        <v>253539</v>
      </c>
      <c r="F24">
        <v>275758</v>
      </c>
      <c r="G24">
        <v>289823</v>
      </c>
      <c r="H24">
        <v>199</v>
      </c>
      <c r="I24">
        <v>216</v>
      </c>
      <c r="J24">
        <v>254</v>
      </c>
      <c r="K24">
        <v>126060</v>
      </c>
      <c r="L24">
        <v>133202</v>
      </c>
      <c r="M24">
        <v>140076</v>
      </c>
      <c r="N24">
        <v>308</v>
      </c>
      <c r="O24">
        <v>388</v>
      </c>
      <c r="P24">
        <v>395</v>
      </c>
      <c r="Q24">
        <v>127479</v>
      </c>
      <c r="R24">
        <v>142556</v>
      </c>
      <c r="S24">
        <v>149747</v>
      </c>
      <c r="U24">
        <v>180000</v>
      </c>
      <c r="V24">
        <f t="shared" si="0"/>
        <v>62106.872125400681</v>
      </c>
      <c r="W24">
        <v>35000</v>
      </c>
      <c r="X24">
        <v>36000</v>
      </c>
      <c r="Y24">
        <v>31000</v>
      </c>
      <c r="Z24">
        <v>27000</v>
      </c>
      <c r="AA24">
        <v>24000</v>
      </c>
      <c r="AB24">
        <v>27000</v>
      </c>
      <c r="AD24">
        <f t="shared" si="1"/>
        <v>12076.336246605688</v>
      </c>
      <c r="AE24">
        <f t="shared" si="2"/>
        <v>12421.374425080136</v>
      </c>
      <c r="AF24">
        <f t="shared" si="3"/>
        <v>10696.183532707893</v>
      </c>
      <c r="AG24">
        <f t="shared" si="4"/>
        <v>9316.0308188101026</v>
      </c>
      <c r="AH24">
        <f t="shared" si="5"/>
        <v>8280.9162833867558</v>
      </c>
      <c r="AI24">
        <f t="shared" si="6"/>
        <v>9316.0308188101026</v>
      </c>
      <c r="AK24" t="s">
        <v>39</v>
      </c>
      <c r="AL24" t="s">
        <v>37</v>
      </c>
    </row>
    <row r="25" spans="1:38" x14ac:dyDescent="0.2">
      <c r="A25" t="s">
        <v>62</v>
      </c>
      <c r="B25">
        <v>1308</v>
      </c>
      <c r="C25">
        <v>1469</v>
      </c>
      <c r="D25">
        <v>1622</v>
      </c>
      <c r="E25">
        <v>364701</v>
      </c>
      <c r="F25">
        <v>392367</v>
      </c>
      <c r="G25">
        <v>397334</v>
      </c>
      <c r="H25">
        <v>426</v>
      </c>
      <c r="I25">
        <v>542</v>
      </c>
      <c r="J25">
        <v>600</v>
      </c>
      <c r="K25">
        <v>178193</v>
      </c>
      <c r="L25">
        <v>201756</v>
      </c>
      <c r="M25">
        <v>204317</v>
      </c>
      <c r="N25">
        <v>882</v>
      </c>
      <c r="O25">
        <v>927</v>
      </c>
      <c r="P25">
        <v>1022</v>
      </c>
      <c r="Q25">
        <v>186508</v>
      </c>
      <c r="R25">
        <v>190611</v>
      </c>
      <c r="S25">
        <v>193017</v>
      </c>
      <c r="U25">
        <v>299000</v>
      </c>
      <c r="V25">
        <f t="shared" si="0"/>
        <v>75251.551591356387</v>
      </c>
      <c r="W25">
        <v>70000</v>
      </c>
      <c r="X25">
        <v>68000</v>
      </c>
      <c r="Y25">
        <v>24000</v>
      </c>
      <c r="Z25">
        <v>57000</v>
      </c>
      <c r="AA25">
        <v>52000</v>
      </c>
      <c r="AB25">
        <v>28000</v>
      </c>
      <c r="AD25">
        <f t="shared" si="1"/>
        <v>17617.420104999823</v>
      </c>
      <c r="AE25">
        <f t="shared" si="2"/>
        <v>17114.065244856971</v>
      </c>
      <c r="AF25">
        <f t="shared" si="3"/>
        <v>6040.2583217142255</v>
      </c>
      <c r="AG25">
        <f t="shared" si="4"/>
        <v>14345.613514071285</v>
      </c>
      <c r="AH25">
        <f t="shared" si="5"/>
        <v>13087.226363714155</v>
      </c>
      <c r="AI25">
        <f t="shared" si="6"/>
        <v>7046.9680419999295</v>
      </c>
      <c r="AK25" t="s">
        <v>44</v>
      </c>
      <c r="AL25" t="s">
        <v>37</v>
      </c>
    </row>
    <row r="26" spans="1:38" x14ac:dyDescent="0.2">
      <c r="A26" t="s">
        <v>63</v>
      </c>
      <c r="B26">
        <v>1191</v>
      </c>
      <c r="C26">
        <v>1222</v>
      </c>
      <c r="D26">
        <v>1486</v>
      </c>
      <c r="E26">
        <v>328251</v>
      </c>
      <c r="F26">
        <v>324078</v>
      </c>
      <c r="G26">
        <v>354454</v>
      </c>
      <c r="H26">
        <v>357</v>
      </c>
      <c r="I26">
        <v>356</v>
      </c>
      <c r="J26">
        <v>479</v>
      </c>
      <c r="K26">
        <v>159333</v>
      </c>
      <c r="L26">
        <v>155573</v>
      </c>
      <c r="M26">
        <v>177874</v>
      </c>
      <c r="N26">
        <v>834</v>
      </c>
      <c r="O26">
        <v>866</v>
      </c>
      <c r="P26">
        <v>1007</v>
      </c>
      <c r="Q26">
        <v>168918</v>
      </c>
      <c r="R26">
        <v>168505</v>
      </c>
      <c r="S26">
        <v>176580</v>
      </c>
      <c r="U26">
        <v>281000</v>
      </c>
      <c r="V26">
        <f t="shared" si="0"/>
        <v>79276.859620712421</v>
      </c>
      <c r="W26">
        <v>98000</v>
      </c>
      <c r="X26">
        <v>19000</v>
      </c>
      <c r="Y26">
        <v>22000</v>
      </c>
      <c r="Z26">
        <v>75000</v>
      </c>
      <c r="AA26">
        <v>55000</v>
      </c>
      <c r="AB26">
        <v>12000</v>
      </c>
      <c r="AD26">
        <f t="shared" si="1"/>
        <v>27648.157447792943</v>
      </c>
      <c r="AE26">
        <f t="shared" si="2"/>
        <v>5360.3570562047544</v>
      </c>
      <c r="AF26">
        <f t="shared" si="3"/>
        <v>6206.729222973926</v>
      </c>
      <c r="AG26">
        <f t="shared" si="4"/>
        <v>21159.304169229294</v>
      </c>
      <c r="AH26">
        <f t="shared" si="5"/>
        <v>15516.823057434814</v>
      </c>
      <c r="AI26">
        <f t="shared" si="6"/>
        <v>3385.4886670766869</v>
      </c>
      <c r="AK26" t="s">
        <v>44</v>
      </c>
      <c r="AL26" t="s">
        <v>37</v>
      </c>
    </row>
    <row r="27" spans="1:38" x14ac:dyDescent="0.2">
      <c r="A27" t="s">
        <v>64</v>
      </c>
      <c r="B27">
        <v>16</v>
      </c>
      <c r="C27">
        <v>14</v>
      </c>
      <c r="D27">
        <v>12</v>
      </c>
      <c r="E27">
        <v>11378</v>
      </c>
      <c r="F27">
        <v>9838</v>
      </c>
      <c r="G27">
        <v>8107</v>
      </c>
      <c r="H27">
        <v>5</v>
      </c>
      <c r="I27">
        <v>3</v>
      </c>
      <c r="J27">
        <v>3</v>
      </c>
      <c r="K27">
        <v>5653</v>
      </c>
      <c r="L27">
        <v>4728</v>
      </c>
      <c r="M27">
        <v>4396</v>
      </c>
      <c r="N27">
        <v>11</v>
      </c>
      <c r="O27">
        <v>11</v>
      </c>
      <c r="P27">
        <v>9</v>
      </c>
      <c r="Q27">
        <v>5725</v>
      </c>
      <c r="R27">
        <v>5110</v>
      </c>
      <c r="S27">
        <v>3711</v>
      </c>
      <c r="U27">
        <v>50000</v>
      </c>
      <c r="V27">
        <f t="shared" si="0"/>
        <v>616750.95596398169</v>
      </c>
      <c r="W27">
        <v>12000</v>
      </c>
      <c r="X27">
        <v>9000</v>
      </c>
      <c r="Y27">
        <v>6000</v>
      </c>
      <c r="Z27">
        <v>20000</v>
      </c>
      <c r="AA27">
        <v>2000</v>
      </c>
      <c r="AB27">
        <v>1000</v>
      </c>
      <c r="AD27">
        <f t="shared" si="1"/>
        <v>148020.22943135563</v>
      </c>
      <c r="AE27">
        <f t="shared" si="2"/>
        <v>111015.17207351672</v>
      </c>
      <c r="AF27">
        <f t="shared" si="3"/>
        <v>74010.114715677817</v>
      </c>
      <c r="AG27">
        <f t="shared" si="4"/>
        <v>246700.3823855927</v>
      </c>
      <c r="AH27">
        <f t="shared" si="5"/>
        <v>24670.038238559267</v>
      </c>
      <c r="AI27">
        <f t="shared" si="6"/>
        <v>12335.019119279634</v>
      </c>
      <c r="AK27" t="s">
        <v>29</v>
      </c>
      <c r="AL27" t="s">
        <v>65</v>
      </c>
    </row>
    <row r="28" spans="1:38" x14ac:dyDescent="0.2">
      <c r="A28" t="s">
        <v>66</v>
      </c>
      <c r="B28">
        <v>3002</v>
      </c>
      <c r="C28">
        <v>3299</v>
      </c>
      <c r="D28">
        <v>3557</v>
      </c>
      <c r="E28">
        <v>532854</v>
      </c>
      <c r="F28">
        <v>571165</v>
      </c>
      <c r="G28">
        <v>598530</v>
      </c>
      <c r="H28">
        <v>933</v>
      </c>
      <c r="I28">
        <v>1118</v>
      </c>
      <c r="J28">
        <v>1187</v>
      </c>
      <c r="K28">
        <v>260459</v>
      </c>
      <c r="L28">
        <v>293692</v>
      </c>
      <c r="M28">
        <v>309726</v>
      </c>
      <c r="N28">
        <v>2069</v>
      </c>
      <c r="O28">
        <v>2181</v>
      </c>
      <c r="P28">
        <v>2370</v>
      </c>
      <c r="Q28">
        <v>272395</v>
      </c>
      <c r="R28">
        <v>277473</v>
      </c>
      <c r="S28">
        <v>288804</v>
      </c>
      <c r="U28">
        <v>411000</v>
      </c>
      <c r="V28">
        <f t="shared" si="0"/>
        <v>68668.237181093689</v>
      </c>
      <c r="W28">
        <v>139000</v>
      </c>
      <c r="X28">
        <v>145000</v>
      </c>
      <c r="Y28">
        <v>10000</v>
      </c>
      <c r="Z28">
        <v>20000</v>
      </c>
      <c r="AA28">
        <v>63000</v>
      </c>
      <c r="AB28">
        <v>34000</v>
      </c>
      <c r="AD28">
        <f t="shared" si="1"/>
        <v>23223.564399445306</v>
      </c>
      <c r="AE28">
        <f t="shared" si="2"/>
        <v>24226.020416687552</v>
      </c>
      <c r="AF28">
        <f t="shared" si="3"/>
        <v>1670.7600287370724</v>
      </c>
      <c r="AG28">
        <f t="shared" si="4"/>
        <v>3341.5200574741448</v>
      </c>
      <c r="AH28">
        <f t="shared" si="5"/>
        <v>10525.788181043556</v>
      </c>
      <c r="AI28">
        <f t="shared" si="6"/>
        <v>5680.5840977060461</v>
      </c>
      <c r="AK28" t="s">
        <v>36</v>
      </c>
      <c r="AL28" t="s">
        <v>37</v>
      </c>
    </row>
    <row r="29" spans="1:38" x14ac:dyDescent="0.2">
      <c r="A29" t="s">
        <v>67</v>
      </c>
      <c r="B29">
        <v>1565</v>
      </c>
      <c r="C29">
        <v>1806</v>
      </c>
      <c r="D29">
        <v>1740</v>
      </c>
      <c r="E29">
        <v>312644</v>
      </c>
      <c r="F29">
        <v>331913</v>
      </c>
      <c r="G29">
        <v>320263</v>
      </c>
      <c r="H29">
        <v>574</v>
      </c>
      <c r="I29">
        <v>645</v>
      </c>
      <c r="J29">
        <v>557</v>
      </c>
      <c r="K29">
        <v>153977</v>
      </c>
      <c r="L29">
        <v>160367</v>
      </c>
      <c r="M29">
        <v>147359</v>
      </c>
      <c r="N29">
        <v>991</v>
      </c>
      <c r="O29">
        <v>1161</v>
      </c>
      <c r="P29">
        <v>1183</v>
      </c>
      <c r="Q29">
        <v>158667</v>
      </c>
      <c r="R29">
        <v>171546</v>
      </c>
      <c r="S29">
        <v>172904</v>
      </c>
      <c r="U29">
        <v>240000</v>
      </c>
      <c r="V29">
        <f t="shared" si="0"/>
        <v>74938.409994285947</v>
      </c>
      <c r="W29">
        <v>17000</v>
      </c>
      <c r="X29">
        <v>94000</v>
      </c>
      <c r="Y29">
        <v>15000</v>
      </c>
      <c r="Z29">
        <v>51000</v>
      </c>
      <c r="AA29">
        <v>47000</v>
      </c>
      <c r="AB29">
        <v>16000</v>
      </c>
      <c r="AD29">
        <f t="shared" si="1"/>
        <v>5308.1373745952542</v>
      </c>
      <c r="AE29">
        <f t="shared" si="2"/>
        <v>29350.877247761997</v>
      </c>
      <c r="AF29">
        <f t="shared" si="3"/>
        <v>4683.6506246428717</v>
      </c>
      <c r="AG29">
        <f t="shared" si="4"/>
        <v>15924.412123785763</v>
      </c>
      <c r="AH29">
        <f t="shared" si="5"/>
        <v>14675.438623880998</v>
      </c>
      <c r="AI29">
        <f t="shared" si="6"/>
        <v>4995.8939996190629</v>
      </c>
      <c r="AK29" t="s">
        <v>42</v>
      </c>
      <c r="AL29" t="s">
        <v>34</v>
      </c>
    </row>
    <row r="30" spans="1:38" x14ac:dyDescent="0.2">
      <c r="A30" t="s">
        <v>68</v>
      </c>
      <c r="B30">
        <v>685</v>
      </c>
      <c r="C30">
        <v>782</v>
      </c>
      <c r="D30">
        <v>1005</v>
      </c>
      <c r="E30">
        <v>343556</v>
      </c>
      <c r="F30">
        <v>354141</v>
      </c>
      <c r="G30">
        <v>374614</v>
      </c>
      <c r="H30">
        <v>223</v>
      </c>
      <c r="I30">
        <v>238</v>
      </c>
      <c r="J30">
        <v>317</v>
      </c>
      <c r="K30">
        <v>169201</v>
      </c>
      <c r="L30">
        <v>167813</v>
      </c>
      <c r="M30">
        <v>167602</v>
      </c>
      <c r="N30">
        <v>462</v>
      </c>
      <c r="O30">
        <v>544</v>
      </c>
      <c r="P30">
        <v>688</v>
      </c>
      <c r="Q30">
        <v>174355</v>
      </c>
      <c r="R30">
        <v>186328</v>
      </c>
      <c r="S30">
        <v>207012</v>
      </c>
      <c r="U30">
        <v>230000</v>
      </c>
      <c r="V30">
        <f t="shared" si="0"/>
        <v>61396.530829066724</v>
      </c>
      <c r="W30">
        <v>47000</v>
      </c>
      <c r="X30">
        <v>27000</v>
      </c>
      <c r="Y30">
        <v>28000</v>
      </c>
      <c r="Z30">
        <v>78000</v>
      </c>
      <c r="AA30">
        <v>21000</v>
      </c>
      <c r="AB30">
        <v>29000</v>
      </c>
      <c r="AD30">
        <f t="shared" si="1"/>
        <v>12546.247604200591</v>
      </c>
      <c r="AE30">
        <f t="shared" si="2"/>
        <v>7207.4188364556576</v>
      </c>
      <c r="AF30">
        <f t="shared" si="3"/>
        <v>7474.3602748429048</v>
      </c>
      <c r="AG30">
        <f t="shared" si="4"/>
        <v>20821.432194205237</v>
      </c>
      <c r="AH30">
        <f t="shared" si="5"/>
        <v>5605.7702061321788</v>
      </c>
      <c r="AI30">
        <f t="shared" si="6"/>
        <v>7741.301713230152</v>
      </c>
      <c r="AK30" t="s">
        <v>29</v>
      </c>
      <c r="AL30" t="s">
        <v>30</v>
      </c>
    </row>
    <row r="31" spans="1:38" x14ac:dyDescent="0.2">
      <c r="A31" t="s">
        <v>69</v>
      </c>
      <c r="B31">
        <v>1240</v>
      </c>
      <c r="C31">
        <v>1325</v>
      </c>
      <c r="D31">
        <v>1472</v>
      </c>
      <c r="E31">
        <v>499325</v>
      </c>
      <c r="F31">
        <v>517343</v>
      </c>
      <c r="G31">
        <v>540101</v>
      </c>
      <c r="H31">
        <v>399</v>
      </c>
      <c r="I31">
        <v>440</v>
      </c>
      <c r="J31">
        <v>510</v>
      </c>
      <c r="K31">
        <v>244120</v>
      </c>
      <c r="L31">
        <v>263234</v>
      </c>
      <c r="M31">
        <v>282272</v>
      </c>
      <c r="N31">
        <v>841</v>
      </c>
      <c r="O31">
        <v>885</v>
      </c>
      <c r="P31">
        <v>962</v>
      </c>
      <c r="Q31">
        <v>255205</v>
      </c>
      <c r="R31">
        <v>254109</v>
      </c>
      <c r="S31">
        <v>257829</v>
      </c>
      <c r="U31">
        <v>340000</v>
      </c>
      <c r="V31">
        <f t="shared" si="0"/>
        <v>62951.188759139499</v>
      </c>
      <c r="W31">
        <v>81000</v>
      </c>
      <c r="X31">
        <v>64000</v>
      </c>
      <c r="Y31">
        <v>54000</v>
      </c>
      <c r="Z31">
        <v>81000</v>
      </c>
      <c r="AA31">
        <v>29000</v>
      </c>
      <c r="AB31">
        <v>31000</v>
      </c>
      <c r="AD31">
        <f t="shared" si="1"/>
        <v>14997.194969089114</v>
      </c>
      <c r="AE31">
        <f t="shared" si="2"/>
        <v>11849.63553113214</v>
      </c>
      <c r="AF31">
        <f t="shared" si="3"/>
        <v>9998.1299793927428</v>
      </c>
      <c r="AG31">
        <f t="shared" si="4"/>
        <v>14997.194969089114</v>
      </c>
      <c r="AH31">
        <f t="shared" si="5"/>
        <v>5369.3661000442507</v>
      </c>
      <c r="AI31">
        <f t="shared" si="6"/>
        <v>5739.6672103921301</v>
      </c>
      <c r="AK31" t="s">
        <v>44</v>
      </c>
      <c r="AL31" t="s">
        <v>56</v>
      </c>
    </row>
    <row r="32" spans="1:38" x14ac:dyDescent="0.2">
      <c r="A32" t="s">
        <v>70</v>
      </c>
      <c r="B32">
        <v>145</v>
      </c>
      <c r="C32">
        <v>167</v>
      </c>
      <c r="D32">
        <v>171</v>
      </c>
      <c r="E32">
        <v>100791</v>
      </c>
      <c r="F32">
        <v>109293</v>
      </c>
      <c r="G32">
        <v>111852</v>
      </c>
      <c r="H32">
        <v>68</v>
      </c>
      <c r="I32">
        <v>76</v>
      </c>
      <c r="J32">
        <v>80</v>
      </c>
      <c r="K32">
        <v>49589</v>
      </c>
      <c r="L32">
        <v>55452</v>
      </c>
      <c r="M32">
        <v>54043</v>
      </c>
      <c r="N32">
        <v>77</v>
      </c>
      <c r="O32">
        <v>91</v>
      </c>
      <c r="P32">
        <v>91</v>
      </c>
      <c r="Q32">
        <v>51202</v>
      </c>
      <c r="R32">
        <v>53841</v>
      </c>
      <c r="S32">
        <v>57809</v>
      </c>
      <c r="U32">
        <v>79000</v>
      </c>
      <c r="V32">
        <f t="shared" si="0"/>
        <v>70629.04552444302</v>
      </c>
      <c r="W32">
        <v>18000</v>
      </c>
      <c r="X32">
        <v>33000</v>
      </c>
      <c r="Y32">
        <v>3000</v>
      </c>
      <c r="Z32">
        <v>12000</v>
      </c>
      <c r="AA32">
        <v>10000</v>
      </c>
      <c r="AB32">
        <v>3000</v>
      </c>
      <c r="AD32">
        <f t="shared" si="1"/>
        <v>16092.6939169617</v>
      </c>
      <c r="AE32">
        <f t="shared" si="2"/>
        <v>29503.27218109645</v>
      </c>
      <c r="AF32">
        <f t="shared" si="3"/>
        <v>2682.1156528269498</v>
      </c>
      <c r="AG32">
        <f t="shared" si="4"/>
        <v>10728.462611307799</v>
      </c>
      <c r="AH32">
        <f t="shared" si="5"/>
        <v>8940.3855094231676</v>
      </c>
      <c r="AI32">
        <f t="shared" si="6"/>
        <v>2682.1156528269498</v>
      </c>
      <c r="AK32" t="s">
        <v>71</v>
      </c>
      <c r="AL32" t="s">
        <v>37</v>
      </c>
    </row>
    <row r="33" spans="1:38" x14ac:dyDescent="0.2">
      <c r="A33" t="s">
        <v>72</v>
      </c>
      <c r="B33">
        <v>1014</v>
      </c>
      <c r="C33">
        <v>1078</v>
      </c>
      <c r="D33">
        <v>1169</v>
      </c>
      <c r="E33">
        <v>244879</v>
      </c>
      <c r="F33">
        <v>257244</v>
      </c>
      <c r="G33">
        <v>261350</v>
      </c>
      <c r="H33">
        <v>267</v>
      </c>
      <c r="I33">
        <v>272</v>
      </c>
      <c r="J33">
        <v>277</v>
      </c>
      <c r="K33">
        <v>119256</v>
      </c>
      <c r="L33">
        <v>118197</v>
      </c>
      <c r="M33">
        <v>118675</v>
      </c>
      <c r="N33">
        <v>747</v>
      </c>
      <c r="O33">
        <v>806</v>
      </c>
      <c r="P33">
        <v>892</v>
      </c>
      <c r="Q33">
        <v>125623</v>
      </c>
      <c r="R33">
        <v>139047</v>
      </c>
      <c r="S33">
        <v>142675</v>
      </c>
      <c r="U33">
        <v>189000</v>
      </c>
      <c r="V33">
        <f t="shared" si="0"/>
        <v>72316.816529558055</v>
      </c>
      <c r="W33">
        <v>81000</v>
      </c>
      <c r="X33">
        <v>48000</v>
      </c>
      <c r="Y33">
        <v>7000</v>
      </c>
      <c r="Z33">
        <v>24000</v>
      </c>
      <c r="AA33">
        <v>13000</v>
      </c>
      <c r="AB33">
        <v>16000</v>
      </c>
      <c r="AD33">
        <f t="shared" si="1"/>
        <v>30992.9213698106</v>
      </c>
      <c r="AE33">
        <f t="shared" si="2"/>
        <v>18366.175626554428</v>
      </c>
      <c r="AF33">
        <f t="shared" si="3"/>
        <v>2678.4006122058545</v>
      </c>
      <c r="AG33">
        <f t="shared" si="4"/>
        <v>9183.0878132772141</v>
      </c>
      <c r="AH33">
        <f t="shared" si="5"/>
        <v>4974.1725655251576</v>
      </c>
      <c r="AI33">
        <f t="shared" si="6"/>
        <v>6122.05854218481</v>
      </c>
      <c r="AK33" t="s">
        <v>73</v>
      </c>
      <c r="AL33" t="s">
        <v>37</v>
      </c>
    </row>
    <row r="34" spans="1:38" x14ac:dyDescent="0.2">
      <c r="A34" t="s">
        <v>74</v>
      </c>
      <c r="B34">
        <v>3691</v>
      </c>
      <c r="C34">
        <v>3905</v>
      </c>
      <c r="D34">
        <v>4222</v>
      </c>
      <c r="E34">
        <v>763335</v>
      </c>
      <c r="F34">
        <v>787700</v>
      </c>
      <c r="G34">
        <v>842279</v>
      </c>
      <c r="H34">
        <v>1162</v>
      </c>
      <c r="I34">
        <v>1206</v>
      </c>
      <c r="J34">
        <v>1345</v>
      </c>
      <c r="K34">
        <v>372584</v>
      </c>
      <c r="L34">
        <v>379088</v>
      </c>
      <c r="M34">
        <v>426044</v>
      </c>
      <c r="N34">
        <v>2529</v>
      </c>
      <c r="O34">
        <v>2699</v>
      </c>
      <c r="P34">
        <v>2877</v>
      </c>
      <c r="Q34">
        <v>390751</v>
      </c>
      <c r="R34">
        <v>408612</v>
      </c>
      <c r="S34">
        <v>416235</v>
      </c>
      <c r="U34">
        <v>580000</v>
      </c>
      <c r="V34">
        <f t="shared" si="0"/>
        <v>68860.793157611668</v>
      </c>
      <c r="W34">
        <v>157000</v>
      </c>
      <c r="X34">
        <v>112000</v>
      </c>
      <c r="Y34">
        <v>38000</v>
      </c>
      <c r="Z34">
        <v>134000</v>
      </c>
      <c r="AA34">
        <v>78000</v>
      </c>
      <c r="AB34">
        <v>61000</v>
      </c>
      <c r="AD34">
        <f t="shared" si="1"/>
        <v>18639.904354732815</v>
      </c>
      <c r="AE34">
        <f t="shared" si="2"/>
        <v>13297.256609745702</v>
      </c>
      <c r="AF34">
        <f t="shared" si="3"/>
        <v>4511.5692068780054</v>
      </c>
      <c r="AG34">
        <f t="shared" si="4"/>
        <v>15909.217729517177</v>
      </c>
      <c r="AH34">
        <f t="shared" si="5"/>
        <v>9260.5894246443277</v>
      </c>
      <c r="AI34">
        <f t="shared" si="6"/>
        <v>7242.2558320936414</v>
      </c>
      <c r="AK34" t="s">
        <v>73</v>
      </c>
      <c r="AL34" t="s">
        <v>56</v>
      </c>
    </row>
    <row r="35" spans="1:38" x14ac:dyDescent="0.2">
      <c r="A35" t="s">
        <v>75</v>
      </c>
      <c r="B35">
        <v>1428</v>
      </c>
      <c r="C35">
        <v>1536</v>
      </c>
      <c r="D35">
        <v>1789</v>
      </c>
      <c r="E35">
        <v>751957</v>
      </c>
      <c r="F35">
        <v>814287</v>
      </c>
      <c r="G35">
        <v>865781</v>
      </c>
      <c r="H35">
        <v>499</v>
      </c>
      <c r="I35">
        <v>565</v>
      </c>
      <c r="J35">
        <v>651</v>
      </c>
      <c r="K35">
        <v>369136</v>
      </c>
      <c r="L35">
        <v>410872</v>
      </c>
      <c r="M35">
        <v>442047</v>
      </c>
      <c r="N35">
        <v>929</v>
      </c>
      <c r="O35">
        <v>971</v>
      </c>
      <c r="P35">
        <v>1138</v>
      </c>
      <c r="Q35">
        <v>382821</v>
      </c>
      <c r="R35">
        <v>403415</v>
      </c>
      <c r="S35">
        <v>423734</v>
      </c>
      <c r="U35">
        <v>580000</v>
      </c>
      <c r="V35">
        <f t="shared" si="0"/>
        <v>66991.537120819237</v>
      </c>
      <c r="W35">
        <v>76000</v>
      </c>
      <c r="X35">
        <v>86000</v>
      </c>
      <c r="Y35">
        <v>88000</v>
      </c>
      <c r="Z35">
        <v>178000</v>
      </c>
      <c r="AA35">
        <v>102000</v>
      </c>
      <c r="AB35">
        <v>50000</v>
      </c>
      <c r="AD35">
        <f t="shared" si="1"/>
        <v>8778.2014158314869</v>
      </c>
      <c r="AE35">
        <f t="shared" si="2"/>
        <v>9933.2279179145771</v>
      </c>
      <c r="AF35">
        <f t="shared" si="3"/>
        <v>10164.233218331196</v>
      </c>
      <c r="AG35">
        <f t="shared" si="4"/>
        <v>20559.471737079006</v>
      </c>
      <c r="AH35">
        <f t="shared" si="5"/>
        <v>11781.270321247521</v>
      </c>
      <c r="AI35">
        <f t="shared" si="6"/>
        <v>5775.1325104154521</v>
      </c>
      <c r="AK35" t="s">
        <v>36</v>
      </c>
      <c r="AL35" t="s">
        <v>56</v>
      </c>
    </row>
    <row r="36" spans="1:38" x14ac:dyDescent="0.2">
      <c r="A36" t="s">
        <v>76</v>
      </c>
      <c r="B36">
        <v>1073</v>
      </c>
      <c r="C36">
        <v>1202</v>
      </c>
      <c r="D36">
        <v>1323</v>
      </c>
      <c r="E36">
        <v>291298</v>
      </c>
      <c r="F36">
        <v>310134</v>
      </c>
      <c r="G36">
        <v>325703</v>
      </c>
      <c r="H36">
        <v>273</v>
      </c>
      <c r="I36">
        <v>354</v>
      </c>
      <c r="J36">
        <v>355</v>
      </c>
      <c r="K36">
        <v>141600</v>
      </c>
      <c r="L36">
        <v>163764</v>
      </c>
      <c r="M36">
        <v>160060</v>
      </c>
      <c r="N36">
        <v>800</v>
      </c>
      <c r="O36">
        <v>848</v>
      </c>
      <c r="P36">
        <v>968</v>
      </c>
      <c r="Q36">
        <v>149698</v>
      </c>
      <c r="R36">
        <v>146370</v>
      </c>
      <c r="S36">
        <v>165643</v>
      </c>
      <c r="U36">
        <v>200000</v>
      </c>
      <c r="V36">
        <f t="shared" si="0"/>
        <v>61405.636423367301</v>
      </c>
      <c r="W36">
        <v>53000</v>
      </c>
      <c r="X36">
        <v>67000</v>
      </c>
      <c r="Y36">
        <v>14000</v>
      </c>
      <c r="Z36">
        <v>39000</v>
      </c>
      <c r="AA36">
        <v>8000</v>
      </c>
      <c r="AB36">
        <v>19000</v>
      </c>
      <c r="AD36">
        <f t="shared" si="1"/>
        <v>16272.493652192336</v>
      </c>
      <c r="AE36">
        <f t="shared" si="2"/>
        <v>20570.888201828046</v>
      </c>
      <c r="AF36">
        <f t="shared" si="3"/>
        <v>4298.394549635711</v>
      </c>
      <c r="AG36">
        <f t="shared" si="4"/>
        <v>11974.099102556624</v>
      </c>
      <c r="AH36">
        <f t="shared" si="5"/>
        <v>2456.2254569346919</v>
      </c>
      <c r="AI36">
        <f t="shared" si="6"/>
        <v>5833.5354602198931</v>
      </c>
      <c r="AK36" t="s">
        <v>33</v>
      </c>
      <c r="AL36" t="s">
        <v>34</v>
      </c>
    </row>
    <row r="37" spans="1:38" x14ac:dyDescent="0.2">
      <c r="A37" t="s">
        <v>77</v>
      </c>
      <c r="B37">
        <v>1118</v>
      </c>
      <c r="C37">
        <v>1258</v>
      </c>
      <c r="D37">
        <v>1524</v>
      </c>
      <c r="E37">
        <v>408602</v>
      </c>
      <c r="F37">
        <v>439944</v>
      </c>
      <c r="G37">
        <v>505184</v>
      </c>
      <c r="H37">
        <v>448</v>
      </c>
      <c r="I37">
        <v>511</v>
      </c>
      <c r="J37">
        <v>595</v>
      </c>
      <c r="K37">
        <v>202544</v>
      </c>
      <c r="L37">
        <v>221786</v>
      </c>
      <c r="M37">
        <v>261782</v>
      </c>
      <c r="N37">
        <v>670</v>
      </c>
      <c r="O37">
        <v>747</v>
      </c>
      <c r="P37">
        <v>929</v>
      </c>
      <c r="Q37">
        <v>206058</v>
      </c>
      <c r="R37">
        <v>218158</v>
      </c>
      <c r="S37">
        <v>243402</v>
      </c>
      <c r="U37">
        <v>310000</v>
      </c>
      <c r="V37">
        <f t="shared" si="0"/>
        <v>61363.780325584339</v>
      </c>
      <c r="W37">
        <v>70000</v>
      </c>
      <c r="X37">
        <v>58000</v>
      </c>
      <c r="Y37">
        <v>18000</v>
      </c>
      <c r="Z37">
        <v>77000</v>
      </c>
      <c r="AA37">
        <v>50000</v>
      </c>
      <c r="AB37">
        <v>37000</v>
      </c>
      <c r="AD37">
        <f t="shared" si="1"/>
        <v>13856.337492873883</v>
      </c>
      <c r="AE37">
        <f t="shared" si="2"/>
        <v>11480.965351238361</v>
      </c>
      <c r="AF37">
        <f t="shared" si="3"/>
        <v>3563.0582124532843</v>
      </c>
      <c r="AG37">
        <f t="shared" si="4"/>
        <v>15241.971242161273</v>
      </c>
      <c r="AH37">
        <f t="shared" si="5"/>
        <v>9897.3839234813458</v>
      </c>
      <c r="AI37">
        <f t="shared" si="6"/>
        <v>7324.0641033761958</v>
      </c>
      <c r="AK37" t="s">
        <v>36</v>
      </c>
      <c r="AL37" t="s">
        <v>56</v>
      </c>
    </row>
    <row r="38" spans="1:38" x14ac:dyDescent="0.2">
      <c r="A38" t="s">
        <v>78</v>
      </c>
      <c r="B38">
        <v>1556</v>
      </c>
      <c r="C38">
        <v>1701</v>
      </c>
      <c r="D38">
        <v>1847</v>
      </c>
      <c r="E38">
        <v>308415</v>
      </c>
      <c r="F38">
        <v>326722</v>
      </c>
      <c r="G38">
        <v>330357</v>
      </c>
      <c r="H38">
        <v>385</v>
      </c>
      <c r="I38">
        <v>434</v>
      </c>
      <c r="J38">
        <v>455</v>
      </c>
      <c r="K38">
        <v>153313</v>
      </c>
      <c r="L38">
        <v>166273</v>
      </c>
      <c r="M38">
        <v>163646</v>
      </c>
      <c r="N38">
        <v>1171</v>
      </c>
      <c r="O38">
        <v>1267</v>
      </c>
      <c r="P38">
        <v>1392</v>
      </c>
      <c r="Q38">
        <v>155102</v>
      </c>
      <c r="R38">
        <v>160449</v>
      </c>
      <c r="S38">
        <v>166711</v>
      </c>
      <c r="U38">
        <v>260000</v>
      </c>
      <c r="V38">
        <f t="shared" si="0"/>
        <v>78702.736736318591</v>
      </c>
      <c r="W38">
        <v>52000</v>
      </c>
      <c r="X38">
        <v>65000</v>
      </c>
      <c r="Y38">
        <v>23000</v>
      </c>
      <c r="Z38">
        <v>52000</v>
      </c>
      <c r="AA38">
        <v>53000</v>
      </c>
      <c r="AB38">
        <v>15000</v>
      </c>
      <c r="AD38">
        <f t="shared" si="1"/>
        <v>15740.547347263717</v>
      </c>
      <c r="AE38">
        <f t="shared" si="2"/>
        <v>19675.684184079648</v>
      </c>
      <c r="AF38">
        <f t="shared" si="3"/>
        <v>6962.1651728281831</v>
      </c>
      <c r="AG38">
        <f t="shared" si="4"/>
        <v>15740.547347263717</v>
      </c>
      <c r="AH38">
        <f t="shared" si="5"/>
        <v>16043.250180864943</v>
      </c>
      <c r="AI38">
        <f t="shared" si="6"/>
        <v>4540.54250401838</v>
      </c>
      <c r="AK38" t="s">
        <v>42</v>
      </c>
      <c r="AL38" t="s">
        <v>34</v>
      </c>
    </row>
    <row r="39" spans="1:38" x14ac:dyDescent="0.2">
      <c r="A39" t="s">
        <v>79</v>
      </c>
      <c r="B39">
        <v>837</v>
      </c>
      <c r="C39">
        <v>951</v>
      </c>
      <c r="D39">
        <v>1151</v>
      </c>
      <c r="E39">
        <v>508487</v>
      </c>
      <c r="F39">
        <v>539641</v>
      </c>
      <c r="G39">
        <v>561197</v>
      </c>
      <c r="H39">
        <v>340</v>
      </c>
      <c r="I39">
        <v>373</v>
      </c>
      <c r="J39">
        <v>467</v>
      </c>
      <c r="K39">
        <v>250837</v>
      </c>
      <c r="L39">
        <v>263464</v>
      </c>
      <c r="M39">
        <v>275832</v>
      </c>
      <c r="N39">
        <v>497</v>
      </c>
      <c r="O39">
        <v>578</v>
      </c>
      <c r="P39">
        <v>684</v>
      </c>
      <c r="Q39">
        <v>257650</v>
      </c>
      <c r="R39">
        <v>276177</v>
      </c>
      <c r="S39">
        <v>285365</v>
      </c>
      <c r="U39">
        <v>411000</v>
      </c>
      <c r="V39">
        <f t="shared" si="0"/>
        <v>73236.314520569416</v>
      </c>
      <c r="W39">
        <v>108000</v>
      </c>
      <c r="X39">
        <v>65000</v>
      </c>
      <c r="Y39">
        <v>23000</v>
      </c>
      <c r="Z39">
        <v>130000</v>
      </c>
      <c r="AA39">
        <v>57000</v>
      </c>
      <c r="AB39">
        <v>28000</v>
      </c>
      <c r="AD39">
        <f t="shared" si="1"/>
        <v>19244.578998105837</v>
      </c>
      <c r="AE39">
        <f t="shared" si="2"/>
        <v>11582.385508119252</v>
      </c>
      <c r="AF39">
        <f t="shared" si="3"/>
        <v>4098.3825644114277</v>
      </c>
      <c r="AG39">
        <f t="shared" si="4"/>
        <v>23164.771016238505</v>
      </c>
      <c r="AH39">
        <f t="shared" si="5"/>
        <v>10156.861137889191</v>
      </c>
      <c r="AI39">
        <f t="shared" si="6"/>
        <v>4989.3352958052164</v>
      </c>
      <c r="AK39" t="s">
        <v>71</v>
      </c>
      <c r="AL39" t="s">
        <v>37</v>
      </c>
    </row>
    <row r="40" spans="1:38" x14ac:dyDescent="0.2">
      <c r="A40" t="s">
        <v>80</v>
      </c>
      <c r="B40">
        <v>1156</v>
      </c>
      <c r="C40">
        <v>1258</v>
      </c>
      <c r="D40">
        <v>1359</v>
      </c>
      <c r="E40">
        <v>314255</v>
      </c>
      <c r="F40">
        <v>315880</v>
      </c>
      <c r="G40">
        <v>306754</v>
      </c>
      <c r="H40">
        <v>422</v>
      </c>
      <c r="I40">
        <v>461</v>
      </c>
      <c r="J40">
        <v>461</v>
      </c>
      <c r="K40">
        <v>153042</v>
      </c>
      <c r="L40">
        <v>148034</v>
      </c>
      <c r="M40">
        <v>140954</v>
      </c>
      <c r="N40">
        <v>734</v>
      </c>
      <c r="O40">
        <v>797</v>
      </c>
      <c r="P40">
        <v>898</v>
      </c>
      <c r="Q40">
        <v>161213</v>
      </c>
      <c r="R40">
        <v>167846</v>
      </c>
      <c r="S40">
        <v>165800</v>
      </c>
      <c r="U40">
        <v>250000</v>
      </c>
      <c r="V40">
        <f t="shared" si="0"/>
        <v>81498.529766523003</v>
      </c>
      <c r="W40">
        <v>48000</v>
      </c>
      <c r="X40">
        <v>78000</v>
      </c>
      <c r="Y40">
        <v>24000</v>
      </c>
      <c r="Z40">
        <v>54000</v>
      </c>
      <c r="AA40">
        <v>26000</v>
      </c>
      <c r="AB40">
        <v>20000</v>
      </c>
      <c r="AD40">
        <f t="shared" si="1"/>
        <v>15647.717715172419</v>
      </c>
      <c r="AE40">
        <f t="shared" si="2"/>
        <v>25427.541287155182</v>
      </c>
      <c r="AF40">
        <f t="shared" si="3"/>
        <v>7823.8588575862095</v>
      </c>
      <c r="AG40">
        <f t="shared" si="4"/>
        <v>17603.682429568969</v>
      </c>
      <c r="AH40">
        <f t="shared" si="5"/>
        <v>8475.8470957183927</v>
      </c>
      <c r="AI40">
        <f t="shared" si="6"/>
        <v>6519.8823813218414</v>
      </c>
      <c r="AK40" t="s">
        <v>29</v>
      </c>
      <c r="AL40" t="s">
        <v>30</v>
      </c>
    </row>
    <row r="41" spans="1:38" x14ac:dyDescent="0.2">
      <c r="A41" t="s">
        <v>81</v>
      </c>
      <c r="B41">
        <v>976</v>
      </c>
      <c r="C41">
        <v>1036</v>
      </c>
      <c r="D41">
        <v>1162</v>
      </c>
      <c r="E41">
        <v>338421</v>
      </c>
      <c r="F41">
        <v>343909</v>
      </c>
      <c r="G41">
        <v>374556</v>
      </c>
      <c r="H41">
        <v>346</v>
      </c>
      <c r="I41">
        <v>420</v>
      </c>
      <c r="J41">
        <v>425</v>
      </c>
      <c r="K41">
        <v>167518</v>
      </c>
      <c r="L41">
        <v>181413</v>
      </c>
      <c r="M41">
        <v>194309</v>
      </c>
      <c r="N41">
        <v>630</v>
      </c>
      <c r="O41">
        <v>616</v>
      </c>
      <c r="P41">
        <v>737</v>
      </c>
      <c r="Q41">
        <v>170903</v>
      </c>
      <c r="R41">
        <v>162496</v>
      </c>
      <c r="S41">
        <v>180247</v>
      </c>
      <c r="U41">
        <v>269000</v>
      </c>
      <c r="V41">
        <f t="shared" si="0"/>
        <v>71818.366279007678</v>
      </c>
      <c r="W41">
        <v>89000</v>
      </c>
      <c r="X41">
        <v>39000</v>
      </c>
      <c r="Y41">
        <v>5000</v>
      </c>
      <c r="Z41">
        <v>79000</v>
      </c>
      <c r="AA41">
        <v>20000</v>
      </c>
      <c r="AB41">
        <v>37000</v>
      </c>
      <c r="AD41">
        <f t="shared" si="1"/>
        <v>23761.466910154959</v>
      </c>
      <c r="AE41">
        <f t="shared" si="2"/>
        <v>10412.328196584756</v>
      </c>
      <c r="AF41">
        <f t="shared" si="3"/>
        <v>1334.9138713570201</v>
      </c>
      <c r="AG41">
        <f t="shared" si="4"/>
        <v>21091.639167440917</v>
      </c>
      <c r="AH41">
        <f t="shared" si="5"/>
        <v>5339.6554854280803</v>
      </c>
      <c r="AI41">
        <f t="shared" si="6"/>
        <v>9878.362648041948</v>
      </c>
      <c r="AK41" t="s">
        <v>33</v>
      </c>
      <c r="AL41" t="s">
        <v>37</v>
      </c>
    </row>
    <row r="42" spans="1:38" x14ac:dyDescent="0.2">
      <c r="A42" t="s">
        <v>82</v>
      </c>
      <c r="B42">
        <v>1533</v>
      </c>
      <c r="C42">
        <v>1713</v>
      </c>
      <c r="D42">
        <v>1938</v>
      </c>
      <c r="E42">
        <v>514630</v>
      </c>
      <c r="F42">
        <v>565376</v>
      </c>
      <c r="G42">
        <v>604630</v>
      </c>
      <c r="H42">
        <v>562</v>
      </c>
      <c r="I42">
        <v>676</v>
      </c>
      <c r="J42">
        <v>705</v>
      </c>
      <c r="K42">
        <v>250625</v>
      </c>
      <c r="L42">
        <v>295226</v>
      </c>
      <c r="M42">
        <v>302716</v>
      </c>
      <c r="N42">
        <v>971</v>
      </c>
      <c r="O42">
        <v>1037</v>
      </c>
      <c r="P42">
        <v>1233</v>
      </c>
      <c r="Q42">
        <v>264005</v>
      </c>
      <c r="R42">
        <v>270150</v>
      </c>
      <c r="S42">
        <v>301914</v>
      </c>
      <c r="U42">
        <v>449000</v>
      </c>
      <c r="V42">
        <f t="shared" si="0"/>
        <v>74260.291417891931</v>
      </c>
      <c r="W42">
        <v>94000</v>
      </c>
      <c r="X42">
        <v>79000</v>
      </c>
      <c r="Y42">
        <v>54000</v>
      </c>
      <c r="Z42">
        <v>110000</v>
      </c>
      <c r="AA42">
        <v>84000</v>
      </c>
      <c r="AB42">
        <v>28000</v>
      </c>
      <c r="AD42">
        <f t="shared" si="1"/>
        <v>15546.697980583165</v>
      </c>
      <c r="AE42">
        <f t="shared" si="2"/>
        <v>13065.84191985181</v>
      </c>
      <c r="AF42">
        <f t="shared" si="3"/>
        <v>8931.0818186328834</v>
      </c>
      <c r="AG42">
        <f t="shared" si="4"/>
        <v>18192.944445363279</v>
      </c>
      <c r="AH42">
        <f t="shared" si="5"/>
        <v>13892.793940095597</v>
      </c>
      <c r="AI42">
        <f t="shared" si="6"/>
        <v>4630.9313133651985</v>
      </c>
      <c r="AK42" t="s">
        <v>49</v>
      </c>
      <c r="AL42" t="s">
        <v>56</v>
      </c>
    </row>
    <row r="43" spans="1:38" x14ac:dyDescent="0.2">
      <c r="A43" t="s">
        <v>83</v>
      </c>
      <c r="B43">
        <v>658</v>
      </c>
      <c r="C43">
        <v>696</v>
      </c>
      <c r="D43">
        <v>880</v>
      </c>
      <c r="E43">
        <v>290996</v>
      </c>
      <c r="F43">
        <v>282047</v>
      </c>
      <c r="G43">
        <v>300205</v>
      </c>
      <c r="H43">
        <v>249</v>
      </c>
      <c r="I43">
        <v>257</v>
      </c>
      <c r="J43">
        <v>302</v>
      </c>
      <c r="K43">
        <v>145120</v>
      </c>
      <c r="L43">
        <v>136309</v>
      </c>
      <c r="M43">
        <v>135599</v>
      </c>
      <c r="N43">
        <v>409</v>
      </c>
      <c r="O43">
        <v>439</v>
      </c>
      <c r="P43">
        <v>578</v>
      </c>
      <c r="Q43">
        <v>145876</v>
      </c>
      <c r="R43">
        <v>145738</v>
      </c>
      <c r="S43">
        <v>164606</v>
      </c>
      <c r="U43">
        <v>249000</v>
      </c>
      <c r="V43">
        <f t="shared" si="0"/>
        <v>82943.322063256768</v>
      </c>
      <c r="W43">
        <v>63000</v>
      </c>
      <c r="X43">
        <v>68000</v>
      </c>
      <c r="Y43">
        <v>17000</v>
      </c>
      <c r="Z43">
        <v>57000</v>
      </c>
      <c r="AA43">
        <v>28000</v>
      </c>
      <c r="AB43">
        <v>16000</v>
      </c>
      <c r="AD43">
        <f t="shared" si="1"/>
        <v>20985.659799137258</v>
      </c>
      <c r="AE43">
        <f t="shared" si="2"/>
        <v>22651.188354624341</v>
      </c>
      <c r="AF43">
        <f t="shared" si="3"/>
        <v>5662.7970886560852</v>
      </c>
      <c r="AG43">
        <f t="shared" si="4"/>
        <v>18987.025532552758</v>
      </c>
      <c r="AH43">
        <f t="shared" si="5"/>
        <v>9326.9599107276699</v>
      </c>
      <c r="AI43">
        <f t="shared" si="6"/>
        <v>5329.6913775586681</v>
      </c>
      <c r="AK43" t="s">
        <v>29</v>
      </c>
      <c r="AL43" t="s">
        <v>30</v>
      </c>
    </row>
    <row r="44" spans="1:38" x14ac:dyDescent="0.2">
      <c r="A44" t="s">
        <v>84</v>
      </c>
      <c r="B44">
        <v>2749</v>
      </c>
      <c r="C44">
        <v>2889</v>
      </c>
      <c r="D44">
        <v>3218</v>
      </c>
      <c r="E44">
        <v>1397082</v>
      </c>
      <c r="F44">
        <v>1470524</v>
      </c>
      <c r="G44">
        <v>1541363</v>
      </c>
      <c r="H44">
        <v>1063</v>
      </c>
      <c r="I44">
        <v>1133</v>
      </c>
      <c r="J44">
        <v>1244</v>
      </c>
      <c r="K44">
        <v>690717</v>
      </c>
      <c r="L44">
        <v>725011</v>
      </c>
      <c r="M44">
        <v>754208</v>
      </c>
      <c r="N44">
        <v>1686</v>
      </c>
      <c r="O44">
        <v>1756</v>
      </c>
      <c r="P44">
        <v>1974</v>
      </c>
      <c r="Q44">
        <v>706365</v>
      </c>
      <c r="R44">
        <v>745513</v>
      </c>
      <c r="S44">
        <v>787155</v>
      </c>
      <c r="U44">
        <v>1070000</v>
      </c>
      <c r="V44">
        <f t="shared" si="0"/>
        <v>69419.07908779438</v>
      </c>
      <c r="W44">
        <v>297000</v>
      </c>
      <c r="X44">
        <v>270000</v>
      </c>
      <c r="Y44">
        <v>47000</v>
      </c>
      <c r="Z44">
        <v>284000</v>
      </c>
      <c r="AA44">
        <v>75000</v>
      </c>
      <c r="AB44">
        <v>97000</v>
      </c>
      <c r="AD44">
        <f t="shared" si="1"/>
        <v>19268.660270163484</v>
      </c>
      <c r="AE44">
        <f t="shared" si="2"/>
        <v>17516.963881966803</v>
      </c>
      <c r="AF44">
        <f t="shared" si="3"/>
        <v>3049.2492683423698</v>
      </c>
      <c r="AG44">
        <f t="shared" si="4"/>
        <v>18425.250898068789</v>
      </c>
      <c r="AH44">
        <f t="shared" si="5"/>
        <v>4865.8233005463344</v>
      </c>
      <c r="AI44">
        <f t="shared" si="6"/>
        <v>6293.1314687065933</v>
      </c>
      <c r="AK44" t="s">
        <v>39</v>
      </c>
      <c r="AL44" t="s">
        <v>56</v>
      </c>
    </row>
    <row r="45" spans="1:38" x14ac:dyDescent="0.2">
      <c r="A45" t="s">
        <v>85</v>
      </c>
      <c r="B45">
        <v>418</v>
      </c>
      <c r="C45">
        <v>470</v>
      </c>
      <c r="D45">
        <v>623</v>
      </c>
      <c r="E45">
        <v>191211</v>
      </c>
      <c r="F45">
        <v>202469</v>
      </c>
      <c r="G45">
        <v>216686</v>
      </c>
      <c r="H45">
        <v>112</v>
      </c>
      <c r="I45">
        <v>148</v>
      </c>
      <c r="J45">
        <v>191</v>
      </c>
      <c r="K45">
        <v>94267</v>
      </c>
      <c r="L45">
        <v>103105</v>
      </c>
      <c r="M45">
        <v>103913</v>
      </c>
      <c r="N45">
        <v>306</v>
      </c>
      <c r="O45">
        <v>322</v>
      </c>
      <c r="P45">
        <v>432</v>
      </c>
      <c r="Q45">
        <v>96944</v>
      </c>
      <c r="R45">
        <v>99364</v>
      </c>
      <c r="S45">
        <v>112773</v>
      </c>
      <c r="U45">
        <v>131000</v>
      </c>
      <c r="V45">
        <f t="shared" si="0"/>
        <v>60456.143913312357</v>
      </c>
      <c r="W45">
        <v>38000</v>
      </c>
      <c r="X45">
        <v>17000</v>
      </c>
      <c r="Y45">
        <v>19000</v>
      </c>
      <c r="Z45">
        <v>21000</v>
      </c>
      <c r="AA45">
        <v>27000</v>
      </c>
      <c r="AB45">
        <v>9000</v>
      </c>
      <c r="AD45">
        <f t="shared" si="1"/>
        <v>17536.896707678392</v>
      </c>
      <c r="AE45">
        <f t="shared" si="2"/>
        <v>7845.4537902771754</v>
      </c>
      <c r="AF45">
        <f t="shared" si="3"/>
        <v>8768.448353839196</v>
      </c>
      <c r="AG45">
        <f t="shared" si="4"/>
        <v>9691.4429174012166</v>
      </c>
      <c r="AH45">
        <f t="shared" si="5"/>
        <v>12460.426608087279</v>
      </c>
      <c r="AI45">
        <f t="shared" si="6"/>
        <v>4153.4755360290928</v>
      </c>
      <c r="AK45" t="s">
        <v>71</v>
      </c>
      <c r="AL45" t="s">
        <v>34</v>
      </c>
    </row>
    <row r="46" spans="1:38" x14ac:dyDescent="0.2">
      <c r="A46" t="s">
        <v>86</v>
      </c>
      <c r="B46">
        <v>1118</v>
      </c>
      <c r="C46">
        <v>1253</v>
      </c>
      <c r="D46">
        <v>1461</v>
      </c>
      <c r="E46">
        <v>590248</v>
      </c>
      <c r="F46">
        <v>640321</v>
      </c>
      <c r="G46">
        <v>679014</v>
      </c>
      <c r="H46">
        <v>487</v>
      </c>
      <c r="I46">
        <v>557</v>
      </c>
      <c r="J46">
        <v>647</v>
      </c>
      <c r="K46">
        <v>287746</v>
      </c>
      <c r="L46">
        <v>315179</v>
      </c>
      <c r="M46">
        <v>332820</v>
      </c>
      <c r="N46">
        <v>631</v>
      </c>
      <c r="O46">
        <v>696</v>
      </c>
      <c r="P46">
        <v>814</v>
      </c>
      <c r="Q46">
        <v>302502</v>
      </c>
      <c r="R46">
        <v>325142</v>
      </c>
      <c r="S46">
        <v>346194</v>
      </c>
      <c r="U46">
        <v>459000</v>
      </c>
      <c r="V46">
        <f t="shared" si="0"/>
        <v>67598.017124831007</v>
      </c>
      <c r="W46">
        <v>49000</v>
      </c>
      <c r="X46">
        <v>93000</v>
      </c>
      <c r="Y46">
        <v>20000</v>
      </c>
      <c r="Z46">
        <v>139000</v>
      </c>
      <c r="AA46">
        <v>115000</v>
      </c>
      <c r="AB46">
        <v>43000</v>
      </c>
      <c r="AD46">
        <f t="shared" si="1"/>
        <v>7216.3460547205214</v>
      </c>
      <c r="AE46">
        <f t="shared" si="2"/>
        <v>13696.330267122623</v>
      </c>
      <c r="AF46">
        <f t="shared" si="3"/>
        <v>2945.4473692736819</v>
      </c>
      <c r="AG46">
        <f t="shared" si="4"/>
        <v>20470.859216452092</v>
      </c>
      <c r="AH46">
        <f t="shared" si="5"/>
        <v>16936.322373323674</v>
      </c>
      <c r="AI46">
        <f t="shared" si="6"/>
        <v>6332.7118439384167</v>
      </c>
      <c r="AK46" t="s">
        <v>36</v>
      </c>
      <c r="AL46" t="s">
        <v>56</v>
      </c>
    </row>
    <row r="47" spans="1:38" x14ac:dyDescent="0.2">
      <c r="A47" t="s">
        <v>87</v>
      </c>
      <c r="B47">
        <v>492</v>
      </c>
      <c r="C47">
        <v>645</v>
      </c>
      <c r="D47">
        <v>760</v>
      </c>
      <c r="E47">
        <v>225245</v>
      </c>
      <c r="F47">
        <v>254710</v>
      </c>
      <c r="G47">
        <v>271934</v>
      </c>
      <c r="H47">
        <v>151</v>
      </c>
      <c r="I47">
        <v>178</v>
      </c>
      <c r="J47">
        <v>199</v>
      </c>
      <c r="K47">
        <v>110640</v>
      </c>
      <c r="L47">
        <v>113216</v>
      </c>
      <c r="M47">
        <v>116730</v>
      </c>
      <c r="N47">
        <v>341</v>
      </c>
      <c r="O47">
        <v>467</v>
      </c>
      <c r="P47">
        <v>561</v>
      </c>
      <c r="Q47">
        <v>114605</v>
      </c>
      <c r="R47">
        <v>141494</v>
      </c>
      <c r="S47">
        <v>155204</v>
      </c>
      <c r="U47">
        <v>179000</v>
      </c>
      <c r="V47">
        <f t="shared" si="0"/>
        <v>65824.795722491486</v>
      </c>
      <c r="W47">
        <v>48000</v>
      </c>
      <c r="X47">
        <v>63000</v>
      </c>
      <c r="Y47">
        <v>6000</v>
      </c>
      <c r="Z47">
        <v>41000</v>
      </c>
      <c r="AA47">
        <v>10000</v>
      </c>
      <c r="AB47">
        <v>11000</v>
      </c>
      <c r="AD47">
        <f t="shared" si="1"/>
        <v>17651.341869718388</v>
      </c>
      <c r="AE47">
        <f t="shared" si="2"/>
        <v>23167.386204005383</v>
      </c>
      <c r="AF47">
        <f t="shared" si="3"/>
        <v>2206.4177337147985</v>
      </c>
      <c r="AG47">
        <f t="shared" si="4"/>
        <v>15077.187847051124</v>
      </c>
      <c r="AH47">
        <f t="shared" si="5"/>
        <v>3677.3628895246643</v>
      </c>
      <c r="AI47">
        <f t="shared" si="6"/>
        <v>4045.0991784771304</v>
      </c>
      <c r="AK47" t="s">
        <v>29</v>
      </c>
      <c r="AL47" t="s">
        <v>30</v>
      </c>
    </row>
    <row r="48" spans="1:38" x14ac:dyDescent="0.2">
      <c r="A48" t="s">
        <v>88</v>
      </c>
      <c r="B48">
        <v>916</v>
      </c>
      <c r="C48">
        <v>938</v>
      </c>
      <c r="D48">
        <v>1072</v>
      </c>
      <c r="E48">
        <v>214270</v>
      </c>
      <c r="F48">
        <v>205973</v>
      </c>
      <c r="G48">
        <v>202667</v>
      </c>
      <c r="H48">
        <v>275</v>
      </c>
      <c r="I48">
        <v>275</v>
      </c>
      <c r="J48">
        <v>262</v>
      </c>
      <c r="K48">
        <v>104864</v>
      </c>
      <c r="L48">
        <v>93998</v>
      </c>
      <c r="M48">
        <v>82260</v>
      </c>
      <c r="N48">
        <v>641</v>
      </c>
      <c r="O48">
        <v>663</v>
      </c>
      <c r="P48">
        <v>810</v>
      </c>
      <c r="Q48">
        <v>109406</v>
      </c>
      <c r="R48">
        <v>111975</v>
      </c>
      <c r="S48">
        <v>120407</v>
      </c>
      <c r="U48">
        <v>169000</v>
      </c>
      <c r="V48">
        <f t="shared" si="0"/>
        <v>83388.020743386936</v>
      </c>
      <c r="W48">
        <v>27000</v>
      </c>
      <c r="X48">
        <v>45000</v>
      </c>
      <c r="Y48">
        <v>20000</v>
      </c>
      <c r="Z48">
        <v>43000</v>
      </c>
      <c r="AA48">
        <v>22000</v>
      </c>
      <c r="AB48">
        <v>12000</v>
      </c>
      <c r="AD48">
        <f t="shared" si="1"/>
        <v>13322.346509298504</v>
      </c>
      <c r="AE48">
        <f t="shared" si="2"/>
        <v>22203.910848830841</v>
      </c>
      <c r="AF48">
        <f t="shared" si="3"/>
        <v>9868.4048217025957</v>
      </c>
      <c r="AG48">
        <f t="shared" si="4"/>
        <v>21217.07036666058</v>
      </c>
      <c r="AH48">
        <f t="shared" si="5"/>
        <v>10855.245303872856</v>
      </c>
      <c r="AI48">
        <f t="shared" si="6"/>
        <v>5921.0428930215576</v>
      </c>
      <c r="AK48" t="s">
        <v>29</v>
      </c>
      <c r="AL48" t="s">
        <v>30</v>
      </c>
    </row>
    <row r="49" spans="1:38" x14ac:dyDescent="0.2">
      <c r="A49" t="s">
        <v>89</v>
      </c>
      <c r="B49">
        <v>405</v>
      </c>
      <c r="C49">
        <v>441</v>
      </c>
      <c r="D49">
        <v>486</v>
      </c>
      <c r="E49">
        <v>119318</v>
      </c>
      <c r="F49">
        <v>124707</v>
      </c>
      <c r="G49">
        <v>133832</v>
      </c>
      <c r="H49">
        <v>151</v>
      </c>
      <c r="I49">
        <v>154</v>
      </c>
      <c r="J49">
        <v>183</v>
      </c>
      <c r="K49">
        <v>58084</v>
      </c>
      <c r="L49">
        <v>59766</v>
      </c>
      <c r="M49">
        <v>64769</v>
      </c>
      <c r="N49">
        <v>254</v>
      </c>
      <c r="O49">
        <v>287</v>
      </c>
      <c r="P49">
        <v>303</v>
      </c>
      <c r="Q49">
        <v>61234</v>
      </c>
      <c r="R49">
        <v>64941</v>
      </c>
      <c r="S49">
        <v>69063</v>
      </c>
      <c r="U49">
        <v>99000</v>
      </c>
      <c r="V49">
        <f t="shared" si="0"/>
        <v>73973.339709486521</v>
      </c>
      <c r="W49">
        <v>31000</v>
      </c>
      <c r="X49">
        <v>20000</v>
      </c>
      <c r="Y49">
        <v>7000</v>
      </c>
      <c r="Z49">
        <v>21000</v>
      </c>
      <c r="AA49">
        <v>10000</v>
      </c>
      <c r="AB49">
        <v>10000</v>
      </c>
      <c r="AD49">
        <f t="shared" si="1"/>
        <v>23163.368999940223</v>
      </c>
      <c r="AE49">
        <f t="shared" si="2"/>
        <v>14944.1090322195</v>
      </c>
      <c r="AF49">
        <f t="shared" si="3"/>
        <v>5230.4381612768248</v>
      </c>
      <c r="AG49">
        <f t="shared" si="4"/>
        <v>15691.314483830474</v>
      </c>
      <c r="AH49">
        <f t="shared" si="5"/>
        <v>7472.0545161097498</v>
      </c>
      <c r="AI49">
        <f t="shared" si="6"/>
        <v>7472.0545161097498</v>
      </c>
      <c r="AK49" t="s">
        <v>44</v>
      </c>
      <c r="AL49" t="s">
        <v>37</v>
      </c>
    </row>
    <row r="50" spans="1:38" x14ac:dyDescent="0.2">
      <c r="A50" t="s">
        <v>90</v>
      </c>
      <c r="B50">
        <v>518</v>
      </c>
      <c r="C50">
        <v>532</v>
      </c>
      <c r="D50">
        <v>493</v>
      </c>
      <c r="E50">
        <v>169764</v>
      </c>
      <c r="F50">
        <v>168920</v>
      </c>
      <c r="G50">
        <v>146668</v>
      </c>
      <c r="H50">
        <v>228</v>
      </c>
      <c r="I50">
        <v>213</v>
      </c>
      <c r="J50">
        <v>174</v>
      </c>
      <c r="K50">
        <v>82403</v>
      </c>
      <c r="L50">
        <v>77765</v>
      </c>
      <c r="M50">
        <v>61189</v>
      </c>
      <c r="N50">
        <v>290</v>
      </c>
      <c r="O50">
        <v>319</v>
      </c>
      <c r="P50">
        <v>319</v>
      </c>
      <c r="Q50">
        <v>87361</v>
      </c>
      <c r="R50">
        <v>91155</v>
      </c>
      <c r="S50">
        <v>85479</v>
      </c>
      <c r="U50">
        <v>121000</v>
      </c>
      <c r="V50">
        <f t="shared" si="0"/>
        <v>82499.250006818111</v>
      </c>
      <c r="W50">
        <v>28000</v>
      </c>
      <c r="X50">
        <v>26000</v>
      </c>
      <c r="Y50">
        <v>13000</v>
      </c>
      <c r="Z50">
        <v>36000</v>
      </c>
      <c r="AA50">
        <v>14000</v>
      </c>
      <c r="AB50">
        <v>4000</v>
      </c>
      <c r="AD50">
        <f t="shared" si="1"/>
        <v>19090.735538767829</v>
      </c>
      <c r="AE50">
        <f t="shared" si="2"/>
        <v>17727.111571712983</v>
      </c>
      <c r="AF50">
        <f t="shared" si="3"/>
        <v>8863.5557858564916</v>
      </c>
      <c r="AG50">
        <f t="shared" si="4"/>
        <v>24545.231406987208</v>
      </c>
      <c r="AH50">
        <f t="shared" si="5"/>
        <v>9545.3677693839145</v>
      </c>
      <c r="AI50">
        <f t="shared" si="6"/>
        <v>2727.24793410969</v>
      </c>
      <c r="AK50" t="s">
        <v>29</v>
      </c>
      <c r="AL50" t="s">
        <v>30</v>
      </c>
    </row>
    <row r="51" spans="1:38" x14ac:dyDescent="0.2">
      <c r="A51" t="s">
        <v>91</v>
      </c>
      <c r="B51">
        <v>2946</v>
      </c>
      <c r="C51">
        <v>3247</v>
      </c>
      <c r="D51">
        <v>3536</v>
      </c>
      <c r="E51">
        <v>1292464</v>
      </c>
      <c r="F51">
        <v>1398789</v>
      </c>
      <c r="G51">
        <v>1457991</v>
      </c>
      <c r="H51">
        <v>1065</v>
      </c>
      <c r="I51">
        <v>1079</v>
      </c>
      <c r="J51">
        <v>1256</v>
      </c>
      <c r="K51">
        <v>631498</v>
      </c>
      <c r="L51">
        <v>647773</v>
      </c>
      <c r="M51">
        <v>720391</v>
      </c>
      <c r="N51">
        <v>1881</v>
      </c>
      <c r="O51">
        <v>2168</v>
      </c>
      <c r="P51">
        <v>2280</v>
      </c>
      <c r="Q51">
        <v>660966</v>
      </c>
      <c r="R51">
        <v>751016</v>
      </c>
      <c r="S51">
        <v>737600</v>
      </c>
      <c r="U51">
        <v>1120000</v>
      </c>
      <c r="V51">
        <f t="shared" si="0"/>
        <v>76818.032484425494</v>
      </c>
      <c r="W51">
        <v>187000</v>
      </c>
      <c r="X51">
        <v>253000</v>
      </c>
      <c r="Y51">
        <v>122000</v>
      </c>
      <c r="Z51">
        <v>266000</v>
      </c>
      <c r="AA51">
        <v>203000</v>
      </c>
      <c r="AB51">
        <v>89000</v>
      </c>
      <c r="AD51">
        <f t="shared" si="1"/>
        <v>12825.867923738899</v>
      </c>
      <c r="AE51">
        <f t="shared" si="2"/>
        <v>17352.644837999687</v>
      </c>
      <c r="AF51">
        <f t="shared" si="3"/>
        <v>8367.6785384820632</v>
      </c>
      <c r="AG51">
        <f t="shared" si="4"/>
        <v>18244.282715051053</v>
      </c>
      <c r="AH51">
        <f t="shared" si="5"/>
        <v>13923.26838780212</v>
      </c>
      <c r="AI51">
        <f t="shared" si="6"/>
        <v>6104.2900813516681</v>
      </c>
      <c r="AK51" t="s">
        <v>49</v>
      </c>
      <c r="AL51" t="s">
        <v>56</v>
      </c>
    </row>
    <row r="52" spans="1:38" x14ac:dyDescent="0.2">
      <c r="A52" t="s">
        <v>92</v>
      </c>
      <c r="B52">
        <v>514</v>
      </c>
      <c r="C52">
        <v>604</v>
      </c>
      <c r="D52">
        <v>662</v>
      </c>
      <c r="E52">
        <v>226856</v>
      </c>
      <c r="F52">
        <v>230112</v>
      </c>
      <c r="G52">
        <v>226315</v>
      </c>
      <c r="H52">
        <v>189</v>
      </c>
      <c r="I52">
        <v>213</v>
      </c>
      <c r="J52">
        <v>216</v>
      </c>
      <c r="K52">
        <v>109798</v>
      </c>
      <c r="L52">
        <v>106317</v>
      </c>
      <c r="M52">
        <v>98261</v>
      </c>
      <c r="N52">
        <v>325</v>
      </c>
      <c r="O52">
        <v>391</v>
      </c>
      <c r="P52">
        <v>446</v>
      </c>
      <c r="Q52">
        <v>117058</v>
      </c>
      <c r="R52">
        <v>123795</v>
      </c>
      <c r="S52">
        <v>128054</v>
      </c>
      <c r="U52">
        <v>181000</v>
      </c>
      <c r="V52">
        <f t="shared" si="0"/>
        <v>79977.023175662238</v>
      </c>
      <c r="W52">
        <v>37000</v>
      </c>
      <c r="X52">
        <v>29000</v>
      </c>
      <c r="Y52">
        <v>13000</v>
      </c>
      <c r="Z52">
        <v>35000</v>
      </c>
      <c r="AA52">
        <v>52000</v>
      </c>
      <c r="AB52">
        <v>15000</v>
      </c>
      <c r="AD52">
        <f t="shared" si="1"/>
        <v>16348.894240328746</v>
      </c>
      <c r="AE52">
        <f t="shared" si="2"/>
        <v>12813.998188365775</v>
      </c>
      <c r="AF52">
        <f t="shared" si="3"/>
        <v>5744.2060844398302</v>
      </c>
      <c r="AG52">
        <f t="shared" si="4"/>
        <v>15465.170227338001</v>
      </c>
      <c r="AH52">
        <f t="shared" si="5"/>
        <v>22976.824337759321</v>
      </c>
      <c r="AI52">
        <f t="shared" si="6"/>
        <v>6627.9300974305715</v>
      </c>
      <c r="AK52" t="s">
        <v>29</v>
      </c>
      <c r="AL52" t="s">
        <v>30</v>
      </c>
    </row>
    <row r="53" spans="1:38" x14ac:dyDescent="0.2">
      <c r="A53" t="s">
        <v>93</v>
      </c>
      <c r="B53">
        <v>747</v>
      </c>
      <c r="C53">
        <v>834</v>
      </c>
      <c r="D53">
        <v>954</v>
      </c>
      <c r="E53">
        <v>226957</v>
      </c>
      <c r="F53">
        <v>234925</v>
      </c>
      <c r="G53">
        <v>236948</v>
      </c>
      <c r="H53">
        <v>299</v>
      </c>
      <c r="I53">
        <v>300</v>
      </c>
      <c r="J53">
        <v>384</v>
      </c>
      <c r="K53">
        <v>111549</v>
      </c>
      <c r="L53">
        <v>110654</v>
      </c>
      <c r="M53">
        <v>112364</v>
      </c>
      <c r="N53">
        <v>448</v>
      </c>
      <c r="O53">
        <v>534</v>
      </c>
      <c r="P53">
        <v>570</v>
      </c>
      <c r="Q53">
        <v>115408</v>
      </c>
      <c r="R53">
        <v>124271</v>
      </c>
      <c r="S53">
        <v>124584</v>
      </c>
      <c r="U53">
        <v>191000</v>
      </c>
      <c r="V53">
        <f t="shared" si="0"/>
        <v>80608.40353157655</v>
      </c>
      <c r="W53">
        <v>43000</v>
      </c>
      <c r="X53">
        <v>36000</v>
      </c>
      <c r="Y53">
        <v>4000</v>
      </c>
      <c r="Z53">
        <v>62000</v>
      </c>
      <c r="AA53">
        <v>17000</v>
      </c>
      <c r="AB53">
        <v>29000</v>
      </c>
      <c r="AD53">
        <f t="shared" si="1"/>
        <v>18147.441632763304</v>
      </c>
      <c r="AE53">
        <f t="shared" si="2"/>
        <v>15193.206948359977</v>
      </c>
      <c r="AF53">
        <f t="shared" si="3"/>
        <v>1688.1341053733306</v>
      </c>
      <c r="AG53">
        <f t="shared" si="4"/>
        <v>26166.078633286626</v>
      </c>
      <c r="AH53">
        <f t="shared" si="5"/>
        <v>7174.5699478366569</v>
      </c>
      <c r="AI53">
        <f t="shared" si="6"/>
        <v>12238.97226395665</v>
      </c>
      <c r="AK53" t="s">
        <v>29</v>
      </c>
      <c r="AL53" t="s">
        <v>30</v>
      </c>
    </row>
    <row r="54" spans="1:38" x14ac:dyDescent="0.2">
      <c r="A54" t="s">
        <v>94</v>
      </c>
      <c r="B54">
        <v>290</v>
      </c>
      <c r="C54">
        <v>317</v>
      </c>
      <c r="D54">
        <v>329</v>
      </c>
      <c r="E54">
        <v>91427</v>
      </c>
      <c r="F54">
        <v>96193</v>
      </c>
      <c r="G54">
        <v>96151</v>
      </c>
      <c r="H54">
        <v>100</v>
      </c>
      <c r="I54">
        <v>120</v>
      </c>
      <c r="J54">
        <v>117</v>
      </c>
      <c r="K54">
        <v>44854</v>
      </c>
      <c r="L54">
        <v>46835</v>
      </c>
      <c r="M54">
        <v>46775</v>
      </c>
      <c r="N54">
        <v>190</v>
      </c>
      <c r="O54">
        <v>197</v>
      </c>
      <c r="P54">
        <v>212</v>
      </c>
      <c r="Q54">
        <v>46573</v>
      </c>
      <c r="R54">
        <v>49358</v>
      </c>
      <c r="S54">
        <v>49376</v>
      </c>
      <c r="U54">
        <v>89000</v>
      </c>
      <c r="V54">
        <f t="shared" si="0"/>
        <v>92562.739857099776</v>
      </c>
      <c r="W54">
        <v>37000</v>
      </c>
      <c r="X54">
        <v>14000</v>
      </c>
      <c r="Y54">
        <v>7000</v>
      </c>
      <c r="Z54">
        <v>17000</v>
      </c>
      <c r="AA54">
        <v>7000</v>
      </c>
      <c r="AB54">
        <v>7000</v>
      </c>
      <c r="AD54">
        <f t="shared" si="1"/>
        <v>38481.139041715636</v>
      </c>
      <c r="AE54">
        <f t="shared" si="2"/>
        <v>14560.430988757267</v>
      </c>
      <c r="AF54">
        <f t="shared" si="3"/>
        <v>7280.2154943786336</v>
      </c>
      <c r="AG54">
        <f t="shared" si="4"/>
        <v>17680.523343490968</v>
      </c>
      <c r="AH54">
        <f t="shared" si="5"/>
        <v>7280.2154943786336</v>
      </c>
      <c r="AI54">
        <f t="shared" si="6"/>
        <v>7280.2154943786336</v>
      </c>
      <c r="AK54" t="s">
        <v>71</v>
      </c>
      <c r="AL54" t="s">
        <v>37</v>
      </c>
    </row>
    <row r="55" spans="1:38" x14ac:dyDescent="0.2">
      <c r="A55" t="s">
        <v>95</v>
      </c>
      <c r="B55">
        <v>661</v>
      </c>
      <c r="C55">
        <v>750</v>
      </c>
      <c r="D55">
        <v>854</v>
      </c>
      <c r="E55">
        <v>233904</v>
      </c>
      <c r="F55">
        <v>258435</v>
      </c>
      <c r="G55">
        <v>260498</v>
      </c>
      <c r="H55">
        <v>241</v>
      </c>
      <c r="I55">
        <v>277</v>
      </c>
      <c r="J55">
        <v>307</v>
      </c>
      <c r="K55">
        <v>113373</v>
      </c>
      <c r="L55">
        <v>122292</v>
      </c>
      <c r="M55">
        <v>120303</v>
      </c>
      <c r="N55">
        <v>420</v>
      </c>
      <c r="O55">
        <v>473</v>
      </c>
      <c r="P55">
        <v>547</v>
      </c>
      <c r="Q55">
        <v>120531</v>
      </c>
      <c r="R55">
        <v>136143</v>
      </c>
      <c r="S55">
        <v>140195</v>
      </c>
      <c r="U55">
        <v>211000</v>
      </c>
      <c r="V55">
        <f t="shared" si="0"/>
        <v>80998.702485239817</v>
      </c>
      <c r="W55">
        <v>45000</v>
      </c>
      <c r="X55">
        <v>38000</v>
      </c>
      <c r="Y55">
        <v>32000</v>
      </c>
      <c r="Z55">
        <v>72000</v>
      </c>
      <c r="AA55">
        <v>16000</v>
      </c>
      <c r="AB55">
        <v>8000</v>
      </c>
      <c r="AD55">
        <f t="shared" si="1"/>
        <v>17274.604795430289</v>
      </c>
      <c r="AE55">
        <f t="shared" si="2"/>
        <v>14587.444049474469</v>
      </c>
      <c r="AF55">
        <f t="shared" si="3"/>
        <v>12284.163410083762</v>
      </c>
      <c r="AG55">
        <f t="shared" si="4"/>
        <v>27639.367672688462</v>
      </c>
      <c r="AH55">
        <f t="shared" si="5"/>
        <v>6142.0817050418809</v>
      </c>
      <c r="AI55">
        <f t="shared" si="6"/>
        <v>3071.0408525209405</v>
      </c>
      <c r="AK55" t="s">
        <v>29</v>
      </c>
      <c r="AL55" t="s">
        <v>30</v>
      </c>
    </row>
    <row r="56" spans="1:38" x14ac:dyDescent="0.2">
      <c r="A56" t="s">
        <v>96</v>
      </c>
      <c r="B56">
        <v>406</v>
      </c>
      <c r="C56">
        <v>413</v>
      </c>
      <c r="D56">
        <v>502</v>
      </c>
      <c r="E56">
        <v>180337</v>
      </c>
      <c r="F56">
        <v>184964</v>
      </c>
      <c r="G56">
        <v>205470</v>
      </c>
      <c r="H56">
        <v>117</v>
      </c>
      <c r="I56">
        <v>122</v>
      </c>
      <c r="J56">
        <v>178</v>
      </c>
      <c r="K56">
        <v>87752</v>
      </c>
      <c r="L56">
        <v>91022</v>
      </c>
      <c r="M56">
        <v>109125</v>
      </c>
      <c r="N56">
        <v>289</v>
      </c>
      <c r="O56">
        <v>291</v>
      </c>
      <c r="P56">
        <v>324</v>
      </c>
      <c r="Q56">
        <v>92585</v>
      </c>
      <c r="R56">
        <v>93942</v>
      </c>
      <c r="S56">
        <v>96345</v>
      </c>
      <c r="U56">
        <v>120000</v>
      </c>
      <c r="V56">
        <f t="shared" si="0"/>
        <v>58402.68652358008</v>
      </c>
      <c r="W56">
        <v>4000</v>
      </c>
      <c r="X56">
        <v>51000</v>
      </c>
      <c r="Y56">
        <v>13000</v>
      </c>
      <c r="Z56">
        <v>42000</v>
      </c>
      <c r="AA56">
        <v>6000</v>
      </c>
      <c r="AB56">
        <v>4000</v>
      </c>
      <c r="AD56">
        <f t="shared" si="1"/>
        <v>1946.7562174526695</v>
      </c>
      <c r="AE56">
        <f t="shared" si="2"/>
        <v>24821.141772521536</v>
      </c>
      <c r="AF56">
        <f t="shared" si="3"/>
        <v>6326.9577067211758</v>
      </c>
      <c r="AG56">
        <f t="shared" si="4"/>
        <v>20440.940283253029</v>
      </c>
      <c r="AH56">
        <f t="shared" si="5"/>
        <v>2920.1343261790043</v>
      </c>
      <c r="AI56">
        <f t="shared" si="6"/>
        <v>1946.7562174526695</v>
      </c>
      <c r="AK56" t="s">
        <v>42</v>
      </c>
      <c r="AL56" t="s">
        <v>37</v>
      </c>
    </row>
    <row r="57" spans="1:38" x14ac:dyDescent="0.2">
      <c r="A57" t="s">
        <v>97</v>
      </c>
      <c r="B57">
        <v>3456</v>
      </c>
      <c r="C57">
        <v>3589</v>
      </c>
      <c r="D57">
        <v>3870</v>
      </c>
      <c r="E57">
        <v>1091385</v>
      </c>
      <c r="F57">
        <v>1101241</v>
      </c>
      <c r="G57">
        <v>1175458</v>
      </c>
      <c r="H57">
        <v>1307</v>
      </c>
      <c r="I57">
        <v>1178</v>
      </c>
      <c r="J57">
        <v>1343</v>
      </c>
      <c r="K57">
        <v>535215</v>
      </c>
      <c r="L57">
        <v>520960</v>
      </c>
      <c r="M57">
        <v>552134</v>
      </c>
      <c r="N57">
        <v>2149</v>
      </c>
      <c r="O57">
        <v>2411</v>
      </c>
      <c r="P57">
        <v>2527</v>
      </c>
      <c r="Q57">
        <v>556170</v>
      </c>
      <c r="R57">
        <v>580281</v>
      </c>
      <c r="S57">
        <v>623324</v>
      </c>
      <c r="U57">
        <v>890000</v>
      </c>
      <c r="V57">
        <f t="shared" si="0"/>
        <v>75715.168045136452</v>
      </c>
      <c r="W57">
        <v>239000</v>
      </c>
      <c r="X57">
        <v>246000</v>
      </c>
      <c r="Y57">
        <v>102000</v>
      </c>
      <c r="Z57">
        <v>180000</v>
      </c>
      <c r="AA57">
        <v>43000</v>
      </c>
      <c r="AB57">
        <v>80000</v>
      </c>
      <c r="AD57">
        <f t="shared" si="1"/>
        <v>20332.500182907428</v>
      </c>
      <c r="AE57">
        <f t="shared" si="2"/>
        <v>20928.012740565806</v>
      </c>
      <c r="AF57">
        <f t="shared" si="3"/>
        <v>8677.4686973077733</v>
      </c>
      <c r="AG57">
        <f t="shared" si="4"/>
        <v>15313.18005407254</v>
      </c>
      <c r="AH57">
        <f t="shared" si="5"/>
        <v>3658.1485684728846</v>
      </c>
      <c r="AI57">
        <f t="shared" si="6"/>
        <v>6805.8578018100179</v>
      </c>
      <c r="AK57" t="s">
        <v>39</v>
      </c>
      <c r="AL57" t="s">
        <v>56</v>
      </c>
    </row>
    <row r="58" spans="1:38" x14ac:dyDescent="0.2">
      <c r="A58" t="s">
        <v>98</v>
      </c>
      <c r="B58">
        <v>602</v>
      </c>
      <c r="C58">
        <v>711</v>
      </c>
      <c r="D58">
        <v>812</v>
      </c>
      <c r="E58">
        <v>259882</v>
      </c>
      <c r="F58">
        <v>260998</v>
      </c>
      <c r="G58">
        <v>292941</v>
      </c>
      <c r="H58">
        <v>204</v>
      </c>
      <c r="I58">
        <v>241</v>
      </c>
      <c r="J58">
        <v>266</v>
      </c>
      <c r="K58">
        <v>124951</v>
      </c>
      <c r="L58">
        <v>119047</v>
      </c>
      <c r="M58">
        <v>132039</v>
      </c>
      <c r="N58">
        <v>398</v>
      </c>
      <c r="O58">
        <v>470</v>
      </c>
      <c r="P58">
        <v>546</v>
      </c>
      <c r="Q58">
        <v>134931</v>
      </c>
      <c r="R58">
        <v>141951</v>
      </c>
      <c r="S58">
        <v>160902</v>
      </c>
      <c r="U58">
        <v>209000</v>
      </c>
      <c r="V58">
        <f t="shared" si="0"/>
        <v>71345.424505275805</v>
      </c>
      <c r="W58">
        <v>50000</v>
      </c>
      <c r="X58">
        <v>61000</v>
      </c>
      <c r="Y58">
        <v>18000</v>
      </c>
      <c r="Z58">
        <v>62000</v>
      </c>
      <c r="AA58">
        <v>9000</v>
      </c>
      <c r="AB58">
        <v>9000</v>
      </c>
      <c r="AD58">
        <f t="shared" si="1"/>
        <v>17068.283374467897</v>
      </c>
      <c r="AE58">
        <f t="shared" si="2"/>
        <v>20823.305716850835</v>
      </c>
      <c r="AF58">
        <f t="shared" si="3"/>
        <v>6144.5820148084422</v>
      </c>
      <c r="AG58">
        <f t="shared" si="4"/>
        <v>21164.671384340192</v>
      </c>
      <c r="AH58">
        <f t="shared" si="5"/>
        <v>3072.2910074042211</v>
      </c>
      <c r="AI58">
        <f t="shared" si="6"/>
        <v>3072.2910074042211</v>
      </c>
      <c r="AK58" t="s">
        <v>29</v>
      </c>
      <c r="AL58" t="s">
        <v>30</v>
      </c>
    </row>
    <row r="59" spans="1:38" x14ac:dyDescent="0.2">
      <c r="A59" t="s">
        <v>99</v>
      </c>
      <c r="B59">
        <v>486</v>
      </c>
      <c r="C59">
        <v>573</v>
      </c>
      <c r="D59">
        <v>618</v>
      </c>
      <c r="E59">
        <v>231790</v>
      </c>
      <c r="F59">
        <v>252492</v>
      </c>
      <c r="G59">
        <v>240697</v>
      </c>
      <c r="H59">
        <v>202</v>
      </c>
      <c r="I59">
        <v>228</v>
      </c>
      <c r="J59">
        <v>269</v>
      </c>
      <c r="K59">
        <v>112465</v>
      </c>
      <c r="L59">
        <v>120963</v>
      </c>
      <c r="M59">
        <v>111903</v>
      </c>
      <c r="N59">
        <v>284</v>
      </c>
      <c r="O59">
        <v>345</v>
      </c>
      <c r="P59">
        <v>349</v>
      </c>
      <c r="Q59">
        <v>119325</v>
      </c>
      <c r="R59">
        <v>131529</v>
      </c>
      <c r="S59">
        <v>128794</v>
      </c>
      <c r="U59">
        <v>190000</v>
      </c>
      <c r="V59">
        <f t="shared" si="0"/>
        <v>78937.419244942808</v>
      </c>
      <c r="W59">
        <v>48000</v>
      </c>
      <c r="X59">
        <v>63000</v>
      </c>
      <c r="Y59">
        <v>8000</v>
      </c>
      <c r="Z59">
        <v>40000</v>
      </c>
      <c r="AA59">
        <v>22000</v>
      </c>
      <c r="AB59">
        <v>9000</v>
      </c>
      <c r="AD59">
        <f t="shared" si="1"/>
        <v>19942.084861880288</v>
      </c>
      <c r="AE59">
        <f t="shared" si="2"/>
        <v>26173.986381217877</v>
      </c>
      <c r="AF59">
        <f t="shared" si="3"/>
        <v>3323.6808103133812</v>
      </c>
      <c r="AG59">
        <f t="shared" si="4"/>
        <v>16618.404051566908</v>
      </c>
      <c r="AH59">
        <f t="shared" si="5"/>
        <v>9140.122228361799</v>
      </c>
      <c r="AI59">
        <f t="shared" si="6"/>
        <v>3739.1409116025543</v>
      </c>
      <c r="AK59" t="s">
        <v>29</v>
      </c>
      <c r="AL59" t="s">
        <v>30</v>
      </c>
    </row>
    <row r="60" spans="1:38" x14ac:dyDescent="0.2">
      <c r="A60" t="s">
        <v>100</v>
      </c>
      <c r="B60">
        <v>356</v>
      </c>
      <c r="C60">
        <v>415</v>
      </c>
      <c r="D60">
        <v>510</v>
      </c>
      <c r="E60">
        <v>141168</v>
      </c>
      <c r="F60">
        <v>157077</v>
      </c>
      <c r="G60">
        <v>170539</v>
      </c>
      <c r="H60">
        <v>167</v>
      </c>
      <c r="I60">
        <v>208</v>
      </c>
      <c r="J60">
        <v>248</v>
      </c>
      <c r="K60">
        <v>71078</v>
      </c>
      <c r="L60">
        <v>80824</v>
      </c>
      <c r="M60">
        <v>85067</v>
      </c>
      <c r="N60">
        <v>189</v>
      </c>
      <c r="O60">
        <v>207</v>
      </c>
      <c r="P60">
        <v>262</v>
      </c>
      <c r="Q60">
        <v>70090</v>
      </c>
      <c r="R60">
        <v>76253</v>
      </c>
      <c r="S60">
        <v>85472</v>
      </c>
      <c r="U60">
        <v>120000</v>
      </c>
      <c r="V60">
        <f t="shared" si="0"/>
        <v>70365.136420408235</v>
      </c>
      <c r="W60">
        <v>24000</v>
      </c>
      <c r="X60">
        <v>33000</v>
      </c>
      <c r="Y60">
        <v>9000</v>
      </c>
      <c r="Z60">
        <v>24000</v>
      </c>
      <c r="AA60">
        <v>22000</v>
      </c>
      <c r="AB60">
        <v>8000</v>
      </c>
      <c r="AD60">
        <f t="shared" si="1"/>
        <v>14073.027284081647</v>
      </c>
      <c r="AE60">
        <f t="shared" si="2"/>
        <v>19350.412515612265</v>
      </c>
      <c r="AF60">
        <f t="shared" si="3"/>
        <v>5277.3852315306176</v>
      </c>
      <c r="AG60">
        <f t="shared" si="4"/>
        <v>14073.027284081647</v>
      </c>
      <c r="AH60">
        <f t="shared" si="5"/>
        <v>12900.275010408177</v>
      </c>
      <c r="AI60">
        <f t="shared" si="6"/>
        <v>4691.0090946938817</v>
      </c>
      <c r="AK60" t="s">
        <v>49</v>
      </c>
      <c r="AL60" t="s">
        <v>37</v>
      </c>
    </row>
    <row r="61" spans="1:38" x14ac:dyDescent="0.2">
      <c r="A61" t="s">
        <v>101</v>
      </c>
      <c r="B61">
        <v>5</v>
      </c>
      <c r="C61">
        <v>1</v>
      </c>
      <c r="D61">
        <v>4</v>
      </c>
      <c r="E61">
        <v>2200</v>
      </c>
      <c r="F61">
        <v>2385</v>
      </c>
      <c r="G61">
        <v>2440</v>
      </c>
      <c r="H61">
        <v>2</v>
      </c>
      <c r="I61">
        <v>0</v>
      </c>
      <c r="J61">
        <v>1</v>
      </c>
      <c r="K61">
        <v>1085</v>
      </c>
      <c r="L61">
        <v>1305</v>
      </c>
      <c r="M61">
        <v>1426</v>
      </c>
      <c r="N61">
        <v>3</v>
      </c>
      <c r="O61">
        <v>1</v>
      </c>
      <c r="P61">
        <v>3</v>
      </c>
      <c r="Q61">
        <v>1115</v>
      </c>
      <c r="R61">
        <v>1080</v>
      </c>
      <c r="S61">
        <v>1014</v>
      </c>
      <c r="U61">
        <v>2000</v>
      </c>
      <c r="V61">
        <f t="shared" si="0"/>
        <v>81967.213114754108</v>
      </c>
      <c r="W61">
        <v>0</v>
      </c>
      <c r="X61">
        <v>0</v>
      </c>
      <c r="Y61">
        <v>0</v>
      </c>
      <c r="Z61">
        <v>2000</v>
      </c>
      <c r="AA61">
        <v>0</v>
      </c>
      <c r="AB61">
        <v>0</v>
      </c>
      <c r="AD61">
        <f t="shared" si="1"/>
        <v>0</v>
      </c>
      <c r="AE61">
        <f t="shared" si="2"/>
        <v>0</v>
      </c>
      <c r="AF61">
        <f t="shared" si="3"/>
        <v>0</v>
      </c>
      <c r="AG61">
        <f t="shared" si="4"/>
        <v>81967.213114754108</v>
      </c>
      <c r="AH61">
        <f t="shared" si="5"/>
        <v>0</v>
      </c>
      <c r="AI61">
        <f t="shared" si="6"/>
        <v>0</v>
      </c>
      <c r="AK61" t="s">
        <v>36</v>
      </c>
      <c r="AL61" t="s">
        <v>37</v>
      </c>
    </row>
    <row r="62" spans="1:38" x14ac:dyDescent="0.2">
      <c r="A62" t="s">
        <v>102</v>
      </c>
      <c r="B62">
        <v>509</v>
      </c>
      <c r="C62">
        <v>509</v>
      </c>
      <c r="D62">
        <v>580</v>
      </c>
      <c r="E62">
        <v>189802</v>
      </c>
      <c r="F62">
        <v>177883</v>
      </c>
      <c r="G62">
        <v>171105</v>
      </c>
      <c r="H62">
        <v>183</v>
      </c>
      <c r="I62">
        <v>191</v>
      </c>
      <c r="J62">
        <v>192</v>
      </c>
      <c r="K62">
        <v>93591</v>
      </c>
      <c r="L62">
        <v>84403</v>
      </c>
      <c r="M62">
        <v>75678</v>
      </c>
      <c r="N62">
        <v>326</v>
      </c>
      <c r="O62">
        <v>318</v>
      </c>
      <c r="P62">
        <v>388</v>
      </c>
      <c r="Q62">
        <v>96211</v>
      </c>
      <c r="R62">
        <v>93480</v>
      </c>
      <c r="S62">
        <v>95427</v>
      </c>
      <c r="U62">
        <v>140000</v>
      </c>
      <c r="V62">
        <f t="shared" si="0"/>
        <v>81821.104000467545</v>
      </c>
      <c r="W62">
        <v>34000</v>
      </c>
      <c r="X62">
        <v>45000</v>
      </c>
      <c r="Y62">
        <v>13000</v>
      </c>
      <c r="Z62">
        <v>27000</v>
      </c>
      <c r="AA62">
        <v>19000</v>
      </c>
      <c r="AB62">
        <v>2000</v>
      </c>
      <c r="AD62">
        <f t="shared" si="1"/>
        <v>19870.839542970691</v>
      </c>
      <c r="AE62">
        <f t="shared" si="2"/>
        <v>26299.640571578853</v>
      </c>
      <c r="AF62">
        <f t="shared" si="3"/>
        <v>7597.6739429005584</v>
      </c>
      <c r="AG62">
        <f t="shared" si="4"/>
        <v>15779.784342947312</v>
      </c>
      <c r="AH62">
        <f t="shared" si="5"/>
        <v>11104.292685777738</v>
      </c>
      <c r="AI62">
        <f t="shared" si="6"/>
        <v>1168.8729142923935</v>
      </c>
      <c r="AK62" t="s">
        <v>29</v>
      </c>
      <c r="AL62" t="s">
        <v>30</v>
      </c>
    </row>
    <row r="63" spans="1:38" x14ac:dyDescent="0.2">
      <c r="A63" t="s">
        <v>103</v>
      </c>
      <c r="B63">
        <v>298</v>
      </c>
      <c r="C63">
        <v>287</v>
      </c>
      <c r="D63">
        <v>386</v>
      </c>
      <c r="E63">
        <v>172282</v>
      </c>
      <c r="F63">
        <v>153718</v>
      </c>
      <c r="G63">
        <v>151595</v>
      </c>
      <c r="H63">
        <v>126</v>
      </c>
      <c r="I63">
        <v>110</v>
      </c>
      <c r="J63">
        <v>154</v>
      </c>
      <c r="K63">
        <v>83884</v>
      </c>
      <c r="L63">
        <v>72527</v>
      </c>
      <c r="M63">
        <v>69749</v>
      </c>
      <c r="N63">
        <v>172</v>
      </c>
      <c r="O63">
        <v>177</v>
      </c>
      <c r="P63">
        <v>232</v>
      </c>
      <c r="Q63">
        <v>88398</v>
      </c>
      <c r="R63">
        <v>81191</v>
      </c>
      <c r="S63">
        <v>81846</v>
      </c>
      <c r="U63">
        <v>130000</v>
      </c>
      <c r="V63">
        <f t="shared" si="0"/>
        <v>85754.807216596848</v>
      </c>
      <c r="W63">
        <v>33000</v>
      </c>
      <c r="X63">
        <v>42000</v>
      </c>
      <c r="Y63">
        <v>10000</v>
      </c>
      <c r="Z63">
        <v>20000</v>
      </c>
      <c r="AA63">
        <v>19000</v>
      </c>
      <c r="AB63">
        <v>6000</v>
      </c>
      <c r="AD63">
        <f t="shared" si="1"/>
        <v>21768.527985751509</v>
      </c>
      <c r="AE63">
        <f t="shared" si="2"/>
        <v>27705.399254592827</v>
      </c>
      <c r="AF63">
        <f t="shared" si="3"/>
        <v>6596.5236320459117</v>
      </c>
      <c r="AG63">
        <f t="shared" si="4"/>
        <v>13193.047264091823</v>
      </c>
      <c r="AH63">
        <f t="shared" si="5"/>
        <v>12533.394900887231</v>
      </c>
      <c r="AI63">
        <f t="shared" si="6"/>
        <v>3957.9141792275473</v>
      </c>
      <c r="AK63" t="s">
        <v>29</v>
      </c>
      <c r="AL63" t="s">
        <v>30</v>
      </c>
    </row>
    <row r="64" spans="1:38" x14ac:dyDescent="0.2">
      <c r="A64" t="s">
        <v>104</v>
      </c>
      <c r="B64">
        <v>3356</v>
      </c>
      <c r="C64">
        <v>3703</v>
      </c>
      <c r="D64">
        <v>4063</v>
      </c>
      <c r="E64">
        <v>1411380</v>
      </c>
      <c r="F64">
        <v>1528154</v>
      </c>
      <c r="G64">
        <v>1623387</v>
      </c>
      <c r="H64">
        <v>1398</v>
      </c>
      <c r="I64">
        <v>1569</v>
      </c>
      <c r="J64">
        <v>1621</v>
      </c>
      <c r="K64">
        <v>694681</v>
      </c>
      <c r="L64">
        <v>754646</v>
      </c>
      <c r="M64">
        <v>790860</v>
      </c>
      <c r="N64">
        <v>1958</v>
      </c>
      <c r="O64">
        <v>2134</v>
      </c>
      <c r="P64">
        <v>2442</v>
      </c>
      <c r="Q64">
        <v>716699</v>
      </c>
      <c r="R64">
        <v>773508</v>
      </c>
      <c r="S64">
        <v>832527</v>
      </c>
      <c r="U64">
        <v>1170000</v>
      </c>
      <c r="V64">
        <f t="shared" si="0"/>
        <v>72071.539318720679</v>
      </c>
      <c r="W64">
        <v>278000</v>
      </c>
      <c r="X64">
        <v>333000</v>
      </c>
      <c r="Y64">
        <v>84000</v>
      </c>
      <c r="Z64">
        <v>291000</v>
      </c>
      <c r="AA64">
        <v>121000</v>
      </c>
      <c r="AB64">
        <v>63000</v>
      </c>
      <c r="AD64">
        <f t="shared" si="1"/>
        <v>17124.690538978073</v>
      </c>
      <c r="AE64">
        <f t="shared" si="2"/>
        <v>20512.668883020498</v>
      </c>
      <c r="AF64">
        <f t="shared" si="3"/>
        <v>5174.3669254466131</v>
      </c>
      <c r="AG64">
        <f t="shared" si="4"/>
        <v>17925.485420297195</v>
      </c>
      <c r="AH64">
        <f t="shared" si="5"/>
        <v>7453.5523568933349</v>
      </c>
      <c r="AI64">
        <f t="shared" si="6"/>
        <v>3880.7751940849594</v>
      </c>
      <c r="AK64" t="s">
        <v>49</v>
      </c>
      <c r="AL64" t="s">
        <v>56</v>
      </c>
    </row>
    <row r="65" spans="1:38" x14ac:dyDescent="0.2">
      <c r="A65" t="s">
        <v>105</v>
      </c>
      <c r="B65">
        <v>575</v>
      </c>
      <c r="C65">
        <v>646</v>
      </c>
      <c r="D65">
        <v>676</v>
      </c>
      <c r="E65">
        <v>262903</v>
      </c>
      <c r="F65">
        <v>282770</v>
      </c>
      <c r="G65">
        <v>270387</v>
      </c>
      <c r="H65">
        <v>163</v>
      </c>
      <c r="I65">
        <v>162</v>
      </c>
      <c r="J65">
        <v>158</v>
      </c>
      <c r="K65">
        <v>127087</v>
      </c>
      <c r="L65">
        <v>135487</v>
      </c>
      <c r="M65">
        <v>123761</v>
      </c>
      <c r="N65">
        <v>412</v>
      </c>
      <c r="O65">
        <v>484</v>
      </c>
      <c r="P65">
        <v>518</v>
      </c>
      <c r="Q65">
        <v>135816</v>
      </c>
      <c r="R65">
        <v>147283</v>
      </c>
      <c r="S65">
        <v>146626</v>
      </c>
      <c r="U65">
        <v>200000</v>
      </c>
      <c r="V65">
        <f t="shared" si="0"/>
        <v>73968.053197823858</v>
      </c>
      <c r="W65">
        <v>23000</v>
      </c>
      <c r="X65">
        <v>50000</v>
      </c>
      <c r="Y65">
        <v>23000</v>
      </c>
      <c r="Z65">
        <v>63000</v>
      </c>
      <c r="AA65">
        <v>26000</v>
      </c>
      <c r="AB65">
        <v>15000</v>
      </c>
      <c r="AD65">
        <f t="shared" si="1"/>
        <v>8506.3261177497443</v>
      </c>
      <c r="AE65">
        <f t="shared" si="2"/>
        <v>18492.013299455964</v>
      </c>
      <c r="AF65">
        <f t="shared" si="3"/>
        <v>8506.3261177497443</v>
      </c>
      <c r="AG65">
        <f t="shared" si="4"/>
        <v>23299.936757314517</v>
      </c>
      <c r="AH65">
        <f t="shared" si="5"/>
        <v>9615.8469157171021</v>
      </c>
      <c r="AI65">
        <f t="shared" si="6"/>
        <v>5547.603989836789</v>
      </c>
      <c r="AK65" t="s">
        <v>33</v>
      </c>
      <c r="AL65" t="s">
        <v>37</v>
      </c>
    </row>
    <row r="66" spans="1:38" x14ac:dyDescent="0.2">
      <c r="A66" t="s">
        <v>106</v>
      </c>
      <c r="B66">
        <v>269</v>
      </c>
      <c r="C66">
        <v>271</v>
      </c>
      <c r="D66">
        <v>394</v>
      </c>
      <c r="E66">
        <v>165737</v>
      </c>
      <c r="F66">
        <v>163238</v>
      </c>
      <c r="G66">
        <v>164622</v>
      </c>
      <c r="H66">
        <v>105</v>
      </c>
      <c r="I66">
        <v>93</v>
      </c>
      <c r="J66">
        <v>139</v>
      </c>
      <c r="K66">
        <v>80979</v>
      </c>
      <c r="L66">
        <v>73361</v>
      </c>
      <c r="M66">
        <v>71727</v>
      </c>
      <c r="N66">
        <v>164</v>
      </c>
      <c r="O66">
        <v>178</v>
      </c>
      <c r="P66">
        <v>255</v>
      </c>
      <c r="Q66">
        <v>84758</v>
      </c>
      <c r="R66">
        <v>89877</v>
      </c>
      <c r="S66">
        <v>92895</v>
      </c>
      <c r="U66">
        <v>139000</v>
      </c>
      <c r="V66">
        <f t="shared" si="0"/>
        <v>84435.85911968023</v>
      </c>
      <c r="W66">
        <v>32000</v>
      </c>
      <c r="X66">
        <v>39000</v>
      </c>
      <c r="Y66">
        <v>13000</v>
      </c>
      <c r="Z66">
        <v>21000</v>
      </c>
      <c r="AA66">
        <v>28000</v>
      </c>
      <c r="AB66">
        <v>6000</v>
      </c>
      <c r="AD66">
        <f t="shared" si="1"/>
        <v>19438.471164242932</v>
      </c>
      <c r="AE66">
        <f t="shared" si="2"/>
        <v>23690.636731421077</v>
      </c>
      <c r="AF66">
        <f t="shared" si="3"/>
        <v>7896.8789104736907</v>
      </c>
      <c r="AG66">
        <f t="shared" si="4"/>
        <v>12756.496701534426</v>
      </c>
      <c r="AH66">
        <f t="shared" si="5"/>
        <v>17008.662268712564</v>
      </c>
      <c r="AI66">
        <f t="shared" si="6"/>
        <v>3644.7133432955497</v>
      </c>
      <c r="AK66" t="s">
        <v>29</v>
      </c>
      <c r="AL66" t="s">
        <v>30</v>
      </c>
    </row>
    <row r="67" spans="1:38" x14ac:dyDescent="0.2">
      <c r="A67" t="s">
        <v>107</v>
      </c>
      <c r="B67">
        <v>1504</v>
      </c>
      <c r="C67">
        <v>1777</v>
      </c>
      <c r="D67">
        <v>1854</v>
      </c>
      <c r="E67">
        <v>406387</v>
      </c>
      <c r="F67">
        <v>447296</v>
      </c>
      <c r="G67">
        <v>445712</v>
      </c>
      <c r="H67">
        <v>429</v>
      </c>
      <c r="I67">
        <v>487</v>
      </c>
      <c r="J67">
        <v>529</v>
      </c>
      <c r="K67">
        <v>199861</v>
      </c>
      <c r="L67">
        <v>218228</v>
      </c>
      <c r="M67">
        <v>214157</v>
      </c>
      <c r="N67">
        <v>1075</v>
      </c>
      <c r="O67">
        <v>1290</v>
      </c>
      <c r="P67">
        <v>1325</v>
      </c>
      <c r="Q67">
        <v>206526</v>
      </c>
      <c r="R67">
        <v>229068</v>
      </c>
      <c r="S67">
        <v>231555</v>
      </c>
      <c r="U67">
        <v>330000</v>
      </c>
      <c r="V67">
        <f t="shared" ref="V67:V130" si="7">(U67/G67)*100000</f>
        <v>74038.841224826785</v>
      </c>
      <c r="W67">
        <v>19000</v>
      </c>
      <c r="X67">
        <v>136000</v>
      </c>
      <c r="Y67">
        <v>51000</v>
      </c>
      <c r="Z67">
        <v>69000</v>
      </c>
      <c r="AA67">
        <v>34000</v>
      </c>
      <c r="AB67">
        <v>21000</v>
      </c>
      <c r="AD67">
        <f t="shared" ref="AD67:AD130" si="8">(W67/G67)*100000</f>
        <v>4262.8423735506331</v>
      </c>
      <c r="AE67">
        <f t="shared" ref="AE67:AE130" si="9">(X67/G67)*100000</f>
        <v>30512.976989625589</v>
      </c>
      <c r="AF67">
        <f t="shared" ref="AF67:AF130" si="10">(Y67/G67)*100000</f>
        <v>11442.366371109596</v>
      </c>
      <c r="AG67">
        <f t="shared" ref="AG67:AG130" si="11">(Z67/G67)*100000</f>
        <v>15480.848619736513</v>
      </c>
      <c r="AH67">
        <f t="shared" ref="AH67:AH130" si="12">(AA67/G67)*100000</f>
        <v>7628.2442474063973</v>
      </c>
      <c r="AI67">
        <f t="shared" ref="AI67:AI130" si="13">(AB67/G67)*100000</f>
        <v>4711.5626233980693</v>
      </c>
      <c r="AK67" t="s">
        <v>33</v>
      </c>
      <c r="AL67" t="s">
        <v>34</v>
      </c>
    </row>
    <row r="68" spans="1:38" x14ac:dyDescent="0.2">
      <c r="A68" t="s">
        <v>108</v>
      </c>
      <c r="B68">
        <v>517</v>
      </c>
      <c r="C68">
        <v>559</v>
      </c>
      <c r="D68">
        <v>607</v>
      </c>
      <c r="E68">
        <v>150734</v>
      </c>
      <c r="F68">
        <v>145162</v>
      </c>
      <c r="G68">
        <v>153911</v>
      </c>
      <c r="H68">
        <v>199</v>
      </c>
      <c r="I68">
        <v>198</v>
      </c>
      <c r="J68">
        <v>227</v>
      </c>
      <c r="K68">
        <v>73905</v>
      </c>
      <c r="L68">
        <v>67716</v>
      </c>
      <c r="M68">
        <v>70929</v>
      </c>
      <c r="N68">
        <v>318</v>
      </c>
      <c r="O68">
        <v>361</v>
      </c>
      <c r="P68">
        <v>380</v>
      </c>
      <c r="Q68">
        <v>76829</v>
      </c>
      <c r="R68">
        <v>77446</v>
      </c>
      <c r="S68">
        <v>82982</v>
      </c>
      <c r="U68">
        <v>120000</v>
      </c>
      <c r="V68">
        <f t="shared" si="7"/>
        <v>77967.136851816947</v>
      </c>
      <c r="W68">
        <v>17000</v>
      </c>
      <c r="X68">
        <v>33000</v>
      </c>
      <c r="Y68">
        <v>13000</v>
      </c>
      <c r="Z68">
        <v>32000</v>
      </c>
      <c r="AA68">
        <v>21000</v>
      </c>
      <c r="AB68">
        <v>4000</v>
      </c>
      <c r="AD68">
        <f t="shared" si="8"/>
        <v>11045.344387340736</v>
      </c>
      <c r="AE68">
        <f t="shared" si="9"/>
        <v>21440.962634249663</v>
      </c>
      <c r="AF68">
        <f t="shared" si="10"/>
        <v>8446.4398256135046</v>
      </c>
      <c r="AG68">
        <f t="shared" si="11"/>
        <v>20791.236493817854</v>
      </c>
      <c r="AH68">
        <f t="shared" si="12"/>
        <v>13644.248949067969</v>
      </c>
      <c r="AI68">
        <f t="shared" si="13"/>
        <v>2598.9045617272318</v>
      </c>
      <c r="AK68" t="s">
        <v>44</v>
      </c>
      <c r="AL68" t="s">
        <v>34</v>
      </c>
    </row>
    <row r="69" spans="1:38" x14ac:dyDescent="0.2">
      <c r="A69" t="s">
        <v>109</v>
      </c>
      <c r="B69">
        <v>845</v>
      </c>
      <c r="C69">
        <v>839</v>
      </c>
      <c r="D69">
        <v>992</v>
      </c>
      <c r="E69">
        <v>283343</v>
      </c>
      <c r="F69">
        <v>268978</v>
      </c>
      <c r="G69">
        <v>264816</v>
      </c>
      <c r="H69">
        <v>274</v>
      </c>
      <c r="I69">
        <v>257</v>
      </c>
      <c r="J69">
        <v>237</v>
      </c>
      <c r="K69">
        <v>138583</v>
      </c>
      <c r="L69">
        <v>124895</v>
      </c>
      <c r="M69">
        <v>101791</v>
      </c>
      <c r="N69">
        <v>571</v>
      </c>
      <c r="O69">
        <v>582</v>
      </c>
      <c r="P69">
        <v>755</v>
      </c>
      <c r="Q69">
        <v>144760</v>
      </c>
      <c r="R69">
        <v>144083</v>
      </c>
      <c r="S69">
        <v>163025</v>
      </c>
      <c r="U69">
        <v>260000</v>
      </c>
      <c r="V69">
        <f t="shared" si="7"/>
        <v>98181.378768654453</v>
      </c>
      <c r="W69">
        <v>58000</v>
      </c>
      <c r="X69">
        <v>111000</v>
      </c>
      <c r="Y69">
        <v>32000</v>
      </c>
      <c r="Z69">
        <v>16000</v>
      </c>
      <c r="AA69">
        <v>15000</v>
      </c>
      <c r="AB69">
        <v>28000</v>
      </c>
      <c r="AD69">
        <f t="shared" si="8"/>
        <v>21901.99987916138</v>
      </c>
      <c r="AE69">
        <f t="shared" si="9"/>
        <v>41915.896320464017</v>
      </c>
      <c r="AF69">
        <f t="shared" si="10"/>
        <v>12083.862002295933</v>
      </c>
      <c r="AG69">
        <f t="shared" si="11"/>
        <v>6041.9310011479665</v>
      </c>
      <c r="AH69">
        <f t="shared" si="12"/>
        <v>5664.3103135762185</v>
      </c>
      <c r="AI69">
        <f t="shared" si="13"/>
        <v>10573.379252008943</v>
      </c>
      <c r="AK69" t="s">
        <v>29</v>
      </c>
      <c r="AL69" t="s">
        <v>30</v>
      </c>
    </row>
    <row r="70" spans="1:38" x14ac:dyDescent="0.2">
      <c r="A70" t="s">
        <v>110</v>
      </c>
      <c r="B70">
        <v>4199</v>
      </c>
      <c r="C70">
        <v>4419</v>
      </c>
      <c r="D70">
        <v>5032</v>
      </c>
      <c r="E70">
        <v>1173146</v>
      </c>
      <c r="F70">
        <v>1208809</v>
      </c>
      <c r="G70">
        <v>1267187</v>
      </c>
      <c r="H70">
        <v>1582</v>
      </c>
      <c r="I70">
        <v>1699</v>
      </c>
      <c r="J70">
        <v>1907</v>
      </c>
      <c r="K70">
        <v>582467</v>
      </c>
      <c r="L70">
        <v>616044</v>
      </c>
      <c r="M70">
        <v>623507</v>
      </c>
      <c r="N70">
        <v>2617</v>
      </c>
      <c r="O70">
        <v>2720</v>
      </c>
      <c r="P70">
        <v>3125</v>
      </c>
      <c r="Q70">
        <v>590679</v>
      </c>
      <c r="R70">
        <v>592765</v>
      </c>
      <c r="S70">
        <v>643680</v>
      </c>
      <c r="U70">
        <v>800000</v>
      </c>
      <c r="V70">
        <f t="shared" si="7"/>
        <v>63131.960791895748</v>
      </c>
      <c r="W70">
        <v>180000</v>
      </c>
      <c r="X70">
        <v>292000</v>
      </c>
      <c r="Y70">
        <v>41000</v>
      </c>
      <c r="Z70">
        <v>163000</v>
      </c>
      <c r="AA70">
        <v>33000</v>
      </c>
      <c r="AB70">
        <v>91000</v>
      </c>
      <c r="AD70">
        <f t="shared" si="8"/>
        <v>14204.691178176543</v>
      </c>
      <c r="AE70">
        <f t="shared" si="9"/>
        <v>23043.165689041951</v>
      </c>
      <c r="AF70">
        <f t="shared" si="10"/>
        <v>3235.5129905846575</v>
      </c>
      <c r="AG70">
        <f t="shared" si="11"/>
        <v>12863.137011348761</v>
      </c>
      <c r="AH70">
        <f t="shared" si="12"/>
        <v>2604.1933826656996</v>
      </c>
      <c r="AI70">
        <f t="shared" si="13"/>
        <v>7181.2605400781413</v>
      </c>
      <c r="AK70" t="s">
        <v>44</v>
      </c>
      <c r="AL70" t="s">
        <v>56</v>
      </c>
    </row>
    <row r="71" spans="1:38" x14ac:dyDescent="0.2">
      <c r="A71" t="s">
        <v>111</v>
      </c>
      <c r="B71">
        <v>1751</v>
      </c>
      <c r="C71">
        <v>1891</v>
      </c>
      <c r="D71">
        <v>2014</v>
      </c>
      <c r="E71">
        <v>784682</v>
      </c>
      <c r="F71">
        <v>770522</v>
      </c>
      <c r="G71">
        <v>751399</v>
      </c>
      <c r="H71">
        <v>629</v>
      </c>
      <c r="I71">
        <v>616</v>
      </c>
      <c r="J71">
        <v>662</v>
      </c>
      <c r="K71">
        <v>384180</v>
      </c>
      <c r="L71">
        <v>354299</v>
      </c>
      <c r="M71">
        <v>345700</v>
      </c>
      <c r="N71">
        <v>1122</v>
      </c>
      <c r="O71">
        <v>1275</v>
      </c>
      <c r="P71">
        <v>1352</v>
      </c>
      <c r="Q71">
        <v>400502</v>
      </c>
      <c r="R71">
        <v>416223</v>
      </c>
      <c r="S71">
        <v>405699</v>
      </c>
      <c r="U71">
        <v>550000</v>
      </c>
      <c r="V71">
        <f t="shared" si="7"/>
        <v>73196.796908167293</v>
      </c>
      <c r="W71">
        <v>119000</v>
      </c>
      <c r="X71">
        <v>172000</v>
      </c>
      <c r="Y71">
        <v>22000</v>
      </c>
      <c r="Z71">
        <v>163000</v>
      </c>
      <c r="AA71">
        <v>63000</v>
      </c>
      <c r="AB71">
        <v>11000</v>
      </c>
      <c r="AD71">
        <f t="shared" si="8"/>
        <v>15837.125149221651</v>
      </c>
      <c r="AE71">
        <f t="shared" si="9"/>
        <v>22890.634669463227</v>
      </c>
      <c r="AF71">
        <f t="shared" si="10"/>
        <v>2927.871876326692</v>
      </c>
      <c r="AG71">
        <f t="shared" si="11"/>
        <v>21692.868901875037</v>
      </c>
      <c r="AH71">
        <f t="shared" si="12"/>
        <v>8384.3603731173462</v>
      </c>
      <c r="AI71">
        <f t="shared" si="13"/>
        <v>1463.935938163346</v>
      </c>
      <c r="AK71" t="s">
        <v>33</v>
      </c>
      <c r="AL71" t="s">
        <v>34</v>
      </c>
    </row>
    <row r="72" spans="1:38" x14ac:dyDescent="0.2">
      <c r="A72" t="s">
        <v>112</v>
      </c>
      <c r="B72">
        <v>988</v>
      </c>
      <c r="C72">
        <v>967</v>
      </c>
      <c r="D72">
        <v>1075</v>
      </c>
      <c r="E72">
        <v>305898</v>
      </c>
      <c r="F72">
        <v>295864</v>
      </c>
      <c r="G72">
        <v>306820</v>
      </c>
      <c r="H72">
        <v>307</v>
      </c>
      <c r="I72">
        <v>287</v>
      </c>
      <c r="J72">
        <v>305</v>
      </c>
      <c r="K72">
        <v>147565</v>
      </c>
      <c r="L72">
        <v>138934</v>
      </c>
      <c r="M72">
        <v>139503</v>
      </c>
      <c r="N72">
        <v>681</v>
      </c>
      <c r="O72">
        <v>680</v>
      </c>
      <c r="P72">
        <v>770</v>
      </c>
      <c r="Q72">
        <v>158333</v>
      </c>
      <c r="R72">
        <v>156930</v>
      </c>
      <c r="S72">
        <v>167317</v>
      </c>
      <c r="U72">
        <v>241000</v>
      </c>
      <c r="V72">
        <f t="shared" si="7"/>
        <v>78547.682680398939</v>
      </c>
      <c r="W72">
        <v>63000</v>
      </c>
      <c r="X72">
        <v>95000</v>
      </c>
      <c r="Y72">
        <v>14000</v>
      </c>
      <c r="Z72">
        <v>34000</v>
      </c>
      <c r="AA72">
        <v>15000</v>
      </c>
      <c r="AB72">
        <v>20000</v>
      </c>
      <c r="AD72">
        <f t="shared" si="8"/>
        <v>20533.211655042043</v>
      </c>
      <c r="AE72">
        <f t="shared" si="9"/>
        <v>30962.779479825302</v>
      </c>
      <c r="AF72">
        <f t="shared" si="10"/>
        <v>4562.9359233426767</v>
      </c>
      <c r="AG72">
        <f t="shared" si="11"/>
        <v>11081.415813832215</v>
      </c>
      <c r="AH72">
        <f t="shared" si="12"/>
        <v>4888.8599178671529</v>
      </c>
      <c r="AI72">
        <f t="shared" si="13"/>
        <v>6518.4798904895379</v>
      </c>
      <c r="AK72" t="s">
        <v>73</v>
      </c>
      <c r="AL72" t="s">
        <v>37</v>
      </c>
    </row>
    <row r="73" spans="1:38" x14ac:dyDescent="0.2">
      <c r="A73" t="s">
        <v>113</v>
      </c>
      <c r="B73">
        <v>2160</v>
      </c>
      <c r="C73">
        <v>2423</v>
      </c>
      <c r="D73">
        <v>2620</v>
      </c>
      <c r="E73">
        <v>645930</v>
      </c>
      <c r="F73">
        <v>703305</v>
      </c>
      <c r="G73">
        <v>727710</v>
      </c>
      <c r="H73">
        <v>754</v>
      </c>
      <c r="I73">
        <v>903</v>
      </c>
      <c r="J73">
        <v>898</v>
      </c>
      <c r="K73">
        <v>314439</v>
      </c>
      <c r="L73">
        <v>360492</v>
      </c>
      <c r="M73">
        <v>358847</v>
      </c>
      <c r="N73">
        <v>1406</v>
      </c>
      <c r="O73">
        <v>1520</v>
      </c>
      <c r="P73">
        <v>1722</v>
      </c>
      <c r="Q73">
        <v>331491</v>
      </c>
      <c r="R73">
        <v>342813</v>
      </c>
      <c r="S73">
        <v>368863</v>
      </c>
      <c r="U73">
        <v>459000</v>
      </c>
      <c r="V73">
        <f t="shared" si="7"/>
        <v>63074.576410932925</v>
      </c>
      <c r="W73">
        <v>122000</v>
      </c>
      <c r="X73">
        <v>28000</v>
      </c>
      <c r="Y73">
        <v>67000</v>
      </c>
      <c r="Z73">
        <v>139000</v>
      </c>
      <c r="AA73">
        <v>26000</v>
      </c>
      <c r="AB73">
        <v>77000</v>
      </c>
      <c r="AD73">
        <f t="shared" si="8"/>
        <v>16764.920091794807</v>
      </c>
      <c r="AE73">
        <f t="shared" si="9"/>
        <v>3847.6865784447104</v>
      </c>
      <c r="AF73">
        <f t="shared" si="10"/>
        <v>9206.9643127069849</v>
      </c>
      <c r="AG73">
        <f t="shared" si="11"/>
        <v>19101.015514421953</v>
      </c>
      <c r="AH73">
        <f t="shared" si="12"/>
        <v>3572.8518228415164</v>
      </c>
      <c r="AI73">
        <f t="shared" si="13"/>
        <v>10581.138090722952</v>
      </c>
      <c r="AK73" t="s">
        <v>73</v>
      </c>
      <c r="AL73" t="s">
        <v>56</v>
      </c>
    </row>
    <row r="74" spans="1:38" x14ac:dyDescent="0.2">
      <c r="A74" t="s">
        <v>114</v>
      </c>
      <c r="B74">
        <v>514</v>
      </c>
      <c r="C74">
        <v>556</v>
      </c>
      <c r="D74">
        <v>742</v>
      </c>
      <c r="E74">
        <v>263809</v>
      </c>
      <c r="F74">
        <v>274404</v>
      </c>
      <c r="G74">
        <v>283014</v>
      </c>
      <c r="H74">
        <v>153</v>
      </c>
      <c r="I74">
        <v>150</v>
      </c>
      <c r="J74">
        <v>177</v>
      </c>
      <c r="K74">
        <v>127182</v>
      </c>
      <c r="L74">
        <v>123486</v>
      </c>
      <c r="M74">
        <v>110434</v>
      </c>
      <c r="N74">
        <v>361</v>
      </c>
      <c r="O74">
        <v>406</v>
      </c>
      <c r="P74">
        <v>565</v>
      </c>
      <c r="Q74">
        <v>136627</v>
      </c>
      <c r="R74">
        <v>150918</v>
      </c>
      <c r="S74">
        <v>172580</v>
      </c>
      <c r="U74">
        <v>180000</v>
      </c>
      <c r="V74">
        <f t="shared" si="7"/>
        <v>63601.093938815742</v>
      </c>
      <c r="W74">
        <v>26000</v>
      </c>
      <c r="X74">
        <v>55000</v>
      </c>
      <c r="Y74">
        <v>30000</v>
      </c>
      <c r="Z74">
        <v>44000</v>
      </c>
      <c r="AA74">
        <v>6000</v>
      </c>
      <c r="AB74">
        <v>19000</v>
      </c>
      <c r="AD74">
        <f t="shared" si="8"/>
        <v>9186.8246800511624</v>
      </c>
      <c r="AE74">
        <f t="shared" si="9"/>
        <v>19433.667592415924</v>
      </c>
      <c r="AF74">
        <f t="shared" si="10"/>
        <v>10600.182323135958</v>
      </c>
      <c r="AG74">
        <f t="shared" si="11"/>
        <v>15546.934073932738</v>
      </c>
      <c r="AH74">
        <f t="shared" si="12"/>
        <v>2120.0364646271919</v>
      </c>
      <c r="AI74">
        <f t="shared" si="13"/>
        <v>6713.4488046527731</v>
      </c>
      <c r="AK74" t="s">
        <v>29</v>
      </c>
      <c r="AL74" t="s">
        <v>30</v>
      </c>
    </row>
    <row r="75" spans="1:38" x14ac:dyDescent="0.2">
      <c r="A75" t="s">
        <v>115</v>
      </c>
      <c r="B75">
        <v>2015</v>
      </c>
      <c r="C75">
        <v>2162</v>
      </c>
      <c r="D75">
        <v>2431</v>
      </c>
      <c r="E75">
        <v>700404</v>
      </c>
      <c r="F75">
        <v>758073</v>
      </c>
      <c r="G75">
        <v>815848</v>
      </c>
      <c r="H75">
        <v>700</v>
      </c>
      <c r="I75">
        <v>736</v>
      </c>
      <c r="J75">
        <v>872</v>
      </c>
      <c r="K75">
        <v>344038</v>
      </c>
      <c r="L75">
        <v>366415</v>
      </c>
      <c r="M75">
        <v>410078</v>
      </c>
      <c r="N75">
        <v>1315</v>
      </c>
      <c r="O75">
        <v>1426</v>
      </c>
      <c r="P75">
        <v>1559</v>
      </c>
      <c r="Q75">
        <v>356366</v>
      </c>
      <c r="R75">
        <v>391658</v>
      </c>
      <c r="S75">
        <v>405770</v>
      </c>
      <c r="U75">
        <v>491000</v>
      </c>
      <c r="V75">
        <f t="shared" si="7"/>
        <v>60182.779145134882</v>
      </c>
      <c r="W75">
        <v>117000</v>
      </c>
      <c r="X75">
        <v>61000</v>
      </c>
      <c r="Y75">
        <v>45000</v>
      </c>
      <c r="Z75">
        <v>151000</v>
      </c>
      <c r="AA75">
        <v>77000</v>
      </c>
      <c r="AB75">
        <v>40000</v>
      </c>
      <c r="AD75">
        <f t="shared" si="8"/>
        <v>14340.906639472059</v>
      </c>
      <c r="AE75">
        <f t="shared" si="9"/>
        <v>7476.8829487845769</v>
      </c>
      <c r="AF75">
        <f t="shared" si="10"/>
        <v>5515.733322873868</v>
      </c>
      <c r="AG75">
        <f t="shared" si="11"/>
        <v>18508.349594532316</v>
      </c>
      <c r="AH75">
        <f t="shared" si="12"/>
        <v>9438.0325746952858</v>
      </c>
      <c r="AI75">
        <f t="shared" si="13"/>
        <v>4902.8740647767727</v>
      </c>
      <c r="AK75" t="s">
        <v>73</v>
      </c>
      <c r="AL75" t="s">
        <v>56</v>
      </c>
    </row>
    <row r="76" spans="1:38" x14ac:dyDescent="0.2">
      <c r="A76" t="s">
        <v>116</v>
      </c>
      <c r="B76">
        <v>1372</v>
      </c>
      <c r="C76">
        <v>1601</v>
      </c>
      <c r="D76">
        <v>1812</v>
      </c>
      <c r="E76">
        <v>444146</v>
      </c>
      <c r="F76">
        <v>463932</v>
      </c>
      <c r="G76">
        <v>478103</v>
      </c>
      <c r="H76">
        <v>535</v>
      </c>
      <c r="I76">
        <v>565</v>
      </c>
      <c r="J76">
        <v>654</v>
      </c>
      <c r="K76">
        <v>215944</v>
      </c>
      <c r="L76">
        <v>201148</v>
      </c>
      <c r="M76">
        <v>214481</v>
      </c>
      <c r="N76">
        <v>837</v>
      </c>
      <c r="O76">
        <v>1036</v>
      </c>
      <c r="P76">
        <v>1158</v>
      </c>
      <c r="Q76">
        <v>228202</v>
      </c>
      <c r="R76">
        <v>262784</v>
      </c>
      <c r="S76">
        <v>263622</v>
      </c>
      <c r="U76">
        <v>310000</v>
      </c>
      <c r="V76">
        <f t="shared" si="7"/>
        <v>64839.584775665491</v>
      </c>
      <c r="W76">
        <v>91000</v>
      </c>
      <c r="X76">
        <v>44000</v>
      </c>
      <c r="Y76">
        <v>37000</v>
      </c>
      <c r="Z76">
        <v>60000</v>
      </c>
      <c r="AA76">
        <v>66000</v>
      </c>
      <c r="AB76">
        <v>12000</v>
      </c>
      <c r="AD76">
        <f t="shared" si="8"/>
        <v>19033.555530921163</v>
      </c>
      <c r="AE76">
        <f t="shared" si="9"/>
        <v>9203.037839126715</v>
      </c>
      <c r="AF76">
        <f t="shared" si="10"/>
        <v>7738.9181829020108</v>
      </c>
      <c r="AG76">
        <f t="shared" si="11"/>
        <v>12549.597053354611</v>
      </c>
      <c r="AH76">
        <f t="shared" si="12"/>
        <v>13804.556758690072</v>
      </c>
      <c r="AI76">
        <f t="shared" si="13"/>
        <v>2509.9194106709224</v>
      </c>
      <c r="AK76" t="s">
        <v>44</v>
      </c>
      <c r="AL76" t="s">
        <v>34</v>
      </c>
    </row>
    <row r="77" spans="1:38" x14ac:dyDescent="0.2">
      <c r="A77" t="s">
        <v>117</v>
      </c>
      <c r="B77">
        <v>494</v>
      </c>
      <c r="C77">
        <v>563</v>
      </c>
      <c r="D77">
        <v>547</v>
      </c>
      <c r="E77">
        <v>191816</v>
      </c>
      <c r="F77">
        <v>207151</v>
      </c>
      <c r="G77">
        <v>198272</v>
      </c>
      <c r="H77">
        <v>164</v>
      </c>
      <c r="I77">
        <v>197</v>
      </c>
      <c r="J77">
        <v>175</v>
      </c>
      <c r="K77">
        <v>93510</v>
      </c>
      <c r="L77">
        <v>100747</v>
      </c>
      <c r="M77">
        <v>90992</v>
      </c>
      <c r="N77">
        <v>330</v>
      </c>
      <c r="O77">
        <v>366</v>
      </c>
      <c r="P77">
        <v>372</v>
      </c>
      <c r="Q77">
        <v>98306</v>
      </c>
      <c r="R77">
        <v>106404</v>
      </c>
      <c r="S77">
        <v>107280</v>
      </c>
      <c r="U77">
        <v>140000</v>
      </c>
      <c r="V77">
        <f t="shared" si="7"/>
        <v>70610.071013557128</v>
      </c>
      <c r="W77">
        <v>52000</v>
      </c>
      <c r="X77">
        <v>9000</v>
      </c>
      <c r="Y77">
        <v>15000</v>
      </c>
      <c r="Z77">
        <v>32000</v>
      </c>
      <c r="AA77">
        <v>14000</v>
      </c>
      <c r="AB77">
        <v>18000</v>
      </c>
      <c r="AD77">
        <f t="shared" si="8"/>
        <v>26226.597805035508</v>
      </c>
      <c r="AE77">
        <f t="shared" si="9"/>
        <v>4539.2188508715299</v>
      </c>
      <c r="AF77">
        <f t="shared" si="10"/>
        <v>7565.3647514525492</v>
      </c>
      <c r="AG77">
        <f t="shared" si="11"/>
        <v>16139.444803098773</v>
      </c>
      <c r="AH77">
        <f t="shared" si="12"/>
        <v>7061.0071013557135</v>
      </c>
      <c r="AI77">
        <f t="shared" si="13"/>
        <v>9078.4377017430597</v>
      </c>
      <c r="AK77" t="s">
        <v>39</v>
      </c>
      <c r="AL77" t="s">
        <v>37</v>
      </c>
    </row>
    <row r="78" spans="1:38" x14ac:dyDescent="0.2">
      <c r="A78" t="s">
        <v>118</v>
      </c>
      <c r="B78">
        <v>1778</v>
      </c>
      <c r="C78">
        <v>1845</v>
      </c>
      <c r="D78">
        <v>1870</v>
      </c>
      <c r="E78">
        <v>476468</v>
      </c>
      <c r="F78">
        <v>468012</v>
      </c>
      <c r="G78">
        <v>456648</v>
      </c>
      <c r="H78">
        <v>636</v>
      </c>
      <c r="I78">
        <v>639</v>
      </c>
      <c r="J78">
        <v>569</v>
      </c>
      <c r="K78">
        <v>234518</v>
      </c>
      <c r="L78">
        <v>220737</v>
      </c>
      <c r="M78">
        <v>194804</v>
      </c>
      <c r="N78">
        <v>1142</v>
      </c>
      <c r="O78">
        <v>1206</v>
      </c>
      <c r="P78">
        <v>1301</v>
      </c>
      <c r="Q78">
        <v>241950</v>
      </c>
      <c r="R78">
        <v>247275</v>
      </c>
      <c r="S78">
        <v>261844</v>
      </c>
      <c r="U78">
        <v>439000</v>
      </c>
      <c r="V78">
        <f t="shared" si="7"/>
        <v>96135.316480089692</v>
      </c>
      <c r="W78">
        <v>149000</v>
      </c>
      <c r="X78">
        <v>69000</v>
      </c>
      <c r="Y78">
        <v>55000</v>
      </c>
      <c r="Z78">
        <v>107000</v>
      </c>
      <c r="AA78">
        <v>28000</v>
      </c>
      <c r="AB78">
        <v>31000</v>
      </c>
      <c r="AD78">
        <f t="shared" si="8"/>
        <v>32629.070969324293</v>
      </c>
      <c r="AE78">
        <f t="shared" si="9"/>
        <v>15110.106690492459</v>
      </c>
      <c r="AF78">
        <f t="shared" si="10"/>
        <v>12044.287941696886</v>
      </c>
      <c r="AG78">
        <f t="shared" si="11"/>
        <v>23431.614722937578</v>
      </c>
      <c r="AH78">
        <f t="shared" si="12"/>
        <v>6131.6374975911422</v>
      </c>
      <c r="AI78">
        <f t="shared" si="13"/>
        <v>6788.5986580473364</v>
      </c>
      <c r="AK78" t="s">
        <v>44</v>
      </c>
      <c r="AL78" t="s">
        <v>34</v>
      </c>
    </row>
    <row r="79" spans="1:38" x14ac:dyDescent="0.2">
      <c r="A79" t="s">
        <v>119</v>
      </c>
      <c r="B79">
        <v>982</v>
      </c>
      <c r="C79">
        <v>1081</v>
      </c>
      <c r="D79">
        <v>1120</v>
      </c>
      <c r="E79">
        <v>255251</v>
      </c>
      <c r="F79">
        <v>283858</v>
      </c>
      <c r="G79">
        <v>279620</v>
      </c>
      <c r="H79">
        <v>340</v>
      </c>
      <c r="I79">
        <v>388</v>
      </c>
      <c r="J79">
        <v>376</v>
      </c>
      <c r="K79">
        <v>122623</v>
      </c>
      <c r="L79">
        <v>139584</v>
      </c>
      <c r="M79">
        <v>132628</v>
      </c>
      <c r="N79">
        <v>642</v>
      </c>
      <c r="O79">
        <v>693</v>
      </c>
      <c r="P79">
        <v>744</v>
      </c>
      <c r="Q79">
        <v>132628</v>
      </c>
      <c r="R79">
        <v>144274</v>
      </c>
      <c r="S79">
        <v>146992</v>
      </c>
      <c r="U79">
        <v>190000</v>
      </c>
      <c r="V79">
        <f t="shared" si="7"/>
        <v>67949.359845504616</v>
      </c>
      <c r="W79">
        <v>49000</v>
      </c>
      <c r="X79">
        <v>33000</v>
      </c>
      <c r="Y79">
        <v>10000</v>
      </c>
      <c r="Z79">
        <v>51000</v>
      </c>
      <c r="AA79">
        <v>33000</v>
      </c>
      <c r="AB79">
        <v>14000</v>
      </c>
      <c r="AD79">
        <f t="shared" si="8"/>
        <v>17523.782275945927</v>
      </c>
      <c r="AE79">
        <f t="shared" si="9"/>
        <v>11801.730920535012</v>
      </c>
      <c r="AF79">
        <f t="shared" si="10"/>
        <v>3576.282097131822</v>
      </c>
      <c r="AG79">
        <f t="shared" si="11"/>
        <v>18239.038695372292</v>
      </c>
      <c r="AH79">
        <f t="shared" si="12"/>
        <v>11801.730920535012</v>
      </c>
      <c r="AI79">
        <f t="shared" si="13"/>
        <v>5006.7949359845506</v>
      </c>
      <c r="AK79" t="s">
        <v>49</v>
      </c>
      <c r="AL79" t="s">
        <v>37</v>
      </c>
    </row>
    <row r="80" spans="1:38" x14ac:dyDescent="0.2">
      <c r="A80" t="s">
        <v>120</v>
      </c>
      <c r="B80">
        <v>332</v>
      </c>
      <c r="C80">
        <v>318</v>
      </c>
      <c r="D80">
        <v>412</v>
      </c>
      <c r="E80">
        <v>204200</v>
      </c>
      <c r="F80">
        <v>182584</v>
      </c>
      <c r="G80">
        <v>178733</v>
      </c>
      <c r="H80">
        <v>151</v>
      </c>
      <c r="I80">
        <v>158</v>
      </c>
      <c r="J80">
        <v>184</v>
      </c>
      <c r="K80">
        <v>100426</v>
      </c>
      <c r="L80">
        <v>83819</v>
      </c>
      <c r="M80">
        <v>78619</v>
      </c>
      <c r="N80">
        <v>181</v>
      </c>
      <c r="O80">
        <v>160</v>
      </c>
      <c r="P80">
        <v>228</v>
      </c>
      <c r="Q80">
        <v>103774</v>
      </c>
      <c r="R80">
        <v>98765</v>
      </c>
      <c r="S80">
        <v>100114</v>
      </c>
      <c r="U80">
        <v>160000</v>
      </c>
      <c r="V80">
        <f t="shared" si="7"/>
        <v>89519.003205899309</v>
      </c>
      <c r="W80">
        <v>38000</v>
      </c>
      <c r="X80">
        <v>55000</v>
      </c>
      <c r="Y80">
        <v>8000</v>
      </c>
      <c r="Z80">
        <v>30000</v>
      </c>
      <c r="AA80">
        <v>23000</v>
      </c>
      <c r="AB80">
        <v>6000</v>
      </c>
      <c r="AD80">
        <f t="shared" si="8"/>
        <v>21260.763261401084</v>
      </c>
      <c r="AE80">
        <f t="shared" si="9"/>
        <v>30772.157352027883</v>
      </c>
      <c r="AF80">
        <f t="shared" si="10"/>
        <v>4475.9501602949649</v>
      </c>
      <c r="AG80">
        <f t="shared" si="11"/>
        <v>16784.81310110612</v>
      </c>
      <c r="AH80">
        <f t="shared" si="12"/>
        <v>12868.356710848026</v>
      </c>
      <c r="AI80">
        <f t="shared" si="13"/>
        <v>3356.9626202212239</v>
      </c>
      <c r="AK80" t="s">
        <v>29</v>
      </c>
      <c r="AL80" t="s">
        <v>30</v>
      </c>
    </row>
    <row r="81" spans="1:38" x14ac:dyDescent="0.2">
      <c r="A81" t="s">
        <v>121</v>
      </c>
      <c r="B81">
        <v>229</v>
      </c>
      <c r="C81">
        <v>230</v>
      </c>
      <c r="D81">
        <v>253</v>
      </c>
      <c r="E81">
        <v>141067</v>
      </c>
      <c r="F81">
        <v>136026</v>
      </c>
      <c r="G81">
        <v>135402</v>
      </c>
      <c r="H81">
        <v>99</v>
      </c>
      <c r="I81">
        <v>100</v>
      </c>
      <c r="J81">
        <v>113</v>
      </c>
      <c r="K81">
        <v>68375</v>
      </c>
      <c r="L81">
        <v>65051</v>
      </c>
      <c r="M81">
        <v>64752</v>
      </c>
      <c r="N81">
        <v>130</v>
      </c>
      <c r="O81">
        <v>130</v>
      </c>
      <c r="P81">
        <v>140</v>
      </c>
      <c r="Q81">
        <v>72692</v>
      </c>
      <c r="R81">
        <v>70975</v>
      </c>
      <c r="S81">
        <v>70650</v>
      </c>
      <c r="U81">
        <v>101000</v>
      </c>
      <c r="V81">
        <f t="shared" si="7"/>
        <v>74592.694347203142</v>
      </c>
      <c r="W81">
        <v>19000</v>
      </c>
      <c r="X81">
        <v>33000</v>
      </c>
      <c r="Y81">
        <v>10000</v>
      </c>
      <c r="Z81">
        <v>17000</v>
      </c>
      <c r="AA81">
        <v>13000</v>
      </c>
      <c r="AB81">
        <v>9000</v>
      </c>
      <c r="AD81">
        <f t="shared" si="8"/>
        <v>14032.289035612472</v>
      </c>
      <c r="AE81">
        <f t="shared" si="9"/>
        <v>24371.870430274295</v>
      </c>
      <c r="AF81">
        <f t="shared" si="10"/>
        <v>7385.4152819013016</v>
      </c>
      <c r="AG81">
        <f t="shared" si="11"/>
        <v>12555.205979232212</v>
      </c>
      <c r="AH81">
        <f t="shared" si="12"/>
        <v>9601.0398664716922</v>
      </c>
      <c r="AI81">
        <f t="shared" si="13"/>
        <v>6646.873753711172</v>
      </c>
      <c r="AK81" t="s">
        <v>71</v>
      </c>
      <c r="AL81" t="s">
        <v>37</v>
      </c>
    </row>
    <row r="82" spans="1:38" x14ac:dyDescent="0.2">
      <c r="A82" t="s">
        <v>122</v>
      </c>
      <c r="B82">
        <v>839</v>
      </c>
      <c r="C82">
        <v>869</v>
      </c>
      <c r="D82">
        <v>867</v>
      </c>
      <c r="E82">
        <v>234508</v>
      </c>
      <c r="F82">
        <v>246600</v>
      </c>
      <c r="G82">
        <v>252016</v>
      </c>
      <c r="H82">
        <v>314</v>
      </c>
      <c r="I82">
        <v>327</v>
      </c>
      <c r="J82">
        <v>295</v>
      </c>
      <c r="K82">
        <v>114628</v>
      </c>
      <c r="L82">
        <v>117924</v>
      </c>
      <c r="M82">
        <v>117803</v>
      </c>
      <c r="N82">
        <v>525</v>
      </c>
      <c r="O82">
        <v>542</v>
      </c>
      <c r="P82">
        <v>572</v>
      </c>
      <c r="Q82">
        <v>119880</v>
      </c>
      <c r="R82">
        <v>128676</v>
      </c>
      <c r="S82">
        <v>134213</v>
      </c>
      <c r="U82">
        <v>210000</v>
      </c>
      <c r="V82">
        <f t="shared" si="7"/>
        <v>83328.042663957851</v>
      </c>
      <c r="W82">
        <v>29000</v>
      </c>
      <c r="X82">
        <v>53000</v>
      </c>
      <c r="Y82">
        <v>23000</v>
      </c>
      <c r="Z82">
        <v>77000</v>
      </c>
      <c r="AA82">
        <v>9000</v>
      </c>
      <c r="AB82">
        <v>19000</v>
      </c>
      <c r="AD82">
        <f t="shared" si="8"/>
        <v>11507.205891689417</v>
      </c>
      <c r="AE82">
        <f t="shared" si="9"/>
        <v>21030.410767570313</v>
      </c>
      <c r="AF82">
        <f t="shared" si="10"/>
        <v>9126.4046727191926</v>
      </c>
      <c r="AG82">
        <f t="shared" si="11"/>
        <v>30553.615643451209</v>
      </c>
      <c r="AH82">
        <f t="shared" si="12"/>
        <v>3571.2018284553365</v>
      </c>
      <c r="AI82">
        <f t="shared" si="13"/>
        <v>7539.2038600723754</v>
      </c>
      <c r="AK82" t="s">
        <v>49</v>
      </c>
      <c r="AL82" t="s">
        <v>37</v>
      </c>
    </row>
    <row r="83" spans="1:38" x14ac:dyDescent="0.2">
      <c r="A83" t="s">
        <v>123</v>
      </c>
      <c r="B83">
        <v>483</v>
      </c>
      <c r="C83">
        <v>491</v>
      </c>
      <c r="D83">
        <v>580</v>
      </c>
      <c r="E83">
        <v>279718</v>
      </c>
      <c r="F83">
        <v>270928</v>
      </c>
      <c r="G83">
        <v>280311</v>
      </c>
      <c r="H83">
        <v>177</v>
      </c>
      <c r="I83">
        <v>171</v>
      </c>
      <c r="J83">
        <v>193</v>
      </c>
      <c r="K83">
        <v>138544</v>
      </c>
      <c r="L83">
        <v>126093</v>
      </c>
      <c r="M83">
        <v>125862</v>
      </c>
      <c r="N83">
        <v>306</v>
      </c>
      <c r="O83">
        <v>320</v>
      </c>
      <c r="P83">
        <v>387</v>
      </c>
      <c r="Q83">
        <v>141174</v>
      </c>
      <c r="R83">
        <v>144835</v>
      </c>
      <c r="S83">
        <v>154449</v>
      </c>
      <c r="U83">
        <v>220000</v>
      </c>
      <c r="V83">
        <f t="shared" si="7"/>
        <v>78484.254988209519</v>
      </c>
      <c r="W83">
        <v>14000</v>
      </c>
      <c r="X83">
        <v>26000</v>
      </c>
      <c r="Y83">
        <v>20000</v>
      </c>
      <c r="Z83">
        <v>112000</v>
      </c>
      <c r="AA83">
        <v>27000</v>
      </c>
      <c r="AB83">
        <v>21000</v>
      </c>
      <c r="AD83">
        <f t="shared" si="8"/>
        <v>4994.4525901587876</v>
      </c>
      <c r="AE83">
        <f t="shared" si="9"/>
        <v>9275.4119531520355</v>
      </c>
      <c r="AF83">
        <f t="shared" si="10"/>
        <v>7134.9322716554116</v>
      </c>
      <c r="AG83">
        <f t="shared" si="11"/>
        <v>39955.620721270301</v>
      </c>
      <c r="AH83">
        <f t="shared" si="12"/>
        <v>9632.1585667348045</v>
      </c>
      <c r="AI83">
        <f t="shared" si="13"/>
        <v>7491.6788852381815</v>
      </c>
      <c r="AK83" t="s">
        <v>71</v>
      </c>
      <c r="AL83" t="s">
        <v>34</v>
      </c>
    </row>
    <row r="84" spans="1:38" x14ac:dyDescent="0.2">
      <c r="A84" t="s">
        <v>124</v>
      </c>
      <c r="B84">
        <v>568</v>
      </c>
      <c r="C84">
        <v>669</v>
      </c>
      <c r="D84">
        <v>710</v>
      </c>
      <c r="E84">
        <v>244074</v>
      </c>
      <c r="F84">
        <v>241099</v>
      </c>
      <c r="G84">
        <v>237261</v>
      </c>
      <c r="H84">
        <v>192</v>
      </c>
      <c r="I84">
        <v>210</v>
      </c>
      <c r="J84">
        <v>206</v>
      </c>
      <c r="K84">
        <v>119621</v>
      </c>
      <c r="L84">
        <v>108593</v>
      </c>
      <c r="M84">
        <v>111074</v>
      </c>
      <c r="N84">
        <v>376</v>
      </c>
      <c r="O84">
        <v>459</v>
      </c>
      <c r="P84">
        <v>504</v>
      </c>
      <c r="Q84">
        <v>124453</v>
      </c>
      <c r="R84">
        <v>132506</v>
      </c>
      <c r="S84">
        <v>126187</v>
      </c>
      <c r="U84">
        <v>200000</v>
      </c>
      <c r="V84">
        <f t="shared" si="7"/>
        <v>84295.354061560894</v>
      </c>
      <c r="W84">
        <v>31000</v>
      </c>
      <c r="X84">
        <v>45000</v>
      </c>
      <c r="Y84">
        <v>22000</v>
      </c>
      <c r="Z84">
        <v>54000</v>
      </c>
      <c r="AA84">
        <v>31000</v>
      </c>
      <c r="AB84">
        <v>17000</v>
      </c>
      <c r="AD84">
        <f t="shared" si="8"/>
        <v>13065.779879541938</v>
      </c>
      <c r="AE84">
        <f t="shared" si="9"/>
        <v>18966.4546638512</v>
      </c>
      <c r="AF84">
        <f t="shared" si="10"/>
        <v>9272.4889467716985</v>
      </c>
      <c r="AG84">
        <f t="shared" si="11"/>
        <v>22759.74559662144</v>
      </c>
      <c r="AH84">
        <f t="shared" si="12"/>
        <v>13065.779879541938</v>
      </c>
      <c r="AI84">
        <f t="shared" si="13"/>
        <v>7165.1050952326768</v>
      </c>
      <c r="AK84" t="s">
        <v>29</v>
      </c>
      <c r="AL84" t="s">
        <v>30</v>
      </c>
    </row>
    <row r="85" spans="1:38" x14ac:dyDescent="0.2">
      <c r="A85" t="s">
        <v>125</v>
      </c>
      <c r="B85">
        <v>2483</v>
      </c>
      <c r="C85">
        <v>2917</v>
      </c>
      <c r="D85">
        <v>3058</v>
      </c>
      <c r="E85">
        <v>853151</v>
      </c>
      <c r="F85">
        <v>953390</v>
      </c>
      <c r="G85">
        <v>971906</v>
      </c>
      <c r="H85">
        <v>829</v>
      </c>
      <c r="I85">
        <v>1000</v>
      </c>
      <c r="J85">
        <v>1093</v>
      </c>
      <c r="K85">
        <v>417361</v>
      </c>
      <c r="L85">
        <v>461507</v>
      </c>
      <c r="M85">
        <v>490978</v>
      </c>
      <c r="N85">
        <v>1654</v>
      </c>
      <c r="O85">
        <v>1917</v>
      </c>
      <c r="P85">
        <v>1965</v>
      </c>
      <c r="Q85">
        <v>435790</v>
      </c>
      <c r="R85">
        <v>491883</v>
      </c>
      <c r="S85">
        <v>480928</v>
      </c>
      <c r="U85">
        <v>619000</v>
      </c>
      <c r="V85">
        <f t="shared" si="7"/>
        <v>63689.286824034418</v>
      </c>
      <c r="W85">
        <v>142000</v>
      </c>
      <c r="X85">
        <v>139000</v>
      </c>
      <c r="Y85">
        <v>98000</v>
      </c>
      <c r="Z85">
        <v>112000</v>
      </c>
      <c r="AA85">
        <v>87000</v>
      </c>
      <c r="AB85">
        <v>41000</v>
      </c>
      <c r="AD85">
        <f t="shared" si="8"/>
        <v>14610.466444285763</v>
      </c>
      <c r="AE85">
        <f t="shared" si="9"/>
        <v>14301.794617998037</v>
      </c>
      <c r="AF85">
        <f t="shared" si="10"/>
        <v>10083.279658732428</v>
      </c>
      <c r="AG85">
        <f t="shared" si="11"/>
        <v>11523.748181408489</v>
      </c>
      <c r="AH85">
        <f t="shared" si="12"/>
        <v>8951.4829623440964</v>
      </c>
      <c r="AI85">
        <f t="shared" si="13"/>
        <v>4218.514959265608</v>
      </c>
      <c r="AK85" t="s">
        <v>39</v>
      </c>
      <c r="AL85" t="s">
        <v>56</v>
      </c>
    </row>
    <row r="86" spans="1:38" x14ac:dyDescent="0.2">
      <c r="A86" t="s">
        <v>126</v>
      </c>
      <c r="B86">
        <v>393</v>
      </c>
      <c r="C86">
        <v>395</v>
      </c>
      <c r="D86">
        <v>456</v>
      </c>
      <c r="E86">
        <v>158286</v>
      </c>
      <c r="F86">
        <v>162232</v>
      </c>
      <c r="G86">
        <v>168754</v>
      </c>
      <c r="H86">
        <v>151</v>
      </c>
      <c r="I86">
        <v>136</v>
      </c>
      <c r="J86">
        <v>173</v>
      </c>
      <c r="K86">
        <v>78082</v>
      </c>
      <c r="L86">
        <v>79475</v>
      </c>
      <c r="M86">
        <v>82979</v>
      </c>
      <c r="N86">
        <v>242</v>
      </c>
      <c r="O86">
        <v>259</v>
      </c>
      <c r="P86">
        <v>283</v>
      </c>
      <c r="Q86">
        <v>80204</v>
      </c>
      <c r="R86">
        <v>82757</v>
      </c>
      <c r="S86">
        <v>85775</v>
      </c>
      <c r="U86">
        <v>110000</v>
      </c>
      <c r="V86">
        <f t="shared" si="7"/>
        <v>65183.640091494133</v>
      </c>
      <c r="W86">
        <v>25000</v>
      </c>
      <c r="X86">
        <v>14000</v>
      </c>
      <c r="Y86">
        <v>7000</v>
      </c>
      <c r="Z86">
        <v>32000</v>
      </c>
      <c r="AA86">
        <v>25000</v>
      </c>
      <c r="AB86">
        <v>7000</v>
      </c>
      <c r="AD86">
        <f t="shared" si="8"/>
        <v>14814.463657157756</v>
      </c>
      <c r="AE86">
        <f t="shared" si="9"/>
        <v>8296.0996480083431</v>
      </c>
      <c r="AF86">
        <f t="shared" si="10"/>
        <v>4148.0498240041716</v>
      </c>
      <c r="AG86">
        <f t="shared" si="11"/>
        <v>18962.513481161928</v>
      </c>
      <c r="AH86">
        <f t="shared" si="12"/>
        <v>14814.463657157756</v>
      </c>
      <c r="AI86">
        <f t="shared" si="13"/>
        <v>4148.0498240041716</v>
      </c>
      <c r="AK86" t="s">
        <v>33</v>
      </c>
      <c r="AL86" t="s">
        <v>37</v>
      </c>
    </row>
    <row r="87" spans="1:38" x14ac:dyDescent="0.2">
      <c r="A87" t="s">
        <v>127</v>
      </c>
      <c r="B87">
        <v>255</v>
      </c>
      <c r="C87">
        <v>285</v>
      </c>
      <c r="D87">
        <v>340</v>
      </c>
      <c r="E87">
        <v>161608</v>
      </c>
      <c r="F87">
        <v>166070</v>
      </c>
      <c r="G87">
        <v>183030</v>
      </c>
      <c r="H87">
        <v>90</v>
      </c>
      <c r="I87">
        <v>116</v>
      </c>
      <c r="J87">
        <v>113</v>
      </c>
      <c r="K87">
        <v>79253</v>
      </c>
      <c r="L87">
        <v>86165</v>
      </c>
      <c r="M87">
        <v>91962</v>
      </c>
      <c r="N87">
        <v>165</v>
      </c>
      <c r="O87">
        <v>169</v>
      </c>
      <c r="P87">
        <v>227</v>
      </c>
      <c r="Q87">
        <v>82355</v>
      </c>
      <c r="R87">
        <v>79905</v>
      </c>
      <c r="S87">
        <v>91068</v>
      </c>
      <c r="U87">
        <v>141000</v>
      </c>
      <c r="V87">
        <f t="shared" si="7"/>
        <v>77036.551385018844</v>
      </c>
      <c r="W87">
        <v>34000</v>
      </c>
      <c r="X87">
        <v>37000</v>
      </c>
      <c r="Y87">
        <v>17000</v>
      </c>
      <c r="Z87">
        <v>34000</v>
      </c>
      <c r="AA87">
        <v>8000</v>
      </c>
      <c r="AB87">
        <v>11000</v>
      </c>
      <c r="AD87">
        <f t="shared" si="8"/>
        <v>18576.189695678306</v>
      </c>
      <c r="AE87">
        <f t="shared" si="9"/>
        <v>20215.265257061685</v>
      </c>
      <c r="AF87">
        <f t="shared" si="10"/>
        <v>9288.0948478391529</v>
      </c>
      <c r="AG87">
        <f t="shared" si="11"/>
        <v>18576.189695678306</v>
      </c>
      <c r="AH87">
        <f t="shared" si="12"/>
        <v>4370.8681636890133</v>
      </c>
      <c r="AI87">
        <f t="shared" si="13"/>
        <v>6009.9437250723922</v>
      </c>
      <c r="AK87" t="s">
        <v>33</v>
      </c>
      <c r="AL87" t="s">
        <v>37</v>
      </c>
    </row>
    <row r="88" spans="1:38" x14ac:dyDescent="0.2">
      <c r="A88" t="s">
        <v>128</v>
      </c>
      <c r="B88">
        <v>773</v>
      </c>
      <c r="C88">
        <v>824</v>
      </c>
      <c r="D88">
        <v>833</v>
      </c>
      <c r="E88">
        <v>208429</v>
      </c>
      <c r="F88">
        <v>217790</v>
      </c>
      <c r="G88">
        <v>218624</v>
      </c>
      <c r="H88">
        <v>221</v>
      </c>
      <c r="I88">
        <v>270</v>
      </c>
      <c r="J88">
        <v>262</v>
      </c>
      <c r="K88">
        <v>102443</v>
      </c>
      <c r="L88">
        <v>111927</v>
      </c>
      <c r="M88">
        <v>114101</v>
      </c>
      <c r="N88">
        <v>552</v>
      </c>
      <c r="O88">
        <v>554</v>
      </c>
      <c r="P88">
        <v>571</v>
      </c>
      <c r="Q88">
        <v>105986</v>
      </c>
      <c r="R88">
        <v>105863</v>
      </c>
      <c r="S88">
        <v>104523</v>
      </c>
      <c r="U88">
        <v>160000</v>
      </c>
      <c r="V88">
        <f t="shared" si="7"/>
        <v>73185.01170960188</v>
      </c>
      <c r="W88">
        <v>26000</v>
      </c>
      <c r="X88">
        <v>32000</v>
      </c>
      <c r="Y88">
        <v>24000</v>
      </c>
      <c r="Z88">
        <v>50000</v>
      </c>
      <c r="AA88">
        <v>9000</v>
      </c>
      <c r="AB88">
        <v>19000</v>
      </c>
      <c r="AD88">
        <f t="shared" si="8"/>
        <v>11892.564402810305</v>
      </c>
      <c r="AE88">
        <f t="shared" si="9"/>
        <v>14637.002341920374</v>
      </c>
      <c r="AF88">
        <f t="shared" si="10"/>
        <v>10977.751756440281</v>
      </c>
      <c r="AG88">
        <f t="shared" si="11"/>
        <v>22870.316159250586</v>
      </c>
      <c r="AH88">
        <f t="shared" si="12"/>
        <v>4116.6569086651052</v>
      </c>
      <c r="AI88">
        <f t="shared" si="13"/>
        <v>8690.7201405152227</v>
      </c>
      <c r="AK88" t="s">
        <v>36</v>
      </c>
      <c r="AL88" t="s">
        <v>37</v>
      </c>
    </row>
    <row r="89" spans="1:38" x14ac:dyDescent="0.2">
      <c r="A89" t="s">
        <v>129</v>
      </c>
      <c r="B89">
        <v>619</v>
      </c>
      <c r="C89">
        <v>703</v>
      </c>
      <c r="D89">
        <v>771</v>
      </c>
      <c r="E89">
        <v>197354</v>
      </c>
      <c r="F89">
        <v>206800</v>
      </c>
      <c r="G89">
        <v>218769</v>
      </c>
      <c r="H89">
        <v>221</v>
      </c>
      <c r="I89">
        <v>254</v>
      </c>
      <c r="J89">
        <v>280</v>
      </c>
      <c r="K89">
        <v>95697</v>
      </c>
      <c r="L89">
        <v>97691</v>
      </c>
      <c r="M89">
        <v>105804</v>
      </c>
      <c r="N89">
        <v>398</v>
      </c>
      <c r="O89">
        <v>449</v>
      </c>
      <c r="P89">
        <v>491</v>
      </c>
      <c r="Q89">
        <v>101657</v>
      </c>
      <c r="R89">
        <v>109109</v>
      </c>
      <c r="S89">
        <v>112965</v>
      </c>
      <c r="U89">
        <v>150000</v>
      </c>
      <c r="V89">
        <f t="shared" si="7"/>
        <v>68565.473170330355</v>
      </c>
      <c r="W89">
        <v>43000</v>
      </c>
      <c r="X89">
        <v>51000</v>
      </c>
      <c r="Y89">
        <v>15000</v>
      </c>
      <c r="Z89">
        <v>22000</v>
      </c>
      <c r="AA89">
        <v>12000</v>
      </c>
      <c r="AB89">
        <v>7000</v>
      </c>
      <c r="AD89">
        <f t="shared" si="8"/>
        <v>19655.435642161367</v>
      </c>
      <c r="AE89">
        <f t="shared" si="9"/>
        <v>23312.260877912318</v>
      </c>
      <c r="AF89">
        <f t="shared" si="10"/>
        <v>6856.5473170330351</v>
      </c>
      <c r="AG89">
        <f t="shared" si="11"/>
        <v>10056.269398315118</v>
      </c>
      <c r="AH89">
        <f t="shared" si="12"/>
        <v>5485.2378536264277</v>
      </c>
      <c r="AI89">
        <f t="shared" si="13"/>
        <v>3199.7220812820833</v>
      </c>
      <c r="AK89" t="s">
        <v>71</v>
      </c>
      <c r="AL89" t="s">
        <v>34</v>
      </c>
    </row>
    <row r="90" spans="1:38" x14ac:dyDescent="0.2">
      <c r="A90" t="s">
        <v>130</v>
      </c>
      <c r="B90">
        <v>2117</v>
      </c>
      <c r="C90">
        <v>2339</v>
      </c>
      <c r="D90">
        <v>2607</v>
      </c>
      <c r="E90">
        <v>597599</v>
      </c>
      <c r="F90">
        <v>649891</v>
      </c>
      <c r="G90">
        <v>676178</v>
      </c>
      <c r="H90">
        <v>779</v>
      </c>
      <c r="I90">
        <v>897</v>
      </c>
      <c r="J90">
        <v>1039</v>
      </c>
      <c r="K90">
        <v>291330</v>
      </c>
      <c r="L90">
        <v>326918</v>
      </c>
      <c r="M90">
        <v>345749</v>
      </c>
      <c r="N90">
        <v>1338</v>
      </c>
      <c r="O90">
        <v>1442</v>
      </c>
      <c r="P90">
        <v>1568</v>
      </c>
      <c r="Q90">
        <v>306269</v>
      </c>
      <c r="R90">
        <v>322973</v>
      </c>
      <c r="S90">
        <v>330429</v>
      </c>
      <c r="U90">
        <v>489000</v>
      </c>
      <c r="V90">
        <f t="shared" si="7"/>
        <v>72318.235730828266</v>
      </c>
      <c r="W90">
        <v>57000</v>
      </c>
      <c r="X90">
        <v>141000</v>
      </c>
      <c r="Y90">
        <v>11000</v>
      </c>
      <c r="Z90">
        <v>109000</v>
      </c>
      <c r="AA90">
        <v>108000</v>
      </c>
      <c r="AB90">
        <v>63000</v>
      </c>
      <c r="AD90">
        <f t="shared" si="8"/>
        <v>8429.7329992990017</v>
      </c>
      <c r="AE90">
        <f t="shared" si="9"/>
        <v>20852.497419318584</v>
      </c>
      <c r="AF90">
        <f t="shared" si="10"/>
        <v>1626.7905788120879</v>
      </c>
      <c r="AG90">
        <f t="shared" si="11"/>
        <v>16120.0157355016</v>
      </c>
      <c r="AH90">
        <f t="shared" si="12"/>
        <v>15972.125682882319</v>
      </c>
      <c r="AI90">
        <f t="shared" si="13"/>
        <v>9317.0733150146862</v>
      </c>
      <c r="AK90" t="s">
        <v>33</v>
      </c>
      <c r="AL90" t="s">
        <v>56</v>
      </c>
    </row>
    <row r="91" spans="1:38" x14ac:dyDescent="0.2">
      <c r="A91" t="s">
        <v>131</v>
      </c>
      <c r="B91">
        <v>3050</v>
      </c>
      <c r="C91">
        <v>3213</v>
      </c>
      <c r="D91">
        <v>3501</v>
      </c>
      <c r="E91">
        <v>683890</v>
      </c>
      <c r="F91">
        <v>716111</v>
      </c>
      <c r="G91">
        <v>751413</v>
      </c>
      <c r="H91">
        <v>1078</v>
      </c>
      <c r="I91">
        <v>1114</v>
      </c>
      <c r="J91">
        <v>1213</v>
      </c>
      <c r="K91">
        <v>336405</v>
      </c>
      <c r="L91">
        <v>352108</v>
      </c>
      <c r="M91">
        <v>363837</v>
      </c>
      <c r="N91">
        <v>1972</v>
      </c>
      <c r="O91">
        <v>2099</v>
      </c>
      <c r="P91">
        <v>2288</v>
      </c>
      <c r="Q91">
        <v>347485</v>
      </c>
      <c r="R91">
        <v>364003</v>
      </c>
      <c r="S91">
        <v>387576</v>
      </c>
      <c r="U91">
        <v>590000</v>
      </c>
      <c r="V91">
        <f t="shared" si="7"/>
        <v>78518.737365470122</v>
      </c>
      <c r="W91">
        <v>234000</v>
      </c>
      <c r="X91">
        <v>79000</v>
      </c>
      <c r="Y91">
        <v>87000</v>
      </c>
      <c r="Z91">
        <v>34000</v>
      </c>
      <c r="AA91">
        <v>71000</v>
      </c>
      <c r="AB91">
        <v>85000</v>
      </c>
      <c r="AD91">
        <f t="shared" si="8"/>
        <v>31141.329734779676</v>
      </c>
      <c r="AE91">
        <f t="shared" si="9"/>
        <v>10513.525850630745</v>
      </c>
      <c r="AF91">
        <f t="shared" si="10"/>
        <v>11578.186696264238</v>
      </c>
      <c r="AG91">
        <f t="shared" si="11"/>
        <v>4524.8085939423454</v>
      </c>
      <c r="AH91">
        <f t="shared" si="12"/>
        <v>9448.8650049972512</v>
      </c>
      <c r="AI91">
        <f t="shared" si="13"/>
        <v>11312.021484855864</v>
      </c>
      <c r="AK91" t="s">
        <v>73</v>
      </c>
      <c r="AL91" t="s">
        <v>56</v>
      </c>
    </row>
    <row r="92" spans="1:38" x14ac:dyDescent="0.2">
      <c r="A92" t="s">
        <v>132</v>
      </c>
      <c r="B92">
        <v>1011</v>
      </c>
      <c r="C92">
        <v>1082</v>
      </c>
      <c r="D92">
        <v>1286</v>
      </c>
      <c r="E92">
        <v>313047</v>
      </c>
      <c r="F92">
        <v>327534</v>
      </c>
      <c r="G92">
        <v>351792</v>
      </c>
      <c r="H92">
        <v>344</v>
      </c>
      <c r="I92">
        <v>435</v>
      </c>
      <c r="J92">
        <v>482</v>
      </c>
      <c r="K92">
        <v>154113</v>
      </c>
      <c r="L92">
        <v>166259</v>
      </c>
      <c r="M92">
        <v>179122</v>
      </c>
      <c r="N92">
        <v>667</v>
      </c>
      <c r="O92">
        <v>647</v>
      </c>
      <c r="P92">
        <v>804</v>
      </c>
      <c r="Q92">
        <v>158934</v>
      </c>
      <c r="R92">
        <v>161275</v>
      </c>
      <c r="S92">
        <v>172670</v>
      </c>
      <c r="U92">
        <v>240000</v>
      </c>
      <c r="V92">
        <f t="shared" si="7"/>
        <v>68222.131259380549</v>
      </c>
      <c r="W92">
        <v>65000</v>
      </c>
      <c r="X92">
        <v>65000</v>
      </c>
      <c r="Y92">
        <v>21000</v>
      </c>
      <c r="Z92">
        <v>40000</v>
      </c>
      <c r="AA92">
        <v>26000</v>
      </c>
      <c r="AB92">
        <v>23000</v>
      </c>
      <c r="AD92">
        <f t="shared" si="8"/>
        <v>18476.827216082231</v>
      </c>
      <c r="AE92">
        <f t="shared" si="9"/>
        <v>18476.827216082231</v>
      </c>
      <c r="AF92">
        <f t="shared" si="10"/>
        <v>5969.436485195798</v>
      </c>
      <c r="AG92">
        <f t="shared" si="11"/>
        <v>11370.355209896758</v>
      </c>
      <c r="AH92">
        <f t="shared" si="12"/>
        <v>7390.7308864328916</v>
      </c>
      <c r="AI92">
        <f t="shared" si="13"/>
        <v>6537.9542456906356</v>
      </c>
      <c r="AK92" t="s">
        <v>71</v>
      </c>
      <c r="AL92" t="s">
        <v>37</v>
      </c>
    </row>
    <row r="93" spans="1:38" x14ac:dyDescent="0.2">
      <c r="A93" t="s">
        <v>133</v>
      </c>
      <c r="B93">
        <v>2098</v>
      </c>
      <c r="C93">
        <v>2226</v>
      </c>
      <c r="D93">
        <v>2080</v>
      </c>
      <c r="E93">
        <v>298648</v>
      </c>
      <c r="F93">
        <v>310011</v>
      </c>
      <c r="G93">
        <v>292387</v>
      </c>
      <c r="H93">
        <v>731</v>
      </c>
      <c r="I93">
        <v>692</v>
      </c>
      <c r="J93">
        <v>599</v>
      </c>
      <c r="K93">
        <v>149324</v>
      </c>
      <c r="L93">
        <v>146798</v>
      </c>
      <c r="M93">
        <v>128704</v>
      </c>
      <c r="N93">
        <v>1367</v>
      </c>
      <c r="O93">
        <v>1534</v>
      </c>
      <c r="P93">
        <v>1481</v>
      </c>
      <c r="Q93">
        <v>149324</v>
      </c>
      <c r="R93">
        <v>163213</v>
      </c>
      <c r="S93">
        <v>163683</v>
      </c>
      <c r="U93">
        <v>221000</v>
      </c>
      <c r="V93">
        <f t="shared" si="7"/>
        <v>75584.755820197199</v>
      </c>
      <c r="W93">
        <v>45000</v>
      </c>
      <c r="X93">
        <v>42000</v>
      </c>
      <c r="Y93">
        <v>23000</v>
      </c>
      <c r="Z93">
        <v>82000</v>
      </c>
      <c r="AA93">
        <v>22000</v>
      </c>
      <c r="AB93">
        <v>7000</v>
      </c>
      <c r="AD93">
        <f t="shared" si="8"/>
        <v>15390.561139859161</v>
      </c>
      <c r="AE93">
        <f t="shared" si="9"/>
        <v>14364.523730535215</v>
      </c>
      <c r="AF93">
        <f t="shared" si="10"/>
        <v>7866.2868048169039</v>
      </c>
      <c r="AG93">
        <f t="shared" si="11"/>
        <v>28045.022521521136</v>
      </c>
      <c r="AH93">
        <f t="shared" si="12"/>
        <v>7524.2743350422552</v>
      </c>
      <c r="AI93">
        <f t="shared" si="13"/>
        <v>2394.0872884225359</v>
      </c>
      <c r="AK93" t="s">
        <v>73</v>
      </c>
      <c r="AL93" t="s">
        <v>37</v>
      </c>
    </row>
    <row r="94" spans="1:38" x14ac:dyDescent="0.2">
      <c r="A94" t="s">
        <v>134</v>
      </c>
      <c r="B94">
        <v>5065</v>
      </c>
      <c r="C94">
        <v>5582</v>
      </c>
      <c r="D94">
        <v>5745</v>
      </c>
      <c r="E94">
        <v>778640</v>
      </c>
      <c r="F94">
        <v>862292</v>
      </c>
      <c r="G94">
        <v>870182</v>
      </c>
      <c r="H94">
        <v>1762</v>
      </c>
      <c r="I94">
        <v>2065</v>
      </c>
      <c r="J94">
        <v>2000</v>
      </c>
      <c r="K94">
        <v>379743</v>
      </c>
      <c r="L94">
        <v>442717</v>
      </c>
      <c r="M94">
        <v>431134</v>
      </c>
      <c r="N94">
        <v>3303</v>
      </c>
      <c r="O94">
        <v>3517</v>
      </c>
      <c r="P94">
        <v>3745</v>
      </c>
      <c r="Q94">
        <v>398897</v>
      </c>
      <c r="R94">
        <v>419575</v>
      </c>
      <c r="S94">
        <v>439048</v>
      </c>
      <c r="U94">
        <v>529000</v>
      </c>
      <c r="V94">
        <f t="shared" si="7"/>
        <v>60791.880319289528</v>
      </c>
      <c r="W94">
        <v>134000</v>
      </c>
      <c r="X94">
        <v>126000</v>
      </c>
      <c r="Y94">
        <v>70000</v>
      </c>
      <c r="Z94">
        <v>166000</v>
      </c>
      <c r="AA94">
        <v>13000</v>
      </c>
      <c r="AB94">
        <v>20000</v>
      </c>
      <c r="AD94">
        <f t="shared" si="8"/>
        <v>15399.077434375797</v>
      </c>
      <c r="AE94">
        <f t="shared" si="9"/>
        <v>14479.729527845901</v>
      </c>
      <c r="AF94">
        <f t="shared" si="10"/>
        <v>8044.2941821366103</v>
      </c>
      <c r="AG94">
        <f t="shared" si="11"/>
        <v>19076.46906049539</v>
      </c>
      <c r="AH94">
        <f t="shared" si="12"/>
        <v>1493.9403481110849</v>
      </c>
      <c r="AI94">
        <f t="shared" si="13"/>
        <v>2298.3697663247458</v>
      </c>
      <c r="AK94" t="s">
        <v>73</v>
      </c>
      <c r="AL94" t="s">
        <v>56</v>
      </c>
    </row>
    <row r="95" spans="1:38" x14ac:dyDescent="0.2">
      <c r="A95" t="s">
        <v>135</v>
      </c>
      <c r="B95">
        <v>680</v>
      </c>
      <c r="C95">
        <v>721</v>
      </c>
      <c r="D95">
        <v>844</v>
      </c>
      <c r="E95">
        <v>219707</v>
      </c>
      <c r="F95">
        <v>213764</v>
      </c>
      <c r="G95">
        <v>224711</v>
      </c>
      <c r="H95">
        <v>291</v>
      </c>
      <c r="I95">
        <v>300</v>
      </c>
      <c r="J95">
        <v>352</v>
      </c>
      <c r="K95">
        <v>107437</v>
      </c>
      <c r="L95">
        <v>99406</v>
      </c>
      <c r="M95">
        <v>106394</v>
      </c>
      <c r="N95">
        <v>389</v>
      </c>
      <c r="O95">
        <v>421</v>
      </c>
      <c r="P95">
        <v>492</v>
      </c>
      <c r="Q95">
        <v>112270</v>
      </c>
      <c r="R95">
        <v>114358</v>
      </c>
      <c r="S95">
        <v>118317</v>
      </c>
      <c r="U95">
        <v>180000</v>
      </c>
      <c r="V95">
        <f t="shared" si="7"/>
        <v>80102.887709101909</v>
      </c>
      <c r="W95">
        <v>23000</v>
      </c>
      <c r="X95">
        <v>62000</v>
      </c>
      <c r="Y95">
        <v>18000</v>
      </c>
      <c r="Z95">
        <v>38000</v>
      </c>
      <c r="AA95">
        <v>21000</v>
      </c>
      <c r="AB95">
        <v>18000</v>
      </c>
      <c r="AD95">
        <f t="shared" si="8"/>
        <v>10235.368985051911</v>
      </c>
      <c r="AE95">
        <f t="shared" si="9"/>
        <v>27590.994655357325</v>
      </c>
      <c r="AF95">
        <f t="shared" si="10"/>
        <v>8010.2887709101915</v>
      </c>
      <c r="AG95">
        <f t="shared" si="11"/>
        <v>16910.609627477072</v>
      </c>
      <c r="AH95">
        <f t="shared" si="12"/>
        <v>9345.3368993952226</v>
      </c>
      <c r="AI95">
        <f t="shared" si="13"/>
        <v>8010.2887709101915</v>
      </c>
      <c r="AK95" t="s">
        <v>44</v>
      </c>
      <c r="AL95" t="s">
        <v>34</v>
      </c>
    </row>
    <row r="96" spans="1:38" x14ac:dyDescent="0.2">
      <c r="A96" t="s">
        <v>136</v>
      </c>
      <c r="B96">
        <v>987</v>
      </c>
      <c r="C96">
        <v>1014</v>
      </c>
      <c r="D96">
        <v>1293</v>
      </c>
      <c r="E96">
        <v>639889</v>
      </c>
      <c r="F96">
        <v>641446</v>
      </c>
      <c r="G96">
        <v>696312</v>
      </c>
      <c r="H96">
        <v>305</v>
      </c>
      <c r="I96">
        <v>310</v>
      </c>
      <c r="J96">
        <v>402</v>
      </c>
      <c r="K96">
        <v>308043</v>
      </c>
      <c r="L96">
        <v>304690</v>
      </c>
      <c r="M96">
        <v>336128</v>
      </c>
      <c r="N96">
        <v>682</v>
      </c>
      <c r="O96">
        <v>704</v>
      </c>
      <c r="P96">
        <v>891</v>
      </c>
      <c r="Q96">
        <v>331846</v>
      </c>
      <c r="R96">
        <v>336756</v>
      </c>
      <c r="S96">
        <v>360184</v>
      </c>
      <c r="U96">
        <v>559000</v>
      </c>
      <c r="V96">
        <f t="shared" si="7"/>
        <v>80280.104321051476</v>
      </c>
      <c r="W96">
        <v>100000</v>
      </c>
      <c r="X96">
        <v>254000</v>
      </c>
      <c r="Y96">
        <v>61000</v>
      </c>
      <c r="Z96">
        <v>3000</v>
      </c>
      <c r="AA96">
        <v>107000</v>
      </c>
      <c r="AB96">
        <v>34000</v>
      </c>
      <c r="AD96">
        <f t="shared" si="8"/>
        <v>14361.378232746241</v>
      </c>
      <c r="AE96">
        <f t="shared" si="9"/>
        <v>36477.900711175447</v>
      </c>
      <c r="AF96">
        <f t="shared" si="10"/>
        <v>8760.4407219752065</v>
      </c>
      <c r="AG96">
        <f t="shared" si="11"/>
        <v>430.84134698238722</v>
      </c>
      <c r="AH96">
        <f t="shared" si="12"/>
        <v>15366.674709038478</v>
      </c>
      <c r="AI96">
        <f t="shared" si="13"/>
        <v>4882.8685991337215</v>
      </c>
      <c r="AK96" t="s">
        <v>49</v>
      </c>
      <c r="AL96" t="s">
        <v>56</v>
      </c>
    </row>
    <row r="97" spans="1:38" x14ac:dyDescent="0.2">
      <c r="A97" t="s">
        <v>137</v>
      </c>
      <c r="B97">
        <v>416</v>
      </c>
      <c r="C97">
        <v>440</v>
      </c>
      <c r="D97">
        <v>505</v>
      </c>
      <c r="E97">
        <v>170973</v>
      </c>
      <c r="F97">
        <v>189028</v>
      </c>
      <c r="G97">
        <v>195373</v>
      </c>
      <c r="H97">
        <v>136</v>
      </c>
      <c r="I97">
        <v>108</v>
      </c>
      <c r="J97">
        <v>136</v>
      </c>
      <c r="K97">
        <v>84717</v>
      </c>
      <c r="L97">
        <v>88016</v>
      </c>
      <c r="M97">
        <v>90337</v>
      </c>
      <c r="N97">
        <v>280</v>
      </c>
      <c r="O97">
        <v>332</v>
      </c>
      <c r="P97">
        <v>369</v>
      </c>
      <c r="Q97">
        <v>86256</v>
      </c>
      <c r="R97">
        <v>101012</v>
      </c>
      <c r="S97">
        <v>105036</v>
      </c>
      <c r="U97">
        <v>130000</v>
      </c>
      <c r="V97">
        <f t="shared" si="7"/>
        <v>66539.388758938032</v>
      </c>
      <c r="W97">
        <v>18000</v>
      </c>
      <c r="X97">
        <v>53000</v>
      </c>
      <c r="Y97">
        <v>11000</v>
      </c>
      <c r="Z97">
        <v>22000</v>
      </c>
      <c r="AA97">
        <v>19000</v>
      </c>
      <c r="AB97">
        <v>7000</v>
      </c>
      <c r="AD97">
        <f t="shared" si="8"/>
        <v>9213.1461358529577</v>
      </c>
      <c r="AE97">
        <f t="shared" si="9"/>
        <v>27127.596955567045</v>
      </c>
      <c r="AF97">
        <f t="shared" si="10"/>
        <v>5630.2559719101409</v>
      </c>
      <c r="AG97">
        <f t="shared" si="11"/>
        <v>11260.511943820282</v>
      </c>
      <c r="AH97">
        <f t="shared" si="12"/>
        <v>9724.9875878447892</v>
      </c>
      <c r="AI97">
        <f t="shared" si="13"/>
        <v>3582.8901639428173</v>
      </c>
      <c r="AK97" t="s">
        <v>39</v>
      </c>
      <c r="AL97" t="s">
        <v>37</v>
      </c>
    </row>
    <row r="98" spans="1:38" x14ac:dyDescent="0.2">
      <c r="A98" t="s">
        <v>138</v>
      </c>
      <c r="B98">
        <v>706</v>
      </c>
      <c r="C98">
        <v>752</v>
      </c>
      <c r="D98">
        <v>761</v>
      </c>
      <c r="E98">
        <v>257365</v>
      </c>
      <c r="F98">
        <v>253227</v>
      </c>
      <c r="G98">
        <v>264370</v>
      </c>
      <c r="H98">
        <v>274</v>
      </c>
      <c r="I98">
        <v>284</v>
      </c>
      <c r="J98">
        <v>316</v>
      </c>
      <c r="K98">
        <v>125285</v>
      </c>
      <c r="L98">
        <v>121218</v>
      </c>
      <c r="M98">
        <v>127746</v>
      </c>
      <c r="N98">
        <v>432</v>
      </c>
      <c r="O98">
        <v>468</v>
      </c>
      <c r="P98">
        <v>445</v>
      </c>
      <c r="Q98">
        <v>132080</v>
      </c>
      <c r="R98">
        <v>132009</v>
      </c>
      <c r="S98">
        <v>136624</v>
      </c>
      <c r="U98">
        <v>209000</v>
      </c>
      <c r="V98">
        <f t="shared" si="7"/>
        <v>79055.868668911004</v>
      </c>
      <c r="W98">
        <v>31000</v>
      </c>
      <c r="X98">
        <v>56000</v>
      </c>
      <c r="Y98">
        <v>7000</v>
      </c>
      <c r="Z98">
        <v>57000</v>
      </c>
      <c r="AA98">
        <v>39000</v>
      </c>
      <c r="AB98">
        <v>19000</v>
      </c>
      <c r="AD98">
        <f t="shared" si="8"/>
        <v>11725.990089647086</v>
      </c>
      <c r="AE98">
        <f t="shared" si="9"/>
        <v>21182.43371033022</v>
      </c>
      <c r="AF98">
        <f t="shared" si="10"/>
        <v>2647.8042137912776</v>
      </c>
      <c r="AG98">
        <f t="shared" si="11"/>
        <v>21560.691455157543</v>
      </c>
      <c r="AH98">
        <f t="shared" si="12"/>
        <v>14752.052048265687</v>
      </c>
      <c r="AI98">
        <f t="shared" si="13"/>
        <v>7186.8971517191821</v>
      </c>
      <c r="AK98" t="s">
        <v>36</v>
      </c>
      <c r="AL98" t="s">
        <v>37</v>
      </c>
    </row>
    <row r="99" spans="1:38" x14ac:dyDescent="0.2">
      <c r="A99" t="s">
        <v>139</v>
      </c>
      <c r="B99">
        <v>478</v>
      </c>
      <c r="C99">
        <v>533</v>
      </c>
      <c r="D99">
        <v>578</v>
      </c>
      <c r="E99">
        <v>141672</v>
      </c>
      <c r="F99">
        <v>152245</v>
      </c>
      <c r="G99">
        <v>161802</v>
      </c>
      <c r="H99">
        <v>172</v>
      </c>
      <c r="I99">
        <v>217</v>
      </c>
      <c r="J99">
        <v>216</v>
      </c>
      <c r="K99">
        <v>69122</v>
      </c>
      <c r="L99">
        <v>77907</v>
      </c>
      <c r="M99">
        <v>80842</v>
      </c>
      <c r="N99">
        <v>306</v>
      </c>
      <c r="O99">
        <v>316</v>
      </c>
      <c r="P99">
        <v>362</v>
      </c>
      <c r="Q99">
        <v>72550</v>
      </c>
      <c r="R99">
        <v>74338</v>
      </c>
      <c r="S99">
        <v>80960</v>
      </c>
      <c r="U99">
        <v>100000</v>
      </c>
      <c r="V99">
        <f t="shared" si="7"/>
        <v>61803.933202308988</v>
      </c>
      <c r="W99">
        <v>16000</v>
      </c>
      <c r="X99">
        <v>20000</v>
      </c>
      <c r="Y99">
        <v>15000</v>
      </c>
      <c r="Z99">
        <v>38000</v>
      </c>
      <c r="AA99">
        <v>6000</v>
      </c>
      <c r="AB99">
        <v>5000</v>
      </c>
      <c r="AD99">
        <f t="shared" si="8"/>
        <v>9888.6293123694395</v>
      </c>
      <c r="AE99">
        <f t="shared" si="9"/>
        <v>12360.786640461798</v>
      </c>
      <c r="AF99">
        <f t="shared" si="10"/>
        <v>9270.589980346349</v>
      </c>
      <c r="AG99">
        <f t="shared" si="11"/>
        <v>23485.494616877419</v>
      </c>
      <c r="AH99">
        <f t="shared" si="12"/>
        <v>3708.2359921385396</v>
      </c>
      <c r="AI99">
        <f t="shared" si="13"/>
        <v>3090.1966601154495</v>
      </c>
      <c r="AK99" t="s">
        <v>36</v>
      </c>
      <c r="AL99" t="s">
        <v>37</v>
      </c>
    </row>
    <row r="100" spans="1:38" x14ac:dyDescent="0.2">
      <c r="A100" t="s">
        <v>140</v>
      </c>
      <c r="B100">
        <v>586</v>
      </c>
      <c r="C100">
        <v>589</v>
      </c>
      <c r="D100">
        <v>639</v>
      </c>
      <c r="E100">
        <v>200777</v>
      </c>
      <c r="F100">
        <v>197457</v>
      </c>
      <c r="G100">
        <v>202287</v>
      </c>
      <c r="H100">
        <v>198</v>
      </c>
      <c r="I100">
        <v>192</v>
      </c>
      <c r="J100">
        <v>221</v>
      </c>
      <c r="K100">
        <v>98521</v>
      </c>
      <c r="L100">
        <v>95982</v>
      </c>
      <c r="M100">
        <v>94742</v>
      </c>
      <c r="N100">
        <v>388</v>
      </c>
      <c r="O100">
        <v>397</v>
      </c>
      <c r="P100">
        <v>418</v>
      </c>
      <c r="Q100">
        <v>102256</v>
      </c>
      <c r="R100">
        <v>101475</v>
      </c>
      <c r="S100">
        <v>107545</v>
      </c>
      <c r="U100">
        <v>162000</v>
      </c>
      <c r="V100">
        <f t="shared" si="7"/>
        <v>80084.236752732511</v>
      </c>
      <c r="W100">
        <v>34000</v>
      </c>
      <c r="X100">
        <v>22000</v>
      </c>
      <c r="Y100">
        <v>24000</v>
      </c>
      <c r="Z100">
        <v>41000</v>
      </c>
      <c r="AA100">
        <v>27000</v>
      </c>
      <c r="AB100">
        <v>14000</v>
      </c>
      <c r="AD100">
        <f t="shared" si="8"/>
        <v>16807.802775264845</v>
      </c>
      <c r="AE100">
        <f t="shared" si="9"/>
        <v>10875.637089877253</v>
      </c>
      <c r="AF100">
        <f t="shared" si="10"/>
        <v>11864.331370775186</v>
      </c>
      <c r="AG100">
        <f t="shared" si="11"/>
        <v>20268.232758407608</v>
      </c>
      <c r="AH100">
        <f t="shared" si="12"/>
        <v>13347.372792122083</v>
      </c>
      <c r="AI100">
        <f t="shared" si="13"/>
        <v>6920.8599662855249</v>
      </c>
      <c r="AK100" t="s">
        <v>49</v>
      </c>
      <c r="AL100" t="s">
        <v>37</v>
      </c>
    </row>
    <row r="101" spans="1:38" x14ac:dyDescent="0.2">
      <c r="A101" t="s">
        <v>141</v>
      </c>
      <c r="B101">
        <v>150</v>
      </c>
      <c r="C101">
        <v>142</v>
      </c>
      <c r="D101">
        <v>156</v>
      </c>
      <c r="E101">
        <v>150230</v>
      </c>
      <c r="F101">
        <v>141693</v>
      </c>
      <c r="G101">
        <v>141550</v>
      </c>
      <c r="H101">
        <v>61</v>
      </c>
      <c r="I101">
        <v>61</v>
      </c>
      <c r="J101">
        <v>51</v>
      </c>
      <c r="K101">
        <v>74364</v>
      </c>
      <c r="L101">
        <v>72584</v>
      </c>
      <c r="M101">
        <v>68686</v>
      </c>
      <c r="N101">
        <v>89</v>
      </c>
      <c r="O101">
        <v>81</v>
      </c>
      <c r="P101">
        <v>105</v>
      </c>
      <c r="Q101">
        <v>75866</v>
      </c>
      <c r="R101">
        <v>69109</v>
      </c>
      <c r="S101">
        <v>72864</v>
      </c>
      <c r="U101">
        <v>110000</v>
      </c>
      <c r="V101">
        <f t="shared" si="7"/>
        <v>77711.056163899688</v>
      </c>
      <c r="W101">
        <v>33000</v>
      </c>
      <c r="X101">
        <v>30000</v>
      </c>
      <c r="Y101">
        <v>10000</v>
      </c>
      <c r="Z101">
        <v>22000</v>
      </c>
      <c r="AA101">
        <v>6000</v>
      </c>
      <c r="AB101">
        <v>9000</v>
      </c>
      <c r="AD101">
        <f t="shared" si="8"/>
        <v>23313.316849169903</v>
      </c>
      <c r="AE101">
        <f t="shared" si="9"/>
        <v>21193.924408336276</v>
      </c>
      <c r="AF101">
        <f t="shared" si="10"/>
        <v>7064.6414694454261</v>
      </c>
      <c r="AG101">
        <f t="shared" si="11"/>
        <v>15542.211232779937</v>
      </c>
      <c r="AH101">
        <f t="shared" si="12"/>
        <v>4238.7848816672558</v>
      </c>
      <c r="AI101">
        <f t="shared" si="13"/>
        <v>6358.1773225008828</v>
      </c>
      <c r="AK101" t="s">
        <v>49</v>
      </c>
      <c r="AL101" t="s">
        <v>37</v>
      </c>
    </row>
    <row r="102" spans="1:38" x14ac:dyDescent="0.2">
      <c r="A102" t="s">
        <v>142</v>
      </c>
      <c r="B102">
        <v>575</v>
      </c>
      <c r="C102">
        <v>582</v>
      </c>
      <c r="D102">
        <v>774</v>
      </c>
      <c r="E102">
        <v>265622</v>
      </c>
      <c r="F102">
        <v>265694</v>
      </c>
      <c r="G102">
        <v>274649</v>
      </c>
      <c r="H102">
        <v>209</v>
      </c>
      <c r="I102">
        <v>215</v>
      </c>
      <c r="J102">
        <v>262</v>
      </c>
      <c r="K102">
        <v>132359</v>
      </c>
      <c r="L102">
        <v>130903</v>
      </c>
      <c r="M102">
        <v>124384</v>
      </c>
      <c r="N102">
        <v>366</v>
      </c>
      <c r="O102">
        <v>367</v>
      </c>
      <c r="P102">
        <v>512</v>
      </c>
      <c r="Q102">
        <v>133263</v>
      </c>
      <c r="R102">
        <v>134791</v>
      </c>
      <c r="S102">
        <v>150265</v>
      </c>
      <c r="U102">
        <v>200000</v>
      </c>
      <c r="V102">
        <f t="shared" si="7"/>
        <v>72820.217805271459</v>
      </c>
      <c r="W102">
        <v>9000</v>
      </c>
      <c r="X102">
        <v>66000</v>
      </c>
      <c r="Y102">
        <v>19000</v>
      </c>
      <c r="Z102">
        <v>66000</v>
      </c>
      <c r="AA102">
        <v>20000</v>
      </c>
      <c r="AB102">
        <v>20000</v>
      </c>
      <c r="AD102">
        <f t="shared" si="8"/>
        <v>3276.9098012372156</v>
      </c>
      <c r="AE102">
        <f t="shared" si="9"/>
        <v>24030.671875739583</v>
      </c>
      <c r="AF102">
        <f t="shared" si="10"/>
        <v>6917.9206915007881</v>
      </c>
      <c r="AG102">
        <f t="shared" si="11"/>
        <v>24030.671875739583</v>
      </c>
      <c r="AH102">
        <f t="shared" si="12"/>
        <v>7282.021780527145</v>
      </c>
      <c r="AI102">
        <f t="shared" si="13"/>
        <v>7282.021780527145</v>
      </c>
      <c r="AK102" t="s">
        <v>29</v>
      </c>
      <c r="AL102" t="s">
        <v>30</v>
      </c>
    </row>
    <row r="103" spans="1:38" x14ac:dyDescent="0.2">
      <c r="A103" t="s">
        <v>143</v>
      </c>
      <c r="B103">
        <v>208</v>
      </c>
      <c r="C103">
        <v>235</v>
      </c>
      <c r="D103">
        <v>249</v>
      </c>
      <c r="E103">
        <v>138752</v>
      </c>
      <c r="F103">
        <v>136685</v>
      </c>
      <c r="G103">
        <v>145345</v>
      </c>
      <c r="H103">
        <v>87</v>
      </c>
      <c r="I103">
        <v>83</v>
      </c>
      <c r="J103">
        <v>101</v>
      </c>
      <c r="K103">
        <v>68807</v>
      </c>
      <c r="L103">
        <v>65002</v>
      </c>
      <c r="M103">
        <v>70932</v>
      </c>
      <c r="N103">
        <v>121</v>
      </c>
      <c r="O103">
        <v>152</v>
      </c>
      <c r="P103">
        <v>148</v>
      </c>
      <c r="Q103">
        <v>69945</v>
      </c>
      <c r="R103">
        <v>71683</v>
      </c>
      <c r="S103">
        <v>74413</v>
      </c>
      <c r="U103">
        <v>119000</v>
      </c>
      <c r="V103">
        <f t="shared" si="7"/>
        <v>81874.161477863017</v>
      </c>
      <c r="W103">
        <v>40000</v>
      </c>
      <c r="X103">
        <v>29000</v>
      </c>
      <c r="Y103">
        <v>5000</v>
      </c>
      <c r="Z103">
        <v>19000</v>
      </c>
      <c r="AA103">
        <v>13000</v>
      </c>
      <c r="AB103">
        <v>13000</v>
      </c>
      <c r="AD103">
        <f t="shared" si="8"/>
        <v>27520.726547180846</v>
      </c>
      <c r="AE103">
        <f t="shared" si="9"/>
        <v>19952.526746706113</v>
      </c>
      <c r="AF103">
        <f t="shared" si="10"/>
        <v>3440.0908183976057</v>
      </c>
      <c r="AG103">
        <f t="shared" si="11"/>
        <v>13072.345109910902</v>
      </c>
      <c r="AH103">
        <f t="shared" si="12"/>
        <v>8944.2361278337758</v>
      </c>
      <c r="AI103">
        <f t="shared" si="13"/>
        <v>8944.2361278337758</v>
      </c>
      <c r="AK103" t="s">
        <v>71</v>
      </c>
      <c r="AL103" t="s">
        <v>37</v>
      </c>
    </row>
    <row r="104" spans="1:38" x14ac:dyDescent="0.2">
      <c r="A104" t="s">
        <v>144</v>
      </c>
      <c r="B104">
        <v>217</v>
      </c>
      <c r="C104">
        <v>258</v>
      </c>
      <c r="D104">
        <v>357</v>
      </c>
      <c r="E104">
        <v>188493</v>
      </c>
      <c r="F104">
        <v>175272</v>
      </c>
      <c r="G104">
        <v>186495</v>
      </c>
      <c r="H104">
        <v>101</v>
      </c>
      <c r="I104">
        <v>118</v>
      </c>
      <c r="J104">
        <v>146</v>
      </c>
      <c r="K104">
        <v>93191</v>
      </c>
      <c r="L104">
        <v>83747</v>
      </c>
      <c r="M104">
        <v>84215</v>
      </c>
      <c r="N104">
        <v>116</v>
      </c>
      <c r="O104">
        <v>140</v>
      </c>
      <c r="P104">
        <v>211</v>
      </c>
      <c r="Q104">
        <v>95302</v>
      </c>
      <c r="R104">
        <v>91525</v>
      </c>
      <c r="S104">
        <v>102280</v>
      </c>
      <c r="U104">
        <v>130000</v>
      </c>
      <c r="V104">
        <f t="shared" si="7"/>
        <v>69706.962653154231</v>
      </c>
      <c r="W104">
        <v>24000</v>
      </c>
      <c r="X104">
        <v>39000</v>
      </c>
      <c r="Y104">
        <v>16000</v>
      </c>
      <c r="Z104">
        <v>29000</v>
      </c>
      <c r="AA104">
        <v>12000</v>
      </c>
      <c r="AB104">
        <v>10000</v>
      </c>
      <c r="AD104">
        <f t="shared" si="8"/>
        <v>12868.977720582323</v>
      </c>
      <c r="AE104">
        <f t="shared" si="9"/>
        <v>20912.088795946271</v>
      </c>
      <c r="AF104">
        <f t="shared" si="10"/>
        <v>8579.3184803882141</v>
      </c>
      <c r="AG104">
        <f t="shared" si="11"/>
        <v>15550.014745703638</v>
      </c>
      <c r="AH104">
        <f t="shared" si="12"/>
        <v>6434.4888602911615</v>
      </c>
      <c r="AI104">
        <f t="shared" si="13"/>
        <v>5362.0740502426333</v>
      </c>
      <c r="AK104" t="s">
        <v>29</v>
      </c>
      <c r="AL104" t="s">
        <v>30</v>
      </c>
    </row>
    <row r="105" spans="1:38" x14ac:dyDescent="0.2">
      <c r="A105" t="s">
        <v>145</v>
      </c>
      <c r="B105">
        <v>637</v>
      </c>
      <c r="C105">
        <v>675</v>
      </c>
      <c r="D105">
        <v>824</v>
      </c>
      <c r="E105">
        <v>205812</v>
      </c>
      <c r="F105">
        <v>206961</v>
      </c>
      <c r="G105">
        <v>215208</v>
      </c>
      <c r="H105">
        <v>240</v>
      </c>
      <c r="I105">
        <v>259</v>
      </c>
      <c r="J105">
        <v>332</v>
      </c>
      <c r="K105">
        <v>99243</v>
      </c>
      <c r="L105">
        <v>100591</v>
      </c>
      <c r="M105">
        <v>102472</v>
      </c>
      <c r="N105">
        <v>397</v>
      </c>
      <c r="O105">
        <v>416</v>
      </c>
      <c r="P105">
        <v>492</v>
      </c>
      <c r="Q105">
        <v>106569</v>
      </c>
      <c r="R105">
        <v>106370</v>
      </c>
      <c r="S105">
        <v>112736</v>
      </c>
      <c r="U105">
        <v>140000</v>
      </c>
      <c r="V105">
        <f t="shared" si="7"/>
        <v>65053.343741868332</v>
      </c>
      <c r="W105">
        <v>32000</v>
      </c>
      <c r="X105">
        <v>20000</v>
      </c>
      <c r="Y105">
        <v>11000</v>
      </c>
      <c r="Z105">
        <v>43000</v>
      </c>
      <c r="AA105">
        <v>20000</v>
      </c>
      <c r="AB105">
        <v>14000</v>
      </c>
      <c r="AD105">
        <f t="shared" si="8"/>
        <v>14869.335712427048</v>
      </c>
      <c r="AE105">
        <f t="shared" si="9"/>
        <v>9293.334820266904</v>
      </c>
      <c r="AF105">
        <f t="shared" si="10"/>
        <v>5111.334151146797</v>
      </c>
      <c r="AG105">
        <f t="shared" si="11"/>
        <v>19980.669863573843</v>
      </c>
      <c r="AH105">
        <f t="shared" si="12"/>
        <v>9293.334820266904</v>
      </c>
      <c r="AI105">
        <f t="shared" si="13"/>
        <v>6505.334374186833</v>
      </c>
      <c r="AK105" t="s">
        <v>44</v>
      </c>
      <c r="AL105" t="s">
        <v>34</v>
      </c>
    </row>
    <row r="106" spans="1:38" x14ac:dyDescent="0.2">
      <c r="A106" t="s">
        <v>146</v>
      </c>
      <c r="B106">
        <v>908</v>
      </c>
      <c r="C106">
        <v>996</v>
      </c>
      <c r="D106">
        <v>1028</v>
      </c>
      <c r="E106">
        <v>254646</v>
      </c>
      <c r="F106">
        <v>260876</v>
      </c>
      <c r="G106">
        <v>276075</v>
      </c>
      <c r="H106">
        <v>277</v>
      </c>
      <c r="I106">
        <v>332</v>
      </c>
      <c r="J106">
        <v>338</v>
      </c>
      <c r="K106">
        <v>122765</v>
      </c>
      <c r="L106">
        <v>126938</v>
      </c>
      <c r="M106">
        <v>135342</v>
      </c>
      <c r="N106">
        <v>631</v>
      </c>
      <c r="O106">
        <v>664</v>
      </c>
      <c r="P106">
        <v>690</v>
      </c>
      <c r="Q106">
        <v>131881</v>
      </c>
      <c r="R106">
        <v>133938</v>
      </c>
      <c r="S106">
        <v>140733</v>
      </c>
      <c r="U106">
        <v>210000</v>
      </c>
      <c r="V106">
        <f t="shared" si="7"/>
        <v>76066.286335234996</v>
      </c>
      <c r="W106">
        <v>57000</v>
      </c>
      <c r="X106">
        <v>64000</v>
      </c>
      <c r="Y106">
        <v>19000</v>
      </c>
      <c r="Z106">
        <v>43000</v>
      </c>
      <c r="AA106">
        <v>19000</v>
      </c>
      <c r="AB106">
        <v>8000</v>
      </c>
      <c r="AD106">
        <f t="shared" si="8"/>
        <v>20646.563433849497</v>
      </c>
      <c r="AE106">
        <f t="shared" si="9"/>
        <v>23182.106311690666</v>
      </c>
      <c r="AF106">
        <f t="shared" si="10"/>
        <v>6882.1878112831664</v>
      </c>
      <c r="AG106">
        <f t="shared" si="11"/>
        <v>15575.477678167166</v>
      </c>
      <c r="AH106">
        <f t="shared" si="12"/>
        <v>6882.1878112831664</v>
      </c>
      <c r="AI106">
        <f t="shared" si="13"/>
        <v>2897.7632889613333</v>
      </c>
      <c r="AK106" t="s">
        <v>33</v>
      </c>
      <c r="AL106" t="s">
        <v>34</v>
      </c>
    </row>
    <row r="107" spans="1:38" x14ac:dyDescent="0.2">
      <c r="A107" t="s">
        <v>147</v>
      </c>
      <c r="B107">
        <v>88</v>
      </c>
      <c r="C107">
        <v>102</v>
      </c>
      <c r="D107">
        <v>86</v>
      </c>
      <c r="E107">
        <v>38363</v>
      </c>
      <c r="F107">
        <v>39872</v>
      </c>
      <c r="G107">
        <v>42952</v>
      </c>
      <c r="H107">
        <v>28</v>
      </c>
      <c r="I107">
        <v>23</v>
      </c>
      <c r="J107">
        <v>26</v>
      </c>
      <c r="K107">
        <v>18940</v>
      </c>
      <c r="L107">
        <v>20307</v>
      </c>
      <c r="M107">
        <v>23196</v>
      </c>
      <c r="N107">
        <v>60</v>
      </c>
      <c r="O107">
        <v>79</v>
      </c>
      <c r="P107">
        <v>60</v>
      </c>
      <c r="Q107">
        <v>19423</v>
      </c>
      <c r="R107">
        <v>19565</v>
      </c>
      <c r="S107">
        <v>19756</v>
      </c>
      <c r="U107">
        <v>51000</v>
      </c>
      <c r="V107">
        <f t="shared" si="7"/>
        <v>118737.19500838144</v>
      </c>
      <c r="W107">
        <v>17000</v>
      </c>
      <c r="X107">
        <v>5000</v>
      </c>
      <c r="Y107">
        <v>8000</v>
      </c>
      <c r="Z107">
        <v>14000</v>
      </c>
      <c r="AA107">
        <v>5000</v>
      </c>
      <c r="AB107">
        <v>2000</v>
      </c>
      <c r="AD107">
        <f t="shared" si="8"/>
        <v>39579.065002793817</v>
      </c>
      <c r="AE107">
        <f t="shared" si="9"/>
        <v>11640.901471409947</v>
      </c>
      <c r="AF107">
        <f t="shared" si="10"/>
        <v>18625.442354255913</v>
      </c>
      <c r="AG107">
        <f t="shared" si="11"/>
        <v>32594.524119947848</v>
      </c>
      <c r="AH107">
        <f t="shared" si="12"/>
        <v>11640.901471409947</v>
      </c>
      <c r="AI107">
        <f t="shared" si="13"/>
        <v>4656.3605885639781</v>
      </c>
      <c r="AK107" t="s">
        <v>73</v>
      </c>
      <c r="AL107" t="s">
        <v>37</v>
      </c>
    </row>
    <row r="108" spans="1:38" x14ac:dyDescent="0.2">
      <c r="A108" t="s">
        <v>148</v>
      </c>
      <c r="B108">
        <v>1469</v>
      </c>
      <c r="C108">
        <v>1442</v>
      </c>
      <c r="D108">
        <v>1618</v>
      </c>
      <c r="E108">
        <v>224540</v>
      </c>
      <c r="F108">
        <v>219980</v>
      </c>
      <c r="G108">
        <v>234745</v>
      </c>
      <c r="H108">
        <v>546</v>
      </c>
      <c r="I108">
        <v>530</v>
      </c>
      <c r="J108">
        <v>554</v>
      </c>
      <c r="K108">
        <v>110676</v>
      </c>
      <c r="L108">
        <v>107129</v>
      </c>
      <c r="M108">
        <v>110012</v>
      </c>
      <c r="N108">
        <v>923</v>
      </c>
      <c r="O108">
        <v>912</v>
      </c>
      <c r="P108">
        <v>1064</v>
      </c>
      <c r="Q108">
        <v>113864</v>
      </c>
      <c r="R108">
        <v>112851</v>
      </c>
      <c r="S108">
        <v>124733</v>
      </c>
      <c r="U108">
        <v>189000</v>
      </c>
      <c r="V108">
        <f t="shared" si="7"/>
        <v>80512.896973311465</v>
      </c>
      <c r="W108">
        <v>39000</v>
      </c>
      <c r="X108">
        <v>32000</v>
      </c>
      <c r="Y108">
        <v>1000</v>
      </c>
      <c r="Z108">
        <v>72000</v>
      </c>
      <c r="AA108">
        <v>26000</v>
      </c>
      <c r="AB108">
        <v>19000</v>
      </c>
      <c r="AD108">
        <f t="shared" si="8"/>
        <v>16613.772391318238</v>
      </c>
      <c r="AE108">
        <f t="shared" si="9"/>
        <v>13631.813244158555</v>
      </c>
      <c r="AF108">
        <f t="shared" si="10"/>
        <v>425.99416387995484</v>
      </c>
      <c r="AG108">
        <f t="shared" si="11"/>
        <v>30671.579799356747</v>
      </c>
      <c r="AH108">
        <f t="shared" si="12"/>
        <v>11075.848260878825</v>
      </c>
      <c r="AI108">
        <f t="shared" si="13"/>
        <v>8093.8891137191422</v>
      </c>
      <c r="AK108" t="s">
        <v>44</v>
      </c>
      <c r="AL108" t="s">
        <v>34</v>
      </c>
    </row>
    <row r="109" spans="1:38" x14ac:dyDescent="0.2">
      <c r="A109" t="s">
        <v>149</v>
      </c>
      <c r="B109">
        <v>858</v>
      </c>
      <c r="C109">
        <v>920</v>
      </c>
      <c r="D109">
        <v>1055</v>
      </c>
      <c r="E109">
        <v>290694</v>
      </c>
      <c r="F109">
        <v>302347</v>
      </c>
      <c r="G109">
        <v>323230</v>
      </c>
      <c r="H109">
        <v>279</v>
      </c>
      <c r="I109">
        <v>279</v>
      </c>
      <c r="J109">
        <v>292</v>
      </c>
      <c r="K109">
        <v>145085</v>
      </c>
      <c r="L109">
        <v>148903</v>
      </c>
      <c r="M109">
        <v>150053</v>
      </c>
      <c r="N109">
        <v>579</v>
      </c>
      <c r="O109">
        <v>641</v>
      </c>
      <c r="P109">
        <v>763</v>
      </c>
      <c r="Q109">
        <v>145609</v>
      </c>
      <c r="R109">
        <v>153444</v>
      </c>
      <c r="S109">
        <v>173177</v>
      </c>
      <c r="U109">
        <v>250000</v>
      </c>
      <c r="V109">
        <f t="shared" si="7"/>
        <v>77344.305912198746</v>
      </c>
      <c r="W109">
        <v>51000</v>
      </c>
      <c r="X109">
        <v>86000</v>
      </c>
      <c r="Y109">
        <v>35000</v>
      </c>
      <c r="Z109">
        <v>42000</v>
      </c>
      <c r="AA109">
        <v>19000</v>
      </c>
      <c r="AB109">
        <v>17000</v>
      </c>
      <c r="AD109">
        <f t="shared" si="8"/>
        <v>15778.238406088543</v>
      </c>
      <c r="AE109">
        <f t="shared" si="9"/>
        <v>26606.441233796369</v>
      </c>
      <c r="AF109">
        <f t="shared" si="10"/>
        <v>10828.202827707824</v>
      </c>
      <c r="AG109">
        <f t="shared" si="11"/>
        <v>12993.843393249388</v>
      </c>
      <c r="AH109">
        <f t="shared" si="12"/>
        <v>5878.1672493271044</v>
      </c>
      <c r="AI109">
        <f t="shared" si="13"/>
        <v>5259.4128020295148</v>
      </c>
      <c r="AK109" t="s">
        <v>42</v>
      </c>
      <c r="AL109" t="s">
        <v>34</v>
      </c>
    </row>
    <row r="110" spans="1:38" x14ac:dyDescent="0.2">
      <c r="A110" t="s">
        <v>150</v>
      </c>
      <c r="B110">
        <v>723</v>
      </c>
      <c r="C110">
        <v>807</v>
      </c>
      <c r="D110">
        <v>909</v>
      </c>
      <c r="E110">
        <v>276094</v>
      </c>
      <c r="F110">
        <v>298913</v>
      </c>
      <c r="G110">
        <v>297041</v>
      </c>
      <c r="H110">
        <v>271</v>
      </c>
      <c r="I110">
        <v>328</v>
      </c>
      <c r="J110">
        <v>378</v>
      </c>
      <c r="K110">
        <v>136059</v>
      </c>
      <c r="L110">
        <v>151601</v>
      </c>
      <c r="M110">
        <v>148441</v>
      </c>
      <c r="N110">
        <v>452</v>
      </c>
      <c r="O110">
        <v>479</v>
      </c>
      <c r="P110">
        <v>531</v>
      </c>
      <c r="Q110">
        <v>140035</v>
      </c>
      <c r="R110">
        <v>147312</v>
      </c>
      <c r="S110">
        <v>148600</v>
      </c>
      <c r="U110">
        <v>220000</v>
      </c>
      <c r="V110">
        <f t="shared" si="7"/>
        <v>74063.849771580353</v>
      </c>
      <c r="W110">
        <v>73000</v>
      </c>
      <c r="X110">
        <v>62000</v>
      </c>
      <c r="Y110">
        <v>24000</v>
      </c>
      <c r="Z110">
        <v>30000</v>
      </c>
      <c r="AA110">
        <v>14000</v>
      </c>
      <c r="AB110">
        <v>17000</v>
      </c>
      <c r="AD110">
        <f t="shared" si="8"/>
        <v>24575.731969660756</v>
      </c>
      <c r="AE110">
        <f t="shared" si="9"/>
        <v>20872.539481081738</v>
      </c>
      <c r="AF110">
        <f t="shared" si="10"/>
        <v>8079.6927023542203</v>
      </c>
      <c r="AG110">
        <f t="shared" si="11"/>
        <v>10099.615877942777</v>
      </c>
      <c r="AH110">
        <f t="shared" si="12"/>
        <v>4713.1540763732955</v>
      </c>
      <c r="AI110">
        <f t="shared" si="13"/>
        <v>5723.1156641675734</v>
      </c>
      <c r="AK110" t="s">
        <v>44</v>
      </c>
      <c r="AL110" t="s">
        <v>34</v>
      </c>
    </row>
    <row r="111" spans="1:38" x14ac:dyDescent="0.2">
      <c r="A111" t="s">
        <v>151</v>
      </c>
      <c r="B111">
        <v>1229</v>
      </c>
      <c r="C111">
        <v>1457</v>
      </c>
      <c r="D111">
        <v>1562</v>
      </c>
      <c r="E111">
        <v>543528</v>
      </c>
      <c r="F111">
        <v>589713</v>
      </c>
      <c r="G111">
        <v>578839</v>
      </c>
      <c r="H111">
        <v>369</v>
      </c>
      <c r="I111">
        <v>444</v>
      </c>
      <c r="J111">
        <v>454</v>
      </c>
      <c r="K111">
        <v>261654</v>
      </c>
      <c r="L111">
        <v>282697</v>
      </c>
      <c r="M111">
        <v>269517</v>
      </c>
      <c r="N111">
        <v>860</v>
      </c>
      <c r="O111">
        <v>1013</v>
      </c>
      <c r="P111">
        <v>1108</v>
      </c>
      <c r="Q111">
        <v>281874</v>
      </c>
      <c r="R111">
        <v>307016</v>
      </c>
      <c r="S111">
        <v>309322</v>
      </c>
      <c r="U111">
        <v>430000</v>
      </c>
      <c r="V111">
        <f t="shared" si="7"/>
        <v>74286.632379642702</v>
      </c>
      <c r="W111">
        <v>130000</v>
      </c>
      <c r="X111">
        <v>131000</v>
      </c>
      <c r="Y111">
        <v>20000</v>
      </c>
      <c r="Z111">
        <v>83000</v>
      </c>
      <c r="AA111">
        <v>27000</v>
      </c>
      <c r="AB111">
        <v>39000</v>
      </c>
      <c r="AD111">
        <f t="shared" si="8"/>
        <v>22458.749324078024</v>
      </c>
      <c r="AE111">
        <f t="shared" si="9"/>
        <v>22631.508934263242</v>
      </c>
      <c r="AF111">
        <f t="shared" si="10"/>
        <v>3455.1922037043119</v>
      </c>
      <c r="AG111">
        <f t="shared" si="11"/>
        <v>14339.047645372893</v>
      </c>
      <c r="AH111">
        <f t="shared" si="12"/>
        <v>4664.5094750008202</v>
      </c>
      <c r="AI111">
        <f t="shared" si="13"/>
        <v>6737.6247972234069</v>
      </c>
      <c r="AK111" t="s">
        <v>33</v>
      </c>
      <c r="AL111" t="s">
        <v>34</v>
      </c>
    </row>
    <row r="112" spans="1:38" x14ac:dyDescent="0.2">
      <c r="A112" t="s">
        <v>152</v>
      </c>
      <c r="B112">
        <v>1091</v>
      </c>
      <c r="C112">
        <v>1171</v>
      </c>
      <c r="D112">
        <v>1406</v>
      </c>
      <c r="E112">
        <v>292707</v>
      </c>
      <c r="F112">
        <v>311424</v>
      </c>
      <c r="G112">
        <v>353334</v>
      </c>
      <c r="H112">
        <v>383</v>
      </c>
      <c r="I112">
        <v>423</v>
      </c>
      <c r="J112">
        <v>522</v>
      </c>
      <c r="K112">
        <v>143163</v>
      </c>
      <c r="L112">
        <v>156474</v>
      </c>
      <c r="M112">
        <v>181483</v>
      </c>
      <c r="N112">
        <v>708</v>
      </c>
      <c r="O112">
        <v>748</v>
      </c>
      <c r="P112">
        <v>884</v>
      </c>
      <c r="Q112">
        <v>149544</v>
      </c>
      <c r="R112">
        <v>154950</v>
      </c>
      <c r="S112">
        <v>171851</v>
      </c>
      <c r="U112">
        <v>231000</v>
      </c>
      <c r="V112">
        <f t="shared" si="7"/>
        <v>65377.235137292191</v>
      </c>
      <c r="W112">
        <v>25000</v>
      </c>
      <c r="X112">
        <v>83000</v>
      </c>
      <c r="Y112">
        <v>26000</v>
      </c>
      <c r="Z112">
        <v>38000</v>
      </c>
      <c r="AA112">
        <v>48000</v>
      </c>
      <c r="AB112">
        <v>11000</v>
      </c>
      <c r="AD112">
        <f t="shared" si="8"/>
        <v>7075.4583481917962</v>
      </c>
      <c r="AE112">
        <f t="shared" si="9"/>
        <v>23490.521715996761</v>
      </c>
      <c r="AF112">
        <f t="shared" si="10"/>
        <v>7358.476682119468</v>
      </c>
      <c r="AG112">
        <f t="shared" si="11"/>
        <v>10754.696689251528</v>
      </c>
      <c r="AH112">
        <f t="shared" si="12"/>
        <v>13584.880028528249</v>
      </c>
      <c r="AI112">
        <f t="shared" si="13"/>
        <v>3113.2016732043903</v>
      </c>
      <c r="AK112" t="s">
        <v>42</v>
      </c>
      <c r="AL112" t="s">
        <v>37</v>
      </c>
    </row>
    <row r="113" spans="1:38" x14ac:dyDescent="0.2">
      <c r="A113" t="s">
        <v>153</v>
      </c>
      <c r="B113">
        <v>777</v>
      </c>
      <c r="C113">
        <v>773</v>
      </c>
      <c r="D113">
        <v>779</v>
      </c>
      <c r="E113">
        <v>126669</v>
      </c>
      <c r="F113">
        <v>119952</v>
      </c>
      <c r="G113">
        <v>119201</v>
      </c>
      <c r="H113">
        <v>282</v>
      </c>
      <c r="I113">
        <v>244</v>
      </c>
      <c r="J113">
        <v>254</v>
      </c>
      <c r="K113">
        <v>60826</v>
      </c>
      <c r="L113">
        <v>54710</v>
      </c>
      <c r="M113">
        <v>53960</v>
      </c>
      <c r="N113">
        <v>495</v>
      </c>
      <c r="O113">
        <v>529</v>
      </c>
      <c r="P113">
        <v>525</v>
      </c>
      <c r="Q113">
        <v>65843</v>
      </c>
      <c r="R113">
        <v>65242</v>
      </c>
      <c r="S113">
        <v>65241</v>
      </c>
      <c r="U113">
        <v>110000</v>
      </c>
      <c r="V113">
        <f t="shared" si="7"/>
        <v>92281.10502428672</v>
      </c>
      <c r="W113">
        <v>15000</v>
      </c>
      <c r="X113">
        <v>15000</v>
      </c>
      <c r="Y113">
        <v>16000</v>
      </c>
      <c r="Z113">
        <v>27000</v>
      </c>
      <c r="AA113">
        <v>15000</v>
      </c>
      <c r="AB113">
        <v>22000</v>
      </c>
      <c r="AD113">
        <f t="shared" si="8"/>
        <v>12583.787048766371</v>
      </c>
      <c r="AE113">
        <f t="shared" si="9"/>
        <v>12583.787048766371</v>
      </c>
      <c r="AF113">
        <f t="shared" si="10"/>
        <v>13422.706185350795</v>
      </c>
      <c r="AG113">
        <f t="shared" si="11"/>
        <v>22650.816687779465</v>
      </c>
      <c r="AH113">
        <f t="shared" si="12"/>
        <v>12583.787048766371</v>
      </c>
      <c r="AI113">
        <f t="shared" si="13"/>
        <v>18456.221004857343</v>
      </c>
      <c r="AK113" t="s">
        <v>49</v>
      </c>
      <c r="AL113" t="s">
        <v>37</v>
      </c>
    </row>
    <row r="114" spans="1:38" x14ac:dyDescent="0.2">
      <c r="A114" t="s">
        <v>154</v>
      </c>
      <c r="B114">
        <v>601</v>
      </c>
      <c r="C114">
        <v>654</v>
      </c>
      <c r="D114">
        <v>647</v>
      </c>
      <c r="E114">
        <v>205711</v>
      </c>
      <c r="F114">
        <v>200858</v>
      </c>
      <c r="G114">
        <v>214579</v>
      </c>
      <c r="H114">
        <v>144</v>
      </c>
      <c r="I114">
        <v>134</v>
      </c>
      <c r="J114">
        <v>166</v>
      </c>
      <c r="K114">
        <v>103431</v>
      </c>
      <c r="L114">
        <v>101721</v>
      </c>
      <c r="M114">
        <v>108104</v>
      </c>
      <c r="N114">
        <v>457</v>
      </c>
      <c r="O114">
        <v>520</v>
      </c>
      <c r="P114">
        <v>481</v>
      </c>
      <c r="Q114">
        <v>102280</v>
      </c>
      <c r="R114">
        <v>99137</v>
      </c>
      <c r="S114">
        <v>106475</v>
      </c>
      <c r="U114">
        <v>149000</v>
      </c>
      <c r="V114">
        <f t="shared" si="7"/>
        <v>69438.295452956721</v>
      </c>
      <c r="W114">
        <v>35000</v>
      </c>
      <c r="X114">
        <v>58000</v>
      </c>
      <c r="Y114">
        <v>10000</v>
      </c>
      <c r="Z114">
        <v>35000</v>
      </c>
      <c r="AA114">
        <v>6000</v>
      </c>
      <c r="AB114">
        <v>5000</v>
      </c>
      <c r="AD114">
        <f t="shared" si="8"/>
        <v>16311.00899901668</v>
      </c>
      <c r="AE114">
        <f t="shared" si="9"/>
        <v>27029.672055513354</v>
      </c>
      <c r="AF114">
        <f t="shared" si="10"/>
        <v>4660.2882854333366</v>
      </c>
      <c r="AG114">
        <f t="shared" si="11"/>
        <v>16311.00899901668</v>
      </c>
      <c r="AH114">
        <f t="shared" si="12"/>
        <v>2796.1729712600022</v>
      </c>
      <c r="AI114">
        <f t="shared" si="13"/>
        <v>2330.1441427166683</v>
      </c>
      <c r="AK114" t="s">
        <v>42</v>
      </c>
      <c r="AL114" t="s">
        <v>34</v>
      </c>
    </row>
    <row r="115" spans="1:38" x14ac:dyDescent="0.2">
      <c r="A115" t="s">
        <v>155</v>
      </c>
      <c r="B115">
        <v>1644</v>
      </c>
      <c r="C115">
        <v>1823</v>
      </c>
      <c r="D115">
        <v>1927</v>
      </c>
      <c r="E115">
        <v>527820</v>
      </c>
      <c r="F115">
        <v>546360</v>
      </c>
      <c r="G115">
        <v>583966</v>
      </c>
      <c r="H115">
        <v>479</v>
      </c>
      <c r="I115">
        <v>519</v>
      </c>
      <c r="J115">
        <v>586</v>
      </c>
      <c r="K115">
        <v>255940</v>
      </c>
      <c r="L115">
        <v>259669</v>
      </c>
      <c r="M115">
        <v>303940</v>
      </c>
      <c r="N115">
        <v>1165</v>
      </c>
      <c r="O115">
        <v>1304</v>
      </c>
      <c r="P115">
        <v>1341</v>
      </c>
      <c r="Q115">
        <v>271880</v>
      </c>
      <c r="R115">
        <v>286691</v>
      </c>
      <c r="S115">
        <v>280026</v>
      </c>
      <c r="U115">
        <v>439000</v>
      </c>
      <c r="V115">
        <f t="shared" si="7"/>
        <v>75175.609538911507</v>
      </c>
      <c r="W115">
        <v>131000</v>
      </c>
      <c r="X115">
        <v>104000</v>
      </c>
      <c r="Y115">
        <v>36000</v>
      </c>
      <c r="Z115">
        <v>60000</v>
      </c>
      <c r="AA115">
        <v>61000</v>
      </c>
      <c r="AB115">
        <v>47000</v>
      </c>
      <c r="AD115">
        <f t="shared" si="8"/>
        <v>22432.812869242389</v>
      </c>
      <c r="AE115">
        <f t="shared" si="9"/>
        <v>17809.256018329834</v>
      </c>
      <c r="AF115">
        <f t="shared" si="10"/>
        <v>6164.7424678834041</v>
      </c>
      <c r="AG115">
        <f t="shared" si="11"/>
        <v>10274.570779805674</v>
      </c>
      <c r="AH115">
        <f t="shared" si="12"/>
        <v>10445.813626135769</v>
      </c>
      <c r="AI115">
        <f t="shared" si="13"/>
        <v>8048.4137775144445</v>
      </c>
      <c r="AK115" t="s">
        <v>36</v>
      </c>
      <c r="AL115" t="s">
        <v>56</v>
      </c>
    </row>
    <row r="116" spans="1:38" x14ac:dyDescent="0.2">
      <c r="A116" t="s">
        <v>156</v>
      </c>
      <c r="B116">
        <v>1151</v>
      </c>
      <c r="C116">
        <v>1310</v>
      </c>
      <c r="D116">
        <v>1331</v>
      </c>
      <c r="E116">
        <v>262198</v>
      </c>
      <c r="F116">
        <v>288466</v>
      </c>
      <c r="G116">
        <v>290954</v>
      </c>
      <c r="H116">
        <v>332</v>
      </c>
      <c r="I116">
        <v>344</v>
      </c>
      <c r="J116">
        <v>342</v>
      </c>
      <c r="K116">
        <v>129237</v>
      </c>
      <c r="L116">
        <v>136040</v>
      </c>
      <c r="M116">
        <v>141353</v>
      </c>
      <c r="N116">
        <v>819</v>
      </c>
      <c r="O116">
        <v>966</v>
      </c>
      <c r="P116">
        <v>989</v>
      </c>
      <c r="Q116">
        <v>132961</v>
      </c>
      <c r="R116">
        <v>152426</v>
      </c>
      <c r="S116">
        <v>149601</v>
      </c>
      <c r="U116">
        <v>210000</v>
      </c>
      <c r="V116">
        <f t="shared" si="7"/>
        <v>72176.357774768519</v>
      </c>
      <c r="W116">
        <v>31000</v>
      </c>
      <c r="X116">
        <v>81000</v>
      </c>
      <c r="Y116">
        <v>18000</v>
      </c>
      <c r="Z116">
        <v>42000</v>
      </c>
      <c r="AA116">
        <v>27000</v>
      </c>
      <c r="AB116">
        <v>11000</v>
      </c>
      <c r="AD116">
        <f t="shared" si="8"/>
        <v>10654.605195322973</v>
      </c>
      <c r="AE116">
        <f t="shared" si="9"/>
        <v>27839.452284553572</v>
      </c>
      <c r="AF116">
        <f t="shared" si="10"/>
        <v>6186.5449521230157</v>
      </c>
      <c r="AG116">
        <f t="shared" si="11"/>
        <v>14435.271554953704</v>
      </c>
      <c r="AH116">
        <f t="shared" si="12"/>
        <v>9279.817428184524</v>
      </c>
      <c r="AI116">
        <f t="shared" si="13"/>
        <v>3780.6663596307321</v>
      </c>
      <c r="AK116" t="s">
        <v>36</v>
      </c>
      <c r="AL116" t="s">
        <v>37</v>
      </c>
    </row>
    <row r="117" spans="1:38" x14ac:dyDescent="0.2">
      <c r="A117" t="s">
        <v>157</v>
      </c>
      <c r="B117">
        <v>244</v>
      </c>
      <c r="C117">
        <v>251</v>
      </c>
      <c r="D117">
        <v>310</v>
      </c>
      <c r="E117">
        <v>152446</v>
      </c>
      <c r="F117">
        <v>156559</v>
      </c>
      <c r="G117">
        <v>159558</v>
      </c>
      <c r="H117">
        <v>83</v>
      </c>
      <c r="I117">
        <v>84</v>
      </c>
      <c r="J117">
        <v>105</v>
      </c>
      <c r="K117">
        <v>74470</v>
      </c>
      <c r="L117">
        <v>77767</v>
      </c>
      <c r="M117">
        <v>77284</v>
      </c>
      <c r="N117">
        <v>161</v>
      </c>
      <c r="O117">
        <v>167</v>
      </c>
      <c r="P117">
        <v>205</v>
      </c>
      <c r="Q117">
        <v>77976</v>
      </c>
      <c r="R117">
        <v>78792</v>
      </c>
      <c r="S117">
        <v>82274</v>
      </c>
      <c r="U117">
        <v>130000</v>
      </c>
      <c r="V117">
        <f t="shared" si="7"/>
        <v>81475.074894395773</v>
      </c>
      <c r="W117">
        <v>16000</v>
      </c>
      <c r="X117">
        <v>47000</v>
      </c>
      <c r="Y117">
        <v>17000</v>
      </c>
      <c r="Z117">
        <v>35000</v>
      </c>
      <c r="AA117">
        <v>5000</v>
      </c>
      <c r="AB117">
        <v>10000</v>
      </c>
      <c r="AD117">
        <f t="shared" si="8"/>
        <v>10027.701525464094</v>
      </c>
      <c r="AE117">
        <f t="shared" si="9"/>
        <v>29456.373231050777</v>
      </c>
      <c r="AF117">
        <f t="shared" si="10"/>
        <v>10654.432870805602</v>
      </c>
      <c r="AG117">
        <f t="shared" si="11"/>
        <v>21935.597086952708</v>
      </c>
      <c r="AH117">
        <f t="shared" si="12"/>
        <v>3133.6567267075293</v>
      </c>
      <c r="AI117">
        <f t="shared" si="13"/>
        <v>6267.3134534150586</v>
      </c>
      <c r="AK117" t="s">
        <v>71</v>
      </c>
      <c r="AL117" t="s">
        <v>34</v>
      </c>
    </row>
    <row r="118" spans="1:38" x14ac:dyDescent="0.2">
      <c r="A118" t="s">
        <v>158</v>
      </c>
      <c r="B118">
        <v>1344</v>
      </c>
      <c r="C118">
        <v>1278</v>
      </c>
      <c r="D118">
        <v>1292</v>
      </c>
      <c r="E118">
        <v>235717</v>
      </c>
      <c r="F118">
        <v>232656</v>
      </c>
      <c r="G118">
        <v>225346</v>
      </c>
      <c r="H118">
        <v>500</v>
      </c>
      <c r="I118">
        <v>495</v>
      </c>
      <c r="J118">
        <v>439</v>
      </c>
      <c r="K118">
        <v>114936</v>
      </c>
      <c r="L118">
        <v>118308</v>
      </c>
      <c r="M118">
        <v>104156</v>
      </c>
      <c r="N118">
        <v>844</v>
      </c>
      <c r="O118">
        <v>783</v>
      </c>
      <c r="P118">
        <v>853</v>
      </c>
      <c r="Q118">
        <v>120781</v>
      </c>
      <c r="R118">
        <v>114348</v>
      </c>
      <c r="S118">
        <v>121190</v>
      </c>
      <c r="U118">
        <v>191000</v>
      </c>
      <c r="V118">
        <f t="shared" si="7"/>
        <v>84758.549075643677</v>
      </c>
      <c r="W118">
        <v>27000</v>
      </c>
      <c r="X118">
        <v>35000</v>
      </c>
      <c r="Y118">
        <v>25000</v>
      </c>
      <c r="Z118">
        <v>66000</v>
      </c>
      <c r="AA118">
        <v>25000</v>
      </c>
      <c r="AB118">
        <v>13000</v>
      </c>
      <c r="AD118">
        <f t="shared" si="8"/>
        <v>11981.575000221881</v>
      </c>
      <c r="AE118">
        <f t="shared" si="9"/>
        <v>15531.671296583922</v>
      </c>
      <c r="AF118">
        <f t="shared" si="10"/>
        <v>11094.050926131371</v>
      </c>
      <c r="AG118">
        <f t="shared" si="11"/>
        <v>29288.294444986819</v>
      </c>
      <c r="AH118">
        <f t="shared" si="12"/>
        <v>11094.050926131371</v>
      </c>
      <c r="AI118">
        <f t="shared" si="13"/>
        <v>5768.906481588313</v>
      </c>
      <c r="AK118" t="s">
        <v>49</v>
      </c>
      <c r="AL118" t="s">
        <v>37</v>
      </c>
    </row>
    <row r="119" spans="1:38" x14ac:dyDescent="0.2">
      <c r="A119" t="s">
        <v>159</v>
      </c>
      <c r="B119">
        <v>294</v>
      </c>
      <c r="C119">
        <v>319</v>
      </c>
      <c r="D119">
        <v>371</v>
      </c>
      <c r="E119">
        <v>164226</v>
      </c>
      <c r="F119">
        <v>174684</v>
      </c>
      <c r="G119">
        <v>190184</v>
      </c>
      <c r="H119">
        <v>88</v>
      </c>
      <c r="I119">
        <v>80</v>
      </c>
      <c r="J119">
        <v>100</v>
      </c>
      <c r="K119">
        <v>80323</v>
      </c>
      <c r="L119">
        <v>84457</v>
      </c>
      <c r="M119">
        <v>91118</v>
      </c>
      <c r="N119">
        <v>206</v>
      </c>
      <c r="O119">
        <v>239</v>
      </c>
      <c r="P119">
        <v>271</v>
      </c>
      <c r="Q119">
        <v>83903</v>
      </c>
      <c r="R119">
        <v>90227</v>
      </c>
      <c r="S119">
        <v>99066</v>
      </c>
      <c r="U119">
        <v>119000</v>
      </c>
      <c r="V119">
        <f t="shared" si="7"/>
        <v>62570.983889286166</v>
      </c>
      <c r="W119">
        <v>26000</v>
      </c>
      <c r="X119">
        <v>41000</v>
      </c>
      <c r="Y119">
        <v>3000</v>
      </c>
      <c r="Z119">
        <v>30000</v>
      </c>
      <c r="AA119">
        <v>9000</v>
      </c>
      <c r="AB119">
        <v>10000</v>
      </c>
      <c r="AD119">
        <f t="shared" si="8"/>
        <v>13670.97126992807</v>
      </c>
      <c r="AE119">
        <f t="shared" si="9"/>
        <v>21558.070079501955</v>
      </c>
      <c r="AF119">
        <f t="shared" si="10"/>
        <v>1577.4197619147772</v>
      </c>
      <c r="AG119">
        <f t="shared" si="11"/>
        <v>15774.197619147773</v>
      </c>
      <c r="AH119">
        <f t="shared" si="12"/>
        <v>4732.2592857443324</v>
      </c>
      <c r="AI119">
        <f t="shared" si="13"/>
        <v>5258.0658730492578</v>
      </c>
      <c r="AK119" t="s">
        <v>39</v>
      </c>
      <c r="AL119" t="s">
        <v>37</v>
      </c>
    </row>
    <row r="120" spans="1:38" x14ac:dyDescent="0.2">
      <c r="A120" t="s">
        <v>160</v>
      </c>
      <c r="B120">
        <v>922</v>
      </c>
      <c r="C120">
        <v>931</v>
      </c>
      <c r="D120">
        <v>1095</v>
      </c>
      <c r="E120">
        <v>284954</v>
      </c>
      <c r="F120">
        <v>267480</v>
      </c>
      <c r="G120">
        <v>270403</v>
      </c>
      <c r="H120">
        <v>299</v>
      </c>
      <c r="I120">
        <v>282</v>
      </c>
      <c r="J120">
        <v>302</v>
      </c>
      <c r="K120">
        <v>137918</v>
      </c>
      <c r="L120">
        <v>123629</v>
      </c>
      <c r="M120">
        <v>107593</v>
      </c>
      <c r="N120">
        <v>623</v>
      </c>
      <c r="O120">
        <v>649</v>
      </c>
      <c r="P120">
        <v>793</v>
      </c>
      <c r="Q120">
        <v>147036</v>
      </c>
      <c r="R120">
        <v>143851</v>
      </c>
      <c r="S120">
        <v>162810</v>
      </c>
      <c r="U120">
        <v>221000</v>
      </c>
      <c r="V120">
        <f t="shared" si="7"/>
        <v>81729.862464543665</v>
      </c>
      <c r="W120">
        <v>24000</v>
      </c>
      <c r="X120">
        <v>57000</v>
      </c>
      <c r="Y120">
        <v>21000</v>
      </c>
      <c r="Z120">
        <v>64000</v>
      </c>
      <c r="AA120">
        <v>32000</v>
      </c>
      <c r="AB120">
        <v>23000</v>
      </c>
      <c r="AD120">
        <f t="shared" si="8"/>
        <v>8875.6411726201259</v>
      </c>
      <c r="AE120">
        <f t="shared" si="9"/>
        <v>21079.6477849728</v>
      </c>
      <c r="AF120">
        <f t="shared" si="10"/>
        <v>7766.186026042611</v>
      </c>
      <c r="AG120">
        <f t="shared" si="11"/>
        <v>23668.376460320338</v>
      </c>
      <c r="AH120">
        <f t="shared" si="12"/>
        <v>11834.188230160169</v>
      </c>
      <c r="AI120">
        <f t="shared" si="13"/>
        <v>8505.8227904276209</v>
      </c>
      <c r="AK120" t="s">
        <v>29</v>
      </c>
      <c r="AL120" t="s">
        <v>30</v>
      </c>
    </row>
    <row r="121" spans="1:38" x14ac:dyDescent="0.2">
      <c r="A121" t="s">
        <v>161</v>
      </c>
      <c r="B121">
        <v>565</v>
      </c>
      <c r="C121">
        <v>571</v>
      </c>
      <c r="D121">
        <v>642</v>
      </c>
      <c r="E121">
        <v>177920</v>
      </c>
      <c r="F121">
        <v>185185</v>
      </c>
      <c r="G121">
        <v>191231</v>
      </c>
      <c r="H121">
        <v>226</v>
      </c>
      <c r="I121">
        <v>216</v>
      </c>
      <c r="J121">
        <v>269</v>
      </c>
      <c r="K121">
        <v>87786</v>
      </c>
      <c r="L121">
        <v>84404</v>
      </c>
      <c r="M121">
        <v>94583</v>
      </c>
      <c r="N121">
        <v>339</v>
      </c>
      <c r="O121">
        <v>355</v>
      </c>
      <c r="P121">
        <v>373</v>
      </c>
      <c r="Q121">
        <v>90134</v>
      </c>
      <c r="R121">
        <v>100781</v>
      </c>
      <c r="S121">
        <v>96648</v>
      </c>
      <c r="U121">
        <v>139000</v>
      </c>
      <c r="V121">
        <f t="shared" si="7"/>
        <v>72686.959750249705</v>
      </c>
      <c r="W121">
        <v>35000</v>
      </c>
      <c r="X121">
        <v>39000</v>
      </c>
      <c r="Y121">
        <v>15000</v>
      </c>
      <c r="Z121">
        <v>40000</v>
      </c>
      <c r="AA121">
        <v>7000</v>
      </c>
      <c r="AB121">
        <v>3000</v>
      </c>
      <c r="AD121">
        <f t="shared" si="8"/>
        <v>18302.471879559274</v>
      </c>
      <c r="AE121">
        <f t="shared" si="9"/>
        <v>20394.182951508908</v>
      </c>
      <c r="AF121">
        <f t="shared" si="10"/>
        <v>7843.9165198111186</v>
      </c>
      <c r="AG121">
        <f t="shared" si="11"/>
        <v>20917.110719496315</v>
      </c>
      <c r="AH121">
        <f t="shared" si="12"/>
        <v>3660.4943759118555</v>
      </c>
      <c r="AI121">
        <f t="shared" si="13"/>
        <v>1568.7833039622237</v>
      </c>
      <c r="AK121" t="s">
        <v>44</v>
      </c>
      <c r="AL121" t="s">
        <v>34</v>
      </c>
    </row>
    <row r="122" spans="1:38" x14ac:dyDescent="0.2">
      <c r="A122" t="s">
        <v>162</v>
      </c>
      <c r="B122">
        <v>4044</v>
      </c>
      <c r="C122">
        <v>4357</v>
      </c>
      <c r="D122">
        <v>4762</v>
      </c>
      <c r="E122">
        <v>832711</v>
      </c>
      <c r="F122">
        <v>890897</v>
      </c>
      <c r="G122">
        <v>938497</v>
      </c>
      <c r="H122">
        <v>1352</v>
      </c>
      <c r="I122">
        <v>1469</v>
      </c>
      <c r="J122">
        <v>1668</v>
      </c>
      <c r="K122">
        <v>402283</v>
      </c>
      <c r="L122">
        <v>438324</v>
      </c>
      <c r="M122">
        <v>471250</v>
      </c>
      <c r="N122">
        <v>2692</v>
      </c>
      <c r="O122">
        <v>2888</v>
      </c>
      <c r="P122">
        <v>3094</v>
      </c>
      <c r="Q122">
        <v>430428</v>
      </c>
      <c r="R122">
        <v>452573</v>
      </c>
      <c r="S122">
        <v>467247</v>
      </c>
      <c r="U122">
        <v>561000</v>
      </c>
      <c r="V122">
        <f t="shared" si="7"/>
        <v>59776.429759498431</v>
      </c>
      <c r="W122">
        <v>158000</v>
      </c>
      <c r="X122">
        <v>173000</v>
      </c>
      <c r="Y122">
        <v>35000</v>
      </c>
      <c r="Z122">
        <v>99000</v>
      </c>
      <c r="AA122">
        <v>60000</v>
      </c>
      <c r="AB122">
        <v>36000</v>
      </c>
      <c r="AD122">
        <f t="shared" si="8"/>
        <v>16835.429415331109</v>
      </c>
      <c r="AE122">
        <f t="shared" si="9"/>
        <v>18433.729676280265</v>
      </c>
      <c r="AF122">
        <f t="shared" si="10"/>
        <v>3729.3672755480302</v>
      </c>
      <c r="AG122">
        <f t="shared" si="11"/>
        <v>10548.78172226443</v>
      </c>
      <c r="AH122">
        <f t="shared" si="12"/>
        <v>6393.2010437966246</v>
      </c>
      <c r="AI122">
        <f t="shared" si="13"/>
        <v>3835.9206262779744</v>
      </c>
      <c r="AK122" t="s">
        <v>42</v>
      </c>
      <c r="AL122" t="s">
        <v>56</v>
      </c>
    </row>
    <row r="123" spans="1:38" x14ac:dyDescent="0.2">
      <c r="A123" t="s">
        <v>163</v>
      </c>
      <c r="B123">
        <v>1449</v>
      </c>
      <c r="C123">
        <v>1566</v>
      </c>
      <c r="D123">
        <v>1700</v>
      </c>
      <c r="E123">
        <v>284451</v>
      </c>
      <c r="F123">
        <v>301815</v>
      </c>
      <c r="G123">
        <v>305303</v>
      </c>
      <c r="H123">
        <v>579</v>
      </c>
      <c r="I123">
        <v>626</v>
      </c>
      <c r="J123">
        <v>678</v>
      </c>
      <c r="K123">
        <v>139210</v>
      </c>
      <c r="L123">
        <v>148567</v>
      </c>
      <c r="M123">
        <v>148638</v>
      </c>
      <c r="N123">
        <v>870</v>
      </c>
      <c r="O123">
        <v>940</v>
      </c>
      <c r="P123">
        <v>1022</v>
      </c>
      <c r="Q123">
        <v>145241</v>
      </c>
      <c r="R123">
        <v>153248</v>
      </c>
      <c r="S123">
        <v>156665</v>
      </c>
      <c r="U123">
        <v>220000</v>
      </c>
      <c r="V123">
        <f t="shared" si="7"/>
        <v>72059.560502189619</v>
      </c>
      <c r="W123">
        <v>43000</v>
      </c>
      <c r="X123">
        <v>46000</v>
      </c>
      <c r="Y123">
        <v>20000</v>
      </c>
      <c r="Z123">
        <v>65000</v>
      </c>
      <c r="AA123">
        <v>29000</v>
      </c>
      <c r="AB123">
        <v>17000</v>
      </c>
      <c r="AD123">
        <f t="shared" si="8"/>
        <v>14084.368643609791</v>
      </c>
      <c r="AE123">
        <f t="shared" si="9"/>
        <v>15066.999014094195</v>
      </c>
      <c r="AF123">
        <f t="shared" si="10"/>
        <v>6550.8691365626937</v>
      </c>
      <c r="AG123">
        <f t="shared" si="11"/>
        <v>21290.324693828756</v>
      </c>
      <c r="AH123">
        <f t="shared" si="12"/>
        <v>9498.7602480159057</v>
      </c>
      <c r="AI123">
        <f t="shared" si="13"/>
        <v>5568.2387660782897</v>
      </c>
      <c r="AK123" t="s">
        <v>44</v>
      </c>
      <c r="AL123" t="s">
        <v>34</v>
      </c>
    </row>
    <row r="124" spans="1:38" x14ac:dyDescent="0.2">
      <c r="A124" t="s">
        <v>164</v>
      </c>
      <c r="B124">
        <v>499</v>
      </c>
      <c r="C124">
        <v>575</v>
      </c>
      <c r="D124">
        <v>596</v>
      </c>
      <c r="E124">
        <v>191111</v>
      </c>
      <c r="F124">
        <v>203041</v>
      </c>
      <c r="G124">
        <v>201723</v>
      </c>
      <c r="H124">
        <v>184</v>
      </c>
      <c r="I124">
        <v>199</v>
      </c>
      <c r="J124">
        <v>209</v>
      </c>
      <c r="K124">
        <v>94485</v>
      </c>
      <c r="L124">
        <v>93727</v>
      </c>
      <c r="M124">
        <v>97231</v>
      </c>
      <c r="N124">
        <v>315</v>
      </c>
      <c r="O124">
        <v>376</v>
      </c>
      <c r="P124">
        <v>387</v>
      </c>
      <c r="Q124">
        <v>96626</v>
      </c>
      <c r="R124">
        <v>109314</v>
      </c>
      <c r="S124">
        <v>104492</v>
      </c>
      <c r="U124">
        <v>160000</v>
      </c>
      <c r="V124">
        <f t="shared" si="7"/>
        <v>79316.686743703001</v>
      </c>
      <c r="W124">
        <v>39000</v>
      </c>
      <c r="X124">
        <v>40000</v>
      </c>
      <c r="Y124">
        <v>16000</v>
      </c>
      <c r="Z124">
        <v>38000</v>
      </c>
      <c r="AA124">
        <v>18000</v>
      </c>
      <c r="AB124">
        <v>9000</v>
      </c>
      <c r="AD124">
        <f t="shared" si="8"/>
        <v>19333.442393777605</v>
      </c>
      <c r="AE124">
        <f t="shared" si="9"/>
        <v>19829.17168592575</v>
      </c>
      <c r="AF124">
        <f t="shared" si="10"/>
        <v>7931.6686743703003</v>
      </c>
      <c r="AG124">
        <f t="shared" si="11"/>
        <v>18837.713101629462</v>
      </c>
      <c r="AH124">
        <f t="shared" si="12"/>
        <v>8923.1272586665873</v>
      </c>
      <c r="AI124">
        <f t="shared" si="13"/>
        <v>4461.5636293332936</v>
      </c>
      <c r="AK124" t="s">
        <v>71</v>
      </c>
      <c r="AL124" t="s">
        <v>37</v>
      </c>
    </row>
    <row r="125" spans="1:38" x14ac:dyDescent="0.2">
      <c r="A125" t="s">
        <v>165</v>
      </c>
      <c r="B125">
        <v>1164</v>
      </c>
      <c r="C125">
        <v>1226</v>
      </c>
      <c r="D125">
        <v>1273</v>
      </c>
      <c r="E125">
        <v>240953</v>
      </c>
      <c r="F125">
        <v>258299</v>
      </c>
      <c r="G125">
        <v>262086</v>
      </c>
      <c r="H125">
        <v>347</v>
      </c>
      <c r="I125">
        <v>347</v>
      </c>
      <c r="J125">
        <v>370</v>
      </c>
      <c r="K125">
        <v>119079</v>
      </c>
      <c r="L125">
        <v>124861</v>
      </c>
      <c r="M125">
        <v>126541</v>
      </c>
      <c r="N125">
        <v>817</v>
      </c>
      <c r="O125">
        <v>879</v>
      </c>
      <c r="P125">
        <v>903</v>
      </c>
      <c r="Q125">
        <v>121874</v>
      </c>
      <c r="R125">
        <v>133438</v>
      </c>
      <c r="S125">
        <v>135545</v>
      </c>
      <c r="U125">
        <v>200000</v>
      </c>
      <c r="V125">
        <f t="shared" si="7"/>
        <v>76310.82926978168</v>
      </c>
      <c r="W125">
        <v>38000</v>
      </c>
      <c r="X125">
        <v>57000</v>
      </c>
      <c r="Y125">
        <v>7000</v>
      </c>
      <c r="Z125">
        <v>61000</v>
      </c>
      <c r="AA125">
        <v>25000</v>
      </c>
      <c r="AB125">
        <v>12000</v>
      </c>
      <c r="AD125">
        <f t="shared" si="8"/>
        <v>14499.057561258518</v>
      </c>
      <c r="AE125">
        <f t="shared" si="9"/>
        <v>21748.586341887778</v>
      </c>
      <c r="AF125">
        <f t="shared" si="10"/>
        <v>2670.8790244423585</v>
      </c>
      <c r="AG125">
        <f t="shared" si="11"/>
        <v>23274.80292728341</v>
      </c>
      <c r="AH125">
        <f t="shared" si="12"/>
        <v>9538.85365872271</v>
      </c>
      <c r="AI125">
        <f t="shared" si="13"/>
        <v>4578.649756186901</v>
      </c>
      <c r="AK125" t="s">
        <v>42</v>
      </c>
      <c r="AL125" t="s">
        <v>37</v>
      </c>
    </row>
    <row r="126" spans="1:38" x14ac:dyDescent="0.2">
      <c r="A126" t="s">
        <v>166</v>
      </c>
      <c r="B126">
        <v>2436</v>
      </c>
      <c r="C126">
        <v>2508</v>
      </c>
      <c r="D126">
        <v>2804</v>
      </c>
      <c r="E126">
        <v>715507</v>
      </c>
      <c r="F126">
        <v>751845</v>
      </c>
      <c r="G126">
        <v>808963</v>
      </c>
      <c r="H126">
        <v>841</v>
      </c>
      <c r="I126">
        <v>989</v>
      </c>
      <c r="J126">
        <v>1033</v>
      </c>
      <c r="K126">
        <v>349024</v>
      </c>
      <c r="L126">
        <v>394758</v>
      </c>
      <c r="M126">
        <v>410409</v>
      </c>
      <c r="N126">
        <v>1595</v>
      </c>
      <c r="O126">
        <v>1519</v>
      </c>
      <c r="P126">
        <v>1771</v>
      </c>
      <c r="Q126">
        <v>366483</v>
      </c>
      <c r="R126">
        <v>357087</v>
      </c>
      <c r="S126">
        <v>398554</v>
      </c>
      <c r="U126">
        <v>559000</v>
      </c>
      <c r="V126">
        <f t="shared" si="7"/>
        <v>69100.811780019605</v>
      </c>
      <c r="W126">
        <v>167000</v>
      </c>
      <c r="X126">
        <v>113000</v>
      </c>
      <c r="Y126">
        <v>41000</v>
      </c>
      <c r="Z126">
        <v>142000</v>
      </c>
      <c r="AA126">
        <v>43000</v>
      </c>
      <c r="AB126">
        <v>53000</v>
      </c>
      <c r="AD126">
        <f t="shared" si="8"/>
        <v>20643.713000470972</v>
      </c>
      <c r="AE126">
        <f t="shared" si="9"/>
        <v>13968.500413492335</v>
      </c>
      <c r="AF126">
        <f t="shared" si="10"/>
        <v>5068.2169641874843</v>
      </c>
      <c r="AG126">
        <f t="shared" si="11"/>
        <v>17553.336802795679</v>
      </c>
      <c r="AH126">
        <f t="shared" si="12"/>
        <v>5315.4470600015084</v>
      </c>
      <c r="AI126">
        <f t="shared" si="13"/>
        <v>6551.5975390716267</v>
      </c>
      <c r="AK126" t="s">
        <v>39</v>
      </c>
      <c r="AL126" t="s">
        <v>56</v>
      </c>
    </row>
    <row r="127" spans="1:38" x14ac:dyDescent="0.2">
      <c r="A127" t="s">
        <v>167</v>
      </c>
      <c r="B127">
        <v>659</v>
      </c>
      <c r="C127">
        <v>767</v>
      </c>
      <c r="D127">
        <v>805</v>
      </c>
      <c r="E127">
        <v>282840</v>
      </c>
      <c r="F127">
        <v>290910</v>
      </c>
      <c r="G127">
        <v>298132</v>
      </c>
      <c r="H127">
        <v>215</v>
      </c>
      <c r="I127">
        <v>253</v>
      </c>
      <c r="J127">
        <v>281</v>
      </c>
      <c r="K127">
        <v>138818</v>
      </c>
      <c r="L127">
        <v>137506</v>
      </c>
      <c r="M127">
        <v>142810</v>
      </c>
      <c r="N127">
        <v>444</v>
      </c>
      <c r="O127">
        <v>514</v>
      </c>
      <c r="P127">
        <v>524</v>
      </c>
      <c r="Q127">
        <v>144022</v>
      </c>
      <c r="R127">
        <v>153404</v>
      </c>
      <c r="S127">
        <v>155322</v>
      </c>
      <c r="U127">
        <v>260000</v>
      </c>
      <c r="V127">
        <f t="shared" si="7"/>
        <v>87209.692351039135</v>
      </c>
      <c r="W127">
        <v>68000</v>
      </c>
      <c r="X127">
        <v>73000</v>
      </c>
      <c r="Y127">
        <v>5000</v>
      </c>
      <c r="Z127">
        <v>63000</v>
      </c>
      <c r="AA127">
        <v>32000</v>
      </c>
      <c r="AB127">
        <v>19000</v>
      </c>
      <c r="AD127">
        <f t="shared" si="8"/>
        <v>22808.688768733311</v>
      </c>
      <c r="AE127">
        <f t="shared" si="9"/>
        <v>24485.798237022525</v>
      </c>
      <c r="AF127">
        <f t="shared" si="10"/>
        <v>1677.1094682892142</v>
      </c>
      <c r="AG127">
        <f t="shared" si="11"/>
        <v>21131.579300444097</v>
      </c>
      <c r="AH127">
        <f t="shared" si="12"/>
        <v>10733.500597050972</v>
      </c>
      <c r="AI127">
        <f t="shared" si="13"/>
        <v>6373.0159794990141</v>
      </c>
      <c r="AK127" t="s">
        <v>71</v>
      </c>
      <c r="AL127" t="s">
        <v>34</v>
      </c>
    </row>
    <row r="128" spans="1:38" x14ac:dyDescent="0.2">
      <c r="A128" t="s">
        <v>168</v>
      </c>
      <c r="B128">
        <v>1720</v>
      </c>
      <c r="C128">
        <v>1712</v>
      </c>
      <c r="D128">
        <v>1886</v>
      </c>
      <c r="E128">
        <v>1108301</v>
      </c>
      <c r="F128">
        <v>1097895</v>
      </c>
      <c r="G128">
        <v>1201060</v>
      </c>
      <c r="H128">
        <v>583</v>
      </c>
      <c r="I128">
        <v>596</v>
      </c>
      <c r="J128">
        <v>614</v>
      </c>
      <c r="K128">
        <v>551491</v>
      </c>
      <c r="L128">
        <v>556618</v>
      </c>
      <c r="M128">
        <v>588827</v>
      </c>
      <c r="N128">
        <v>1137</v>
      </c>
      <c r="O128">
        <v>1116</v>
      </c>
      <c r="P128">
        <v>1272</v>
      </c>
      <c r="Q128">
        <v>556810</v>
      </c>
      <c r="R128">
        <v>541277</v>
      </c>
      <c r="S128">
        <v>612233</v>
      </c>
      <c r="U128">
        <v>1010000</v>
      </c>
      <c r="V128">
        <f t="shared" si="7"/>
        <v>84092.38505986378</v>
      </c>
      <c r="W128">
        <v>219000</v>
      </c>
      <c r="X128">
        <v>254000</v>
      </c>
      <c r="Y128">
        <v>49000</v>
      </c>
      <c r="Z128">
        <v>340000</v>
      </c>
      <c r="AA128">
        <v>103000</v>
      </c>
      <c r="AB128">
        <v>45000</v>
      </c>
      <c r="AD128">
        <f t="shared" si="8"/>
        <v>18233.893394168485</v>
      </c>
      <c r="AE128">
        <f t="shared" si="9"/>
        <v>21147.985945747922</v>
      </c>
      <c r="AF128">
        <f t="shared" si="10"/>
        <v>4079.7295722112131</v>
      </c>
      <c r="AG128">
        <f t="shared" si="11"/>
        <v>28308.327643914545</v>
      </c>
      <c r="AH128">
        <f t="shared" si="12"/>
        <v>8575.7580803623459</v>
      </c>
      <c r="AI128">
        <f t="shared" si="13"/>
        <v>3746.690423459278</v>
      </c>
      <c r="AK128" t="s">
        <v>49</v>
      </c>
      <c r="AL128" t="s">
        <v>56</v>
      </c>
    </row>
    <row r="129" spans="1:38" x14ac:dyDescent="0.2">
      <c r="A129" t="s">
        <v>169</v>
      </c>
      <c r="B129">
        <v>298</v>
      </c>
      <c r="C129">
        <v>398</v>
      </c>
      <c r="D129">
        <v>440</v>
      </c>
      <c r="E129">
        <v>190809</v>
      </c>
      <c r="F129">
        <v>204374</v>
      </c>
      <c r="G129">
        <v>202811</v>
      </c>
      <c r="H129">
        <v>114</v>
      </c>
      <c r="I129">
        <v>152</v>
      </c>
      <c r="J129">
        <v>158</v>
      </c>
      <c r="K129">
        <v>92428</v>
      </c>
      <c r="L129">
        <v>93455</v>
      </c>
      <c r="M129">
        <v>93749</v>
      </c>
      <c r="N129">
        <v>184</v>
      </c>
      <c r="O129">
        <v>246</v>
      </c>
      <c r="P129">
        <v>282</v>
      </c>
      <c r="Q129">
        <v>98381</v>
      </c>
      <c r="R129">
        <v>110919</v>
      </c>
      <c r="S129">
        <v>109062</v>
      </c>
      <c r="U129">
        <v>160000</v>
      </c>
      <c r="V129">
        <f t="shared" si="7"/>
        <v>78891.184403212843</v>
      </c>
      <c r="W129">
        <v>54000</v>
      </c>
      <c r="X129">
        <v>15000</v>
      </c>
      <c r="Y129">
        <v>18000</v>
      </c>
      <c r="Z129">
        <v>45000</v>
      </c>
      <c r="AA129">
        <v>14000</v>
      </c>
      <c r="AB129">
        <v>14000</v>
      </c>
      <c r="AD129">
        <f t="shared" si="8"/>
        <v>26625.774736084335</v>
      </c>
      <c r="AE129">
        <f t="shared" si="9"/>
        <v>7396.0485378012045</v>
      </c>
      <c r="AF129">
        <f t="shared" si="10"/>
        <v>8875.258245361445</v>
      </c>
      <c r="AG129">
        <f t="shared" si="11"/>
        <v>22188.145613403613</v>
      </c>
      <c r="AH129">
        <f t="shared" si="12"/>
        <v>6902.9786352811234</v>
      </c>
      <c r="AI129">
        <f t="shared" si="13"/>
        <v>6902.9786352811234</v>
      </c>
      <c r="AK129" t="s">
        <v>29</v>
      </c>
      <c r="AL129" t="s">
        <v>30</v>
      </c>
    </row>
    <row r="130" spans="1:38" x14ac:dyDescent="0.2">
      <c r="A130" t="s">
        <v>170</v>
      </c>
      <c r="B130">
        <v>612</v>
      </c>
      <c r="C130">
        <v>701</v>
      </c>
      <c r="D130">
        <v>732</v>
      </c>
      <c r="E130">
        <v>197354</v>
      </c>
      <c r="F130">
        <v>215037</v>
      </c>
      <c r="G130">
        <v>223384</v>
      </c>
      <c r="H130">
        <v>202</v>
      </c>
      <c r="I130">
        <v>205</v>
      </c>
      <c r="J130">
        <v>231</v>
      </c>
      <c r="K130">
        <v>98263</v>
      </c>
      <c r="L130">
        <v>100030</v>
      </c>
      <c r="M130">
        <v>107465</v>
      </c>
      <c r="N130">
        <v>410</v>
      </c>
      <c r="O130">
        <v>496</v>
      </c>
      <c r="P130">
        <v>501</v>
      </c>
      <c r="Q130">
        <v>99091</v>
      </c>
      <c r="R130">
        <v>115007</v>
      </c>
      <c r="S130">
        <v>115919</v>
      </c>
      <c r="U130">
        <v>150000</v>
      </c>
      <c r="V130">
        <f t="shared" si="7"/>
        <v>67148.945313898934</v>
      </c>
      <c r="W130">
        <v>48000</v>
      </c>
      <c r="X130">
        <v>26000</v>
      </c>
      <c r="Y130">
        <v>19000</v>
      </c>
      <c r="Z130">
        <v>28000</v>
      </c>
      <c r="AA130">
        <v>18000</v>
      </c>
      <c r="AB130">
        <v>11000</v>
      </c>
      <c r="AD130">
        <f t="shared" si="8"/>
        <v>21487.662500447659</v>
      </c>
      <c r="AE130">
        <f t="shared" si="9"/>
        <v>11639.150521075815</v>
      </c>
      <c r="AF130">
        <f t="shared" si="10"/>
        <v>8505.5330730938658</v>
      </c>
      <c r="AG130">
        <f t="shared" si="11"/>
        <v>12534.469791927802</v>
      </c>
      <c r="AH130">
        <f t="shared" si="12"/>
        <v>8057.8734376678731</v>
      </c>
      <c r="AI130">
        <f t="shared" si="13"/>
        <v>4924.255989685922</v>
      </c>
      <c r="AK130" t="s">
        <v>36</v>
      </c>
      <c r="AL130" t="s">
        <v>37</v>
      </c>
    </row>
    <row r="131" spans="1:38" x14ac:dyDescent="0.2">
      <c r="A131" t="s">
        <v>171</v>
      </c>
      <c r="B131">
        <v>556</v>
      </c>
      <c r="C131">
        <v>614</v>
      </c>
      <c r="D131">
        <v>742</v>
      </c>
      <c r="E131">
        <v>215881</v>
      </c>
      <c r="F131">
        <v>224197</v>
      </c>
      <c r="G131">
        <v>231133</v>
      </c>
      <c r="H131">
        <v>238</v>
      </c>
      <c r="I131">
        <v>295</v>
      </c>
      <c r="J131">
        <v>310</v>
      </c>
      <c r="K131">
        <v>107314</v>
      </c>
      <c r="L131">
        <v>112174</v>
      </c>
      <c r="M131">
        <v>112053</v>
      </c>
      <c r="N131">
        <v>318</v>
      </c>
      <c r="O131">
        <v>319</v>
      </c>
      <c r="P131">
        <v>432</v>
      </c>
      <c r="Q131">
        <v>108567</v>
      </c>
      <c r="R131">
        <v>112023</v>
      </c>
      <c r="S131">
        <v>119080</v>
      </c>
      <c r="U131">
        <v>171000</v>
      </c>
      <c r="V131">
        <f t="shared" ref="V131:V153" si="14">(U131/G131)*100000</f>
        <v>73983.377535877618</v>
      </c>
      <c r="W131">
        <v>11000</v>
      </c>
      <c r="X131">
        <v>41000</v>
      </c>
      <c r="Y131">
        <v>29000</v>
      </c>
      <c r="Z131">
        <v>43000</v>
      </c>
      <c r="AA131">
        <v>34000</v>
      </c>
      <c r="AB131">
        <v>13000</v>
      </c>
      <c r="AD131">
        <f t="shared" ref="AD131:AD153" si="15">(W131/G131)*100000</f>
        <v>4759.1646368108404</v>
      </c>
      <c r="AE131">
        <f t="shared" ref="AE131:AE153" si="16">(X131/G131)*100000</f>
        <v>17738.704555385859</v>
      </c>
      <c r="AF131">
        <f t="shared" ref="AF131:AF153" si="17">(Y131/G131)*100000</f>
        <v>12546.888587955851</v>
      </c>
      <c r="AG131">
        <f t="shared" ref="AG131:AG153" si="18">(Z131/G131)*100000</f>
        <v>18604.007216624195</v>
      </c>
      <c r="AH131">
        <f t="shared" ref="AH131:AH153" si="19">(AA131/G131)*100000</f>
        <v>14710.145241051689</v>
      </c>
      <c r="AI131">
        <f t="shared" ref="AI131:AI153" si="20">(AB131/G131)*100000</f>
        <v>5624.467298049175</v>
      </c>
      <c r="AK131" t="s">
        <v>44</v>
      </c>
      <c r="AL131" t="s">
        <v>34</v>
      </c>
    </row>
    <row r="132" spans="1:38" x14ac:dyDescent="0.2">
      <c r="A132" t="s">
        <v>172</v>
      </c>
      <c r="B132">
        <v>768</v>
      </c>
      <c r="C132">
        <v>849</v>
      </c>
      <c r="D132">
        <v>862</v>
      </c>
      <c r="E132">
        <v>162817</v>
      </c>
      <c r="F132">
        <v>170918</v>
      </c>
      <c r="G132">
        <v>178603</v>
      </c>
      <c r="H132">
        <v>245</v>
      </c>
      <c r="I132">
        <v>256</v>
      </c>
      <c r="J132">
        <v>279</v>
      </c>
      <c r="K132">
        <v>79520</v>
      </c>
      <c r="L132">
        <v>81789</v>
      </c>
      <c r="M132">
        <v>85994</v>
      </c>
      <c r="N132">
        <v>523</v>
      </c>
      <c r="O132">
        <v>593</v>
      </c>
      <c r="P132">
        <v>583</v>
      </c>
      <c r="Q132">
        <v>83297</v>
      </c>
      <c r="R132">
        <v>89129</v>
      </c>
      <c r="S132">
        <v>92609</v>
      </c>
      <c r="U132">
        <v>110000</v>
      </c>
      <c r="V132">
        <f t="shared" si="14"/>
        <v>61589.111045167214</v>
      </c>
      <c r="W132">
        <v>14000</v>
      </c>
      <c r="X132">
        <v>4000</v>
      </c>
      <c r="Y132">
        <v>9000</v>
      </c>
      <c r="Z132">
        <v>49000</v>
      </c>
      <c r="AA132">
        <v>26000</v>
      </c>
      <c r="AB132">
        <v>8000</v>
      </c>
      <c r="AD132">
        <f t="shared" si="15"/>
        <v>7838.6141330212822</v>
      </c>
      <c r="AE132">
        <f t="shared" si="16"/>
        <v>2239.6040380060804</v>
      </c>
      <c r="AF132">
        <f t="shared" si="17"/>
        <v>5039.1090855136817</v>
      </c>
      <c r="AG132">
        <f t="shared" si="18"/>
        <v>27435.149465574486</v>
      </c>
      <c r="AH132">
        <f t="shared" si="19"/>
        <v>14557.426247039522</v>
      </c>
      <c r="AI132">
        <f t="shared" si="20"/>
        <v>4479.2080760121607</v>
      </c>
      <c r="AK132" t="s">
        <v>42</v>
      </c>
      <c r="AL132" t="s">
        <v>37</v>
      </c>
    </row>
    <row r="133" spans="1:38" x14ac:dyDescent="0.2">
      <c r="A133" t="s">
        <v>173</v>
      </c>
      <c r="B133">
        <v>250</v>
      </c>
      <c r="C133">
        <v>276</v>
      </c>
      <c r="D133">
        <v>281</v>
      </c>
      <c r="E133">
        <v>156272</v>
      </c>
      <c r="F133">
        <v>158715</v>
      </c>
      <c r="G133">
        <v>161657</v>
      </c>
      <c r="H133">
        <v>108</v>
      </c>
      <c r="I133">
        <v>116</v>
      </c>
      <c r="J133">
        <v>122</v>
      </c>
      <c r="K133">
        <v>77620</v>
      </c>
      <c r="L133">
        <v>77699</v>
      </c>
      <c r="M133">
        <v>76297</v>
      </c>
      <c r="N133">
        <v>142</v>
      </c>
      <c r="O133">
        <v>160</v>
      </c>
      <c r="P133">
        <v>159</v>
      </c>
      <c r="Q133">
        <v>78652</v>
      </c>
      <c r="R133">
        <v>81016</v>
      </c>
      <c r="S133">
        <v>85360</v>
      </c>
      <c r="U133">
        <v>120000</v>
      </c>
      <c r="V133">
        <f t="shared" si="14"/>
        <v>74231.242692862041</v>
      </c>
      <c r="W133">
        <v>21000</v>
      </c>
      <c r="X133">
        <v>36000</v>
      </c>
      <c r="Y133">
        <v>31000</v>
      </c>
      <c r="Z133">
        <v>18000</v>
      </c>
      <c r="AA133">
        <v>11000</v>
      </c>
      <c r="AB133">
        <v>3000</v>
      </c>
      <c r="AD133">
        <f t="shared" si="15"/>
        <v>12990.467471250859</v>
      </c>
      <c r="AE133">
        <f t="shared" si="16"/>
        <v>22269.372807858614</v>
      </c>
      <c r="AF133">
        <f t="shared" si="17"/>
        <v>19176.404362322697</v>
      </c>
      <c r="AG133">
        <f t="shared" si="18"/>
        <v>11134.686403929307</v>
      </c>
      <c r="AH133">
        <f t="shared" si="19"/>
        <v>6804.53058017902</v>
      </c>
      <c r="AI133">
        <f t="shared" si="20"/>
        <v>1855.7810673215513</v>
      </c>
      <c r="AK133" t="s">
        <v>39</v>
      </c>
      <c r="AL133" t="s">
        <v>37</v>
      </c>
    </row>
    <row r="134" spans="1:38" x14ac:dyDescent="0.2">
      <c r="A134" t="s">
        <v>174</v>
      </c>
      <c r="B134">
        <v>615</v>
      </c>
      <c r="C134">
        <v>622</v>
      </c>
      <c r="D134">
        <v>633</v>
      </c>
      <c r="E134">
        <v>134925</v>
      </c>
      <c r="F134">
        <v>136936</v>
      </c>
      <c r="G134">
        <v>141873</v>
      </c>
      <c r="H134">
        <v>169</v>
      </c>
      <c r="I134">
        <v>173</v>
      </c>
      <c r="J134">
        <v>200</v>
      </c>
      <c r="K134">
        <v>65236</v>
      </c>
      <c r="L134">
        <v>69610</v>
      </c>
      <c r="M134">
        <v>75083</v>
      </c>
      <c r="N134">
        <v>446</v>
      </c>
      <c r="O134">
        <v>449</v>
      </c>
      <c r="P134">
        <v>433</v>
      </c>
      <c r="Q134">
        <v>69689</v>
      </c>
      <c r="R134">
        <v>67326</v>
      </c>
      <c r="S134">
        <v>66790</v>
      </c>
      <c r="U134">
        <v>121000</v>
      </c>
      <c r="V134">
        <f t="shared" si="14"/>
        <v>85287.545903730803</v>
      </c>
      <c r="W134">
        <v>32000</v>
      </c>
      <c r="X134">
        <v>32000</v>
      </c>
      <c r="Y134">
        <v>15000</v>
      </c>
      <c r="Z134">
        <v>16000</v>
      </c>
      <c r="AA134">
        <v>16000</v>
      </c>
      <c r="AB134">
        <v>10000</v>
      </c>
      <c r="AD134">
        <f t="shared" si="15"/>
        <v>22555.384040656078</v>
      </c>
      <c r="AE134">
        <f t="shared" si="16"/>
        <v>22555.384040656078</v>
      </c>
      <c r="AF134">
        <f t="shared" si="17"/>
        <v>10572.836269057536</v>
      </c>
      <c r="AG134">
        <f t="shared" si="18"/>
        <v>11277.692020328039</v>
      </c>
      <c r="AH134">
        <f t="shared" si="19"/>
        <v>11277.692020328039</v>
      </c>
      <c r="AI134">
        <f t="shared" si="20"/>
        <v>7048.5575127050251</v>
      </c>
      <c r="AK134" t="s">
        <v>36</v>
      </c>
      <c r="AL134" t="s">
        <v>37</v>
      </c>
    </row>
    <row r="135" spans="1:38" x14ac:dyDescent="0.2">
      <c r="A135" t="s">
        <v>175</v>
      </c>
      <c r="B135">
        <v>569</v>
      </c>
      <c r="C135">
        <v>505</v>
      </c>
      <c r="D135">
        <v>605</v>
      </c>
      <c r="E135">
        <v>228366</v>
      </c>
      <c r="F135">
        <v>193835</v>
      </c>
      <c r="G135">
        <v>187282</v>
      </c>
      <c r="H135">
        <v>191</v>
      </c>
      <c r="I135">
        <v>159</v>
      </c>
      <c r="J135">
        <v>199</v>
      </c>
      <c r="K135">
        <v>110483</v>
      </c>
      <c r="L135">
        <v>92800</v>
      </c>
      <c r="M135">
        <v>89013</v>
      </c>
      <c r="N135">
        <v>378</v>
      </c>
      <c r="O135">
        <v>346</v>
      </c>
      <c r="P135">
        <v>406</v>
      </c>
      <c r="Q135">
        <v>117883</v>
      </c>
      <c r="R135">
        <v>101035</v>
      </c>
      <c r="S135">
        <v>98269</v>
      </c>
      <c r="U135">
        <v>210000</v>
      </c>
      <c r="V135">
        <f t="shared" si="14"/>
        <v>112130.37024380345</v>
      </c>
      <c r="W135">
        <v>36000</v>
      </c>
      <c r="X135">
        <v>70000</v>
      </c>
      <c r="Y135">
        <v>21000</v>
      </c>
      <c r="Z135">
        <v>44000</v>
      </c>
      <c r="AA135">
        <v>21000</v>
      </c>
      <c r="AB135">
        <v>18000</v>
      </c>
      <c r="AD135">
        <f t="shared" si="15"/>
        <v>19222.349184652023</v>
      </c>
      <c r="AE135">
        <f t="shared" si="16"/>
        <v>37376.79008126782</v>
      </c>
      <c r="AF135">
        <f t="shared" si="17"/>
        <v>11213.037024380346</v>
      </c>
      <c r="AG135">
        <f t="shared" si="18"/>
        <v>23493.982336796915</v>
      </c>
      <c r="AH135">
        <f t="shared" si="19"/>
        <v>11213.037024380346</v>
      </c>
      <c r="AI135">
        <f t="shared" si="20"/>
        <v>9611.1745923260114</v>
      </c>
      <c r="AK135" t="s">
        <v>29</v>
      </c>
      <c r="AL135" t="s">
        <v>30</v>
      </c>
    </row>
    <row r="136" spans="1:38" x14ac:dyDescent="0.2">
      <c r="A136" t="s">
        <v>176</v>
      </c>
      <c r="B136">
        <v>735</v>
      </c>
      <c r="C136">
        <v>835</v>
      </c>
      <c r="D136">
        <v>889</v>
      </c>
      <c r="E136">
        <v>215176</v>
      </c>
      <c r="F136">
        <v>227792</v>
      </c>
      <c r="G136">
        <v>234552</v>
      </c>
      <c r="H136">
        <v>276</v>
      </c>
      <c r="I136">
        <v>305</v>
      </c>
      <c r="J136">
        <v>345</v>
      </c>
      <c r="K136">
        <v>104941</v>
      </c>
      <c r="L136">
        <v>109459</v>
      </c>
      <c r="M136">
        <v>111356</v>
      </c>
      <c r="N136">
        <v>459</v>
      </c>
      <c r="O136">
        <v>530</v>
      </c>
      <c r="P136">
        <v>544</v>
      </c>
      <c r="Q136">
        <v>110235</v>
      </c>
      <c r="R136">
        <v>118333</v>
      </c>
      <c r="S136">
        <v>123196</v>
      </c>
      <c r="U136">
        <v>150000</v>
      </c>
      <c r="V136">
        <f t="shared" si="14"/>
        <v>63951.703673385862</v>
      </c>
      <c r="W136">
        <v>22000</v>
      </c>
      <c r="X136">
        <v>29000</v>
      </c>
      <c r="Y136">
        <v>13000</v>
      </c>
      <c r="Z136">
        <v>40000</v>
      </c>
      <c r="AA136">
        <v>33000</v>
      </c>
      <c r="AB136">
        <v>13000</v>
      </c>
      <c r="AD136">
        <f t="shared" si="15"/>
        <v>9379.5832054299262</v>
      </c>
      <c r="AE136">
        <f t="shared" si="16"/>
        <v>12363.996043521267</v>
      </c>
      <c r="AF136">
        <f t="shared" si="17"/>
        <v>5542.4809850267748</v>
      </c>
      <c r="AG136">
        <f t="shared" si="18"/>
        <v>17053.787646236229</v>
      </c>
      <c r="AH136">
        <f t="shared" si="19"/>
        <v>14069.374808144888</v>
      </c>
      <c r="AI136">
        <f t="shared" si="20"/>
        <v>5542.4809850267748</v>
      </c>
      <c r="AK136" t="s">
        <v>44</v>
      </c>
      <c r="AL136" t="s">
        <v>34</v>
      </c>
    </row>
    <row r="137" spans="1:38" x14ac:dyDescent="0.2">
      <c r="A137" t="s">
        <v>177</v>
      </c>
      <c r="B137">
        <v>1729</v>
      </c>
      <c r="C137">
        <v>1840</v>
      </c>
      <c r="D137">
        <v>2067</v>
      </c>
      <c r="E137">
        <v>325029</v>
      </c>
      <c r="F137">
        <v>341459</v>
      </c>
      <c r="G137">
        <v>358377</v>
      </c>
      <c r="H137">
        <v>495</v>
      </c>
      <c r="I137">
        <v>554</v>
      </c>
      <c r="J137">
        <v>597</v>
      </c>
      <c r="K137">
        <v>158029</v>
      </c>
      <c r="L137">
        <v>177445</v>
      </c>
      <c r="M137">
        <v>175756</v>
      </c>
      <c r="N137">
        <v>1234</v>
      </c>
      <c r="O137">
        <v>1286</v>
      </c>
      <c r="P137">
        <v>1470</v>
      </c>
      <c r="Q137">
        <v>167000</v>
      </c>
      <c r="R137">
        <v>164014</v>
      </c>
      <c r="S137">
        <v>182621</v>
      </c>
      <c r="U137">
        <v>240000</v>
      </c>
      <c r="V137">
        <f t="shared" si="14"/>
        <v>66968.583363329686</v>
      </c>
      <c r="W137">
        <v>19000</v>
      </c>
      <c r="X137">
        <v>105000</v>
      </c>
      <c r="Y137">
        <v>18000</v>
      </c>
      <c r="Z137">
        <v>56000</v>
      </c>
      <c r="AA137">
        <v>15000</v>
      </c>
      <c r="AB137">
        <v>27000</v>
      </c>
      <c r="AD137">
        <f t="shared" si="15"/>
        <v>5301.679516263599</v>
      </c>
      <c r="AE137">
        <f t="shared" si="16"/>
        <v>29298.755221456733</v>
      </c>
      <c r="AF137">
        <f t="shared" si="17"/>
        <v>5022.6437522497263</v>
      </c>
      <c r="AG137">
        <f t="shared" si="18"/>
        <v>15626.002784776923</v>
      </c>
      <c r="AH137">
        <f t="shared" si="19"/>
        <v>4185.5364602081054</v>
      </c>
      <c r="AI137">
        <f t="shared" si="20"/>
        <v>7533.965628374589</v>
      </c>
      <c r="AK137" t="s">
        <v>33</v>
      </c>
      <c r="AL137" t="s">
        <v>34</v>
      </c>
    </row>
    <row r="138" spans="1:38" x14ac:dyDescent="0.2">
      <c r="A138" t="s">
        <v>178</v>
      </c>
      <c r="B138">
        <v>1184</v>
      </c>
      <c r="C138">
        <v>1198</v>
      </c>
      <c r="D138">
        <v>1423</v>
      </c>
      <c r="E138">
        <v>256862</v>
      </c>
      <c r="F138">
        <v>260958</v>
      </c>
      <c r="G138">
        <v>283346</v>
      </c>
      <c r="H138">
        <v>370</v>
      </c>
      <c r="I138">
        <v>384</v>
      </c>
      <c r="J138">
        <v>417</v>
      </c>
      <c r="K138">
        <v>125683</v>
      </c>
      <c r="L138">
        <v>123757</v>
      </c>
      <c r="M138">
        <v>133996</v>
      </c>
      <c r="N138">
        <v>814</v>
      </c>
      <c r="O138">
        <v>814</v>
      </c>
      <c r="P138">
        <v>1006</v>
      </c>
      <c r="Q138">
        <v>131179</v>
      </c>
      <c r="R138">
        <v>137201</v>
      </c>
      <c r="S138">
        <v>149350</v>
      </c>
      <c r="U138">
        <v>201000</v>
      </c>
      <c r="V138">
        <f t="shared" si="14"/>
        <v>70938.005124476782</v>
      </c>
      <c r="W138">
        <v>42000</v>
      </c>
      <c r="X138">
        <v>48000</v>
      </c>
      <c r="Y138">
        <v>11000</v>
      </c>
      <c r="Z138">
        <v>48000</v>
      </c>
      <c r="AA138">
        <v>28000</v>
      </c>
      <c r="AB138">
        <v>24000</v>
      </c>
      <c r="AD138">
        <f t="shared" si="15"/>
        <v>14822.866742427985</v>
      </c>
      <c r="AE138">
        <f t="shared" si="16"/>
        <v>16940.419134203414</v>
      </c>
      <c r="AF138">
        <f t="shared" si="17"/>
        <v>3882.1793849216156</v>
      </c>
      <c r="AG138">
        <f t="shared" si="18"/>
        <v>16940.419134203414</v>
      </c>
      <c r="AH138">
        <f t="shared" si="19"/>
        <v>9881.9111616186583</v>
      </c>
      <c r="AI138">
        <f t="shared" si="20"/>
        <v>8470.2095671017069</v>
      </c>
      <c r="AK138" t="s">
        <v>42</v>
      </c>
      <c r="AL138" t="s">
        <v>34</v>
      </c>
    </row>
    <row r="139" spans="1:38" x14ac:dyDescent="0.2">
      <c r="A139" t="s">
        <v>179</v>
      </c>
      <c r="B139">
        <v>450</v>
      </c>
      <c r="C139">
        <v>531</v>
      </c>
      <c r="D139">
        <v>618</v>
      </c>
      <c r="E139">
        <v>222929</v>
      </c>
      <c r="F139">
        <v>230489</v>
      </c>
      <c r="G139">
        <v>240449</v>
      </c>
      <c r="H139">
        <v>168</v>
      </c>
      <c r="I139">
        <v>174</v>
      </c>
      <c r="J139">
        <v>213</v>
      </c>
      <c r="K139">
        <v>108968</v>
      </c>
      <c r="L139">
        <v>104704</v>
      </c>
      <c r="M139">
        <v>106795</v>
      </c>
      <c r="N139">
        <v>282</v>
      </c>
      <c r="O139">
        <v>357</v>
      </c>
      <c r="P139">
        <v>405</v>
      </c>
      <c r="Q139">
        <v>113961</v>
      </c>
      <c r="R139">
        <v>125785</v>
      </c>
      <c r="S139">
        <v>133654</v>
      </c>
      <c r="U139">
        <v>180000</v>
      </c>
      <c r="V139">
        <f t="shared" si="14"/>
        <v>74859.949511122933</v>
      </c>
      <c r="W139">
        <v>39000</v>
      </c>
      <c r="X139">
        <v>32000</v>
      </c>
      <c r="Y139">
        <v>12000</v>
      </c>
      <c r="Z139">
        <v>55000</v>
      </c>
      <c r="AA139">
        <v>26000</v>
      </c>
      <c r="AB139">
        <v>16000</v>
      </c>
      <c r="AD139">
        <f t="shared" si="15"/>
        <v>16219.65572740997</v>
      </c>
      <c r="AE139">
        <f t="shared" si="16"/>
        <v>13308.435468644078</v>
      </c>
      <c r="AF139">
        <f t="shared" si="17"/>
        <v>4990.6633007415294</v>
      </c>
      <c r="AG139">
        <f t="shared" si="18"/>
        <v>22873.873461732011</v>
      </c>
      <c r="AH139">
        <f t="shared" si="19"/>
        <v>10813.103818273314</v>
      </c>
      <c r="AI139">
        <f t="shared" si="20"/>
        <v>6654.2177343220392</v>
      </c>
      <c r="AK139" t="s">
        <v>29</v>
      </c>
      <c r="AL139" t="s">
        <v>30</v>
      </c>
    </row>
    <row r="140" spans="1:38" x14ac:dyDescent="0.2">
      <c r="A140" t="s">
        <v>180</v>
      </c>
      <c r="B140">
        <v>521</v>
      </c>
      <c r="C140">
        <v>475</v>
      </c>
      <c r="D140">
        <v>538</v>
      </c>
      <c r="E140">
        <v>285659</v>
      </c>
      <c r="F140">
        <v>248591</v>
      </c>
      <c r="G140">
        <v>231351</v>
      </c>
      <c r="H140">
        <v>221</v>
      </c>
      <c r="I140">
        <v>198</v>
      </c>
      <c r="J140">
        <v>180</v>
      </c>
      <c r="K140">
        <v>137259</v>
      </c>
      <c r="L140">
        <v>113940</v>
      </c>
      <c r="M140">
        <v>95213</v>
      </c>
      <c r="N140">
        <v>300</v>
      </c>
      <c r="O140">
        <v>277</v>
      </c>
      <c r="P140">
        <v>358</v>
      </c>
      <c r="Q140">
        <v>148400</v>
      </c>
      <c r="R140">
        <v>134651</v>
      </c>
      <c r="S140">
        <v>136138</v>
      </c>
      <c r="U140">
        <v>200000</v>
      </c>
      <c r="V140">
        <f t="shared" si="14"/>
        <v>86448.729419799347</v>
      </c>
      <c r="W140">
        <v>43000</v>
      </c>
      <c r="X140">
        <v>30000</v>
      </c>
      <c r="Y140">
        <v>17000</v>
      </c>
      <c r="Z140">
        <v>59000</v>
      </c>
      <c r="AA140">
        <v>32000</v>
      </c>
      <c r="AB140">
        <v>19000</v>
      </c>
      <c r="AD140">
        <f t="shared" si="15"/>
        <v>18586.476825256861</v>
      </c>
      <c r="AE140">
        <f t="shared" si="16"/>
        <v>12967.309412969902</v>
      </c>
      <c r="AF140">
        <f t="shared" si="17"/>
        <v>7348.1420006829449</v>
      </c>
      <c r="AG140">
        <f t="shared" si="18"/>
        <v>25502.375178840808</v>
      </c>
      <c r="AH140">
        <f t="shared" si="19"/>
        <v>13831.796707167896</v>
      </c>
      <c r="AI140">
        <f t="shared" si="20"/>
        <v>8212.6292948809387</v>
      </c>
      <c r="AK140" t="s">
        <v>29</v>
      </c>
      <c r="AL140" t="s">
        <v>30</v>
      </c>
    </row>
    <row r="141" spans="1:38" x14ac:dyDescent="0.2">
      <c r="A141" t="s">
        <v>181</v>
      </c>
      <c r="B141">
        <v>450</v>
      </c>
      <c r="C141">
        <v>466</v>
      </c>
      <c r="D141">
        <v>577</v>
      </c>
      <c r="E141">
        <v>197555</v>
      </c>
      <c r="F141">
        <v>201921</v>
      </c>
      <c r="G141">
        <v>219312</v>
      </c>
      <c r="H141">
        <v>205</v>
      </c>
      <c r="I141">
        <v>214</v>
      </c>
      <c r="J141">
        <v>282</v>
      </c>
      <c r="K141">
        <v>97395</v>
      </c>
      <c r="L141">
        <v>98351</v>
      </c>
      <c r="M141">
        <v>106859</v>
      </c>
      <c r="N141">
        <v>245</v>
      </c>
      <c r="O141">
        <v>252</v>
      </c>
      <c r="P141">
        <v>295</v>
      </c>
      <c r="Q141">
        <v>100160</v>
      </c>
      <c r="R141">
        <v>103570</v>
      </c>
      <c r="S141">
        <v>112453</v>
      </c>
      <c r="U141">
        <v>180000</v>
      </c>
      <c r="V141">
        <f t="shared" si="14"/>
        <v>82074.852265265916</v>
      </c>
      <c r="W141">
        <v>44000</v>
      </c>
      <c r="X141">
        <v>10000</v>
      </c>
      <c r="Y141">
        <v>19000</v>
      </c>
      <c r="Z141">
        <v>52000</v>
      </c>
      <c r="AA141">
        <v>34000</v>
      </c>
      <c r="AB141">
        <v>21000</v>
      </c>
      <c r="AD141">
        <f t="shared" si="15"/>
        <v>20062.741664842782</v>
      </c>
      <c r="AE141">
        <f t="shared" si="16"/>
        <v>4559.7140147369955</v>
      </c>
      <c r="AF141">
        <f t="shared" si="17"/>
        <v>8663.4566280002928</v>
      </c>
      <c r="AG141">
        <f t="shared" si="18"/>
        <v>23710.51287663238</v>
      </c>
      <c r="AH141">
        <f t="shared" si="19"/>
        <v>15503.027650105785</v>
      </c>
      <c r="AI141">
        <f t="shared" si="20"/>
        <v>9575.3994309476911</v>
      </c>
      <c r="AK141" t="s">
        <v>44</v>
      </c>
      <c r="AL141" t="s">
        <v>37</v>
      </c>
    </row>
    <row r="142" spans="1:38" x14ac:dyDescent="0.2">
      <c r="A142" t="s">
        <v>182</v>
      </c>
      <c r="B142">
        <v>2553</v>
      </c>
      <c r="C142">
        <v>2738</v>
      </c>
      <c r="D142">
        <v>2932</v>
      </c>
      <c r="E142">
        <v>536882</v>
      </c>
      <c r="F142">
        <v>559262</v>
      </c>
      <c r="G142">
        <v>598628</v>
      </c>
      <c r="H142">
        <v>872</v>
      </c>
      <c r="I142">
        <v>1001</v>
      </c>
      <c r="J142">
        <v>1035</v>
      </c>
      <c r="K142">
        <v>258777</v>
      </c>
      <c r="L142">
        <v>286328</v>
      </c>
      <c r="M142">
        <v>296972</v>
      </c>
      <c r="N142">
        <v>1681</v>
      </c>
      <c r="O142">
        <v>1737</v>
      </c>
      <c r="P142">
        <v>1897</v>
      </c>
      <c r="Q142">
        <v>278105</v>
      </c>
      <c r="R142">
        <v>272934</v>
      </c>
      <c r="S142">
        <v>301656</v>
      </c>
      <c r="U142">
        <v>440000</v>
      </c>
      <c r="V142">
        <f t="shared" si="14"/>
        <v>73501.406549643521</v>
      </c>
      <c r="W142">
        <v>85000</v>
      </c>
      <c r="X142">
        <v>149000</v>
      </c>
      <c r="Y142">
        <v>53000</v>
      </c>
      <c r="Z142">
        <v>64000</v>
      </c>
      <c r="AA142">
        <v>48000</v>
      </c>
      <c r="AB142">
        <v>41000</v>
      </c>
      <c r="AD142">
        <f t="shared" si="15"/>
        <v>14199.135356181134</v>
      </c>
      <c r="AE142">
        <f t="shared" si="16"/>
        <v>24890.249036129284</v>
      </c>
      <c r="AF142">
        <f t="shared" si="17"/>
        <v>8853.5785162070606</v>
      </c>
      <c r="AG142">
        <f t="shared" si="18"/>
        <v>10691.113679948148</v>
      </c>
      <c r="AH142">
        <f t="shared" si="19"/>
        <v>8018.3352599611108</v>
      </c>
      <c r="AI142">
        <f t="shared" si="20"/>
        <v>6848.9947012167813</v>
      </c>
      <c r="AK142" t="s">
        <v>42</v>
      </c>
      <c r="AL142" t="s">
        <v>56</v>
      </c>
    </row>
    <row r="143" spans="1:38" x14ac:dyDescent="0.2">
      <c r="A143" t="s">
        <v>183</v>
      </c>
      <c r="B143">
        <v>156</v>
      </c>
      <c r="C143">
        <v>172</v>
      </c>
      <c r="D143">
        <v>184</v>
      </c>
      <c r="E143">
        <v>152446</v>
      </c>
      <c r="F143">
        <v>151445</v>
      </c>
      <c r="G143">
        <v>166368</v>
      </c>
      <c r="H143">
        <v>59</v>
      </c>
      <c r="I143">
        <v>55</v>
      </c>
      <c r="J143">
        <v>62</v>
      </c>
      <c r="K143">
        <v>73982</v>
      </c>
      <c r="L143">
        <v>73305</v>
      </c>
      <c r="M143">
        <v>82728</v>
      </c>
      <c r="N143">
        <v>97</v>
      </c>
      <c r="O143">
        <v>117</v>
      </c>
      <c r="P143">
        <v>122</v>
      </c>
      <c r="Q143">
        <v>78464</v>
      </c>
      <c r="R143">
        <v>78140</v>
      </c>
      <c r="S143">
        <v>83640</v>
      </c>
      <c r="U143">
        <v>141000</v>
      </c>
      <c r="V143">
        <f t="shared" si="14"/>
        <v>84751.875360646285</v>
      </c>
      <c r="W143">
        <v>6000</v>
      </c>
      <c r="X143">
        <v>37000</v>
      </c>
      <c r="Y143">
        <v>21000</v>
      </c>
      <c r="Z143">
        <v>45000</v>
      </c>
      <c r="AA143">
        <v>16000</v>
      </c>
      <c r="AB143">
        <v>16000</v>
      </c>
      <c r="AD143">
        <f t="shared" si="15"/>
        <v>3606.462781304097</v>
      </c>
      <c r="AE143">
        <f t="shared" si="16"/>
        <v>22239.853818041931</v>
      </c>
      <c r="AF143">
        <f t="shared" si="17"/>
        <v>12622.61973456434</v>
      </c>
      <c r="AG143">
        <f t="shared" si="18"/>
        <v>27048.470859780726</v>
      </c>
      <c r="AH143">
        <f t="shared" si="19"/>
        <v>9617.2340834775932</v>
      </c>
      <c r="AI143">
        <f t="shared" si="20"/>
        <v>9617.2340834775932</v>
      </c>
      <c r="AK143" t="s">
        <v>49</v>
      </c>
      <c r="AL143" t="s">
        <v>37</v>
      </c>
    </row>
    <row r="144" spans="1:38" x14ac:dyDescent="0.2">
      <c r="A144" t="s">
        <v>184</v>
      </c>
      <c r="B144">
        <v>2360</v>
      </c>
      <c r="C144">
        <v>2491</v>
      </c>
      <c r="D144">
        <v>2757</v>
      </c>
      <c r="E144">
        <v>794046</v>
      </c>
      <c r="F144">
        <v>848562</v>
      </c>
      <c r="G144">
        <v>903816</v>
      </c>
      <c r="H144">
        <v>824</v>
      </c>
      <c r="I144">
        <v>907</v>
      </c>
      <c r="J144">
        <v>969</v>
      </c>
      <c r="K144">
        <v>384001</v>
      </c>
      <c r="L144">
        <v>421850</v>
      </c>
      <c r="M144">
        <v>448651</v>
      </c>
      <c r="N144">
        <v>1536</v>
      </c>
      <c r="O144">
        <v>1584</v>
      </c>
      <c r="P144">
        <v>1788</v>
      </c>
      <c r="Q144">
        <v>410045</v>
      </c>
      <c r="R144">
        <v>426712</v>
      </c>
      <c r="S144">
        <v>455165</v>
      </c>
      <c r="U144">
        <v>700000</v>
      </c>
      <c r="V144">
        <f t="shared" si="14"/>
        <v>77449.392354195996</v>
      </c>
      <c r="W144">
        <v>175000</v>
      </c>
      <c r="X144">
        <v>227000</v>
      </c>
      <c r="Y144">
        <v>63000</v>
      </c>
      <c r="Z144">
        <v>69000</v>
      </c>
      <c r="AA144">
        <v>95000</v>
      </c>
      <c r="AB144">
        <v>71000</v>
      </c>
      <c r="AD144">
        <f t="shared" si="15"/>
        <v>19362.348088548999</v>
      </c>
      <c r="AE144">
        <f t="shared" si="16"/>
        <v>25115.731520574984</v>
      </c>
      <c r="AF144">
        <f t="shared" si="17"/>
        <v>6970.4453118776391</v>
      </c>
      <c r="AG144">
        <f t="shared" si="18"/>
        <v>7634.2972463421756</v>
      </c>
      <c r="AH144">
        <f t="shared" si="19"/>
        <v>10510.98896235517</v>
      </c>
      <c r="AI144">
        <f t="shared" si="20"/>
        <v>7855.5812244970211</v>
      </c>
      <c r="AK144" t="s">
        <v>49</v>
      </c>
      <c r="AL144" t="s">
        <v>56</v>
      </c>
    </row>
    <row r="145" spans="1:38" x14ac:dyDescent="0.2">
      <c r="A145" t="s">
        <v>185</v>
      </c>
      <c r="B145">
        <v>514</v>
      </c>
      <c r="C145">
        <v>548</v>
      </c>
      <c r="D145">
        <v>619</v>
      </c>
      <c r="E145">
        <v>248303</v>
      </c>
      <c r="F145">
        <v>239309</v>
      </c>
      <c r="G145">
        <v>223971</v>
      </c>
      <c r="H145">
        <v>212</v>
      </c>
      <c r="I145">
        <v>212</v>
      </c>
      <c r="J145">
        <v>251</v>
      </c>
      <c r="K145">
        <v>122587</v>
      </c>
      <c r="L145">
        <v>114633</v>
      </c>
      <c r="M145">
        <v>103658</v>
      </c>
      <c r="N145">
        <v>302</v>
      </c>
      <c r="O145">
        <v>336</v>
      </c>
      <c r="P145">
        <v>368</v>
      </c>
      <c r="Q145">
        <v>125716</v>
      </c>
      <c r="R145">
        <v>124676</v>
      </c>
      <c r="S145">
        <v>120313</v>
      </c>
      <c r="U145">
        <v>200000</v>
      </c>
      <c r="V145">
        <f t="shared" si="14"/>
        <v>89297.275093650518</v>
      </c>
      <c r="W145">
        <v>16000</v>
      </c>
      <c r="X145">
        <v>86000</v>
      </c>
      <c r="Y145">
        <v>24000</v>
      </c>
      <c r="Z145">
        <v>36000</v>
      </c>
      <c r="AA145">
        <v>17000</v>
      </c>
      <c r="AB145">
        <v>21000</v>
      </c>
      <c r="AD145">
        <f t="shared" si="15"/>
        <v>7143.7820074920419</v>
      </c>
      <c r="AE145">
        <f t="shared" si="16"/>
        <v>38397.828290269717</v>
      </c>
      <c r="AF145">
        <f t="shared" si="17"/>
        <v>10715.673011238063</v>
      </c>
      <c r="AG145">
        <f t="shared" si="18"/>
        <v>16073.509516857093</v>
      </c>
      <c r="AH145">
        <f t="shared" si="19"/>
        <v>7590.2683829602938</v>
      </c>
      <c r="AI145">
        <f t="shared" si="20"/>
        <v>9376.2138848333034</v>
      </c>
      <c r="AK145" t="s">
        <v>29</v>
      </c>
      <c r="AL145" t="s">
        <v>30</v>
      </c>
    </row>
    <row r="146" spans="1:38" x14ac:dyDescent="0.2">
      <c r="A146" t="s">
        <v>186</v>
      </c>
      <c r="B146">
        <v>2017</v>
      </c>
      <c r="C146">
        <v>2251</v>
      </c>
      <c r="D146">
        <v>2415</v>
      </c>
      <c r="E146">
        <v>307509</v>
      </c>
      <c r="F146">
        <v>342059</v>
      </c>
      <c r="G146">
        <v>339861</v>
      </c>
      <c r="H146">
        <v>844</v>
      </c>
      <c r="I146">
        <v>938</v>
      </c>
      <c r="J146">
        <v>978</v>
      </c>
      <c r="K146">
        <v>151479</v>
      </c>
      <c r="L146">
        <v>167770</v>
      </c>
      <c r="M146">
        <v>167003</v>
      </c>
      <c r="N146">
        <v>1173</v>
      </c>
      <c r="O146">
        <v>1313</v>
      </c>
      <c r="P146">
        <v>1437</v>
      </c>
      <c r="Q146">
        <v>156030</v>
      </c>
      <c r="R146">
        <v>174289</v>
      </c>
      <c r="S146">
        <v>172858</v>
      </c>
      <c r="U146">
        <v>260000</v>
      </c>
      <c r="V146">
        <f t="shared" si="14"/>
        <v>76501.863997340086</v>
      </c>
      <c r="W146">
        <v>75000</v>
      </c>
      <c r="X146">
        <v>64000</v>
      </c>
      <c r="Y146">
        <v>26000</v>
      </c>
      <c r="Z146">
        <v>49000</v>
      </c>
      <c r="AA146">
        <v>31000</v>
      </c>
      <c r="AB146">
        <v>15000</v>
      </c>
      <c r="AD146">
        <f t="shared" si="15"/>
        <v>22067.845383848104</v>
      </c>
      <c r="AE146">
        <f t="shared" si="16"/>
        <v>18831.228060883714</v>
      </c>
      <c r="AF146">
        <f t="shared" si="17"/>
        <v>7650.1863997340088</v>
      </c>
      <c r="AG146">
        <f t="shared" si="18"/>
        <v>14417.658984114092</v>
      </c>
      <c r="AH146">
        <f t="shared" si="19"/>
        <v>9121.376091990549</v>
      </c>
      <c r="AI146">
        <f t="shared" si="20"/>
        <v>4413.5690767696206</v>
      </c>
      <c r="AK146" t="s">
        <v>44</v>
      </c>
      <c r="AL146" t="s">
        <v>34</v>
      </c>
    </row>
    <row r="147" spans="1:38" x14ac:dyDescent="0.2">
      <c r="A147" t="s">
        <v>187</v>
      </c>
      <c r="B147">
        <v>1372</v>
      </c>
      <c r="C147">
        <v>1474</v>
      </c>
      <c r="D147">
        <v>1516</v>
      </c>
      <c r="E147">
        <v>457236</v>
      </c>
      <c r="F147">
        <v>493515</v>
      </c>
      <c r="G147">
        <v>522318</v>
      </c>
      <c r="H147">
        <v>472</v>
      </c>
      <c r="I147">
        <v>520</v>
      </c>
      <c r="J147">
        <v>521</v>
      </c>
      <c r="K147">
        <v>226835</v>
      </c>
      <c r="L147">
        <v>248809</v>
      </c>
      <c r="M147">
        <v>264246</v>
      </c>
      <c r="N147">
        <v>900</v>
      </c>
      <c r="O147">
        <v>954</v>
      </c>
      <c r="P147">
        <v>995</v>
      </c>
      <c r="Q147">
        <v>230401</v>
      </c>
      <c r="R147">
        <v>244706</v>
      </c>
      <c r="S147">
        <v>258072</v>
      </c>
      <c r="U147">
        <v>380000</v>
      </c>
      <c r="V147">
        <f t="shared" si="14"/>
        <v>72752.614307758879</v>
      </c>
      <c r="W147">
        <v>11000</v>
      </c>
      <c r="X147">
        <v>158000</v>
      </c>
      <c r="Y147">
        <v>11000</v>
      </c>
      <c r="Z147">
        <v>125000</v>
      </c>
      <c r="AA147">
        <v>29000</v>
      </c>
      <c r="AB147">
        <v>46000</v>
      </c>
      <c r="AD147">
        <f t="shared" si="15"/>
        <v>2105.9967299614414</v>
      </c>
      <c r="AE147">
        <f t="shared" si="16"/>
        <v>30249.771212173426</v>
      </c>
      <c r="AF147">
        <f t="shared" si="17"/>
        <v>2105.9967299614414</v>
      </c>
      <c r="AG147">
        <f t="shared" si="18"/>
        <v>23931.781022289102</v>
      </c>
      <c r="AH147">
        <f t="shared" si="19"/>
        <v>5552.1731971710724</v>
      </c>
      <c r="AI147">
        <f t="shared" si="20"/>
        <v>8806.8954162023892</v>
      </c>
      <c r="AK147" t="s">
        <v>36</v>
      </c>
      <c r="AL147" t="s">
        <v>37</v>
      </c>
    </row>
    <row r="148" spans="1:38" x14ac:dyDescent="0.2">
      <c r="A148" t="s">
        <v>188</v>
      </c>
      <c r="B148">
        <v>455</v>
      </c>
      <c r="C148">
        <v>485</v>
      </c>
      <c r="D148">
        <v>527</v>
      </c>
      <c r="E148">
        <v>142679</v>
      </c>
      <c r="F148">
        <v>144674</v>
      </c>
      <c r="G148">
        <v>152610</v>
      </c>
      <c r="H148">
        <v>191</v>
      </c>
      <c r="I148">
        <v>191</v>
      </c>
      <c r="J148">
        <v>195</v>
      </c>
      <c r="K148">
        <v>70469</v>
      </c>
      <c r="L148">
        <v>70403</v>
      </c>
      <c r="M148">
        <v>73984</v>
      </c>
      <c r="N148">
        <v>264</v>
      </c>
      <c r="O148">
        <v>294</v>
      </c>
      <c r="P148">
        <v>332</v>
      </c>
      <c r="Q148">
        <v>72210</v>
      </c>
      <c r="R148">
        <v>74271</v>
      </c>
      <c r="S148">
        <v>78626</v>
      </c>
      <c r="U148">
        <v>110000</v>
      </c>
      <c r="V148">
        <f t="shared" si="14"/>
        <v>72079.15601860953</v>
      </c>
      <c r="W148">
        <v>33000</v>
      </c>
      <c r="X148">
        <v>37000</v>
      </c>
      <c r="Y148">
        <v>13000</v>
      </c>
      <c r="Z148">
        <v>11000</v>
      </c>
      <c r="AA148">
        <v>12000</v>
      </c>
      <c r="AB148">
        <v>4000</v>
      </c>
      <c r="AD148">
        <f t="shared" si="15"/>
        <v>21623.746805582858</v>
      </c>
      <c r="AE148">
        <f t="shared" si="16"/>
        <v>24244.807024441387</v>
      </c>
      <c r="AF148">
        <f t="shared" si="17"/>
        <v>8518.4457112902164</v>
      </c>
      <c r="AG148">
        <f t="shared" si="18"/>
        <v>7207.9156018609519</v>
      </c>
      <c r="AH148">
        <f t="shared" si="19"/>
        <v>7863.1806565755842</v>
      </c>
      <c r="AI148">
        <f t="shared" si="20"/>
        <v>2621.0602188585281</v>
      </c>
      <c r="AK148" t="s">
        <v>49</v>
      </c>
      <c r="AL148" t="s">
        <v>37</v>
      </c>
    </row>
    <row r="149" spans="1:38" x14ac:dyDescent="0.2">
      <c r="A149" t="s">
        <v>189</v>
      </c>
      <c r="B149">
        <v>2560</v>
      </c>
      <c r="C149">
        <v>2652</v>
      </c>
      <c r="D149">
        <v>2987</v>
      </c>
      <c r="E149">
        <v>310630</v>
      </c>
      <c r="F149">
        <v>312142</v>
      </c>
      <c r="G149">
        <v>342200</v>
      </c>
      <c r="H149">
        <v>965</v>
      </c>
      <c r="I149">
        <v>1044</v>
      </c>
      <c r="J149">
        <v>1103</v>
      </c>
      <c r="K149">
        <v>153296</v>
      </c>
      <c r="L149">
        <v>152969</v>
      </c>
      <c r="M149">
        <v>167467</v>
      </c>
      <c r="N149">
        <v>1595</v>
      </c>
      <c r="O149">
        <v>1608</v>
      </c>
      <c r="P149">
        <v>1884</v>
      </c>
      <c r="Q149">
        <v>157334</v>
      </c>
      <c r="R149">
        <v>159173</v>
      </c>
      <c r="S149">
        <v>174733</v>
      </c>
      <c r="U149">
        <v>209000</v>
      </c>
      <c r="V149">
        <f t="shared" si="14"/>
        <v>61075.394506136763</v>
      </c>
      <c r="W149">
        <v>69000</v>
      </c>
      <c r="X149">
        <v>47000</v>
      </c>
      <c r="Y149">
        <v>30000</v>
      </c>
      <c r="Z149">
        <v>41000</v>
      </c>
      <c r="AA149">
        <v>14000</v>
      </c>
      <c r="AB149">
        <v>8000</v>
      </c>
      <c r="AD149">
        <f t="shared" si="15"/>
        <v>20163.646990064291</v>
      </c>
      <c r="AE149">
        <f t="shared" si="16"/>
        <v>13734.658094681474</v>
      </c>
      <c r="AF149">
        <f t="shared" si="17"/>
        <v>8766.803039158387</v>
      </c>
      <c r="AG149">
        <f t="shared" si="18"/>
        <v>11981.297486849795</v>
      </c>
      <c r="AH149">
        <f t="shared" si="19"/>
        <v>4091.1747516072473</v>
      </c>
      <c r="AI149">
        <f t="shared" si="20"/>
        <v>2337.8141437755698</v>
      </c>
      <c r="AK149" t="s">
        <v>44</v>
      </c>
      <c r="AL149" t="s">
        <v>34</v>
      </c>
    </row>
    <row r="150" spans="1:38" x14ac:dyDescent="0.2">
      <c r="A150" t="s">
        <v>190</v>
      </c>
      <c r="B150">
        <v>119</v>
      </c>
      <c r="C150">
        <v>146</v>
      </c>
      <c r="D150">
        <v>169</v>
      </c>
      <c r="E150">
        <v>160803</v>
      </c>
      <c r="F150">
        <v>165785</v>
      </c>
      <c r="G150">
        <v>166687</v>
      </c>
      <c r="H150">
        <v>50</v>
      </c>
      <c r="I150">
        <v>70</v>
      </c>
      <c r="J150">
        <v>67</v>
      </c>
      <c r="K150">
        <v>78263</v>
      </c>
      <c r="L150">
        <v>85007</v>
      </c>
      <c r="M150">
        <v>80477</v>
      </c>
      <c r="N150">
        <v>69</v>
      </c>
      <c r="O150">
        <v>76</v>
      </c>
      <c r="P150">
        <v>102</v>
      </c>
      <c r="Q150">
        <v>82540</v>
      </c>
      <c r="R150">
        <v>80778</v>
      </c>
      <c r="S150">
        <v>86210</v>
      </c>
      <c r="U150">
        <v>109000</v>
      </c>
      <c r="V150">
        <f t="shared" si="14"/>
        <v>65392.022173294863</v>
      </c>
      <c r="W150">
        <v>20000</v>
      </c>
      <c r="X150">
        <v>41000</v>
      </c>
      <c r="Y150">
        <v>13000</v>
      </c>
      <c r="Z150">
        <v>19000</v>
      </c>
      <c r="AA150">
        <v>10000</v>
      </c>
      <c r="AB150">
        <v>6000</v>
      </c>
      <c r="AD150">
        <f t="shared" si="15"/>
        <v>11998.536178586213</v>
      </c>
      <c r="AE150">
        <f t="shared" si="16"/>
        <v>24596.999166101734</v>
      </c>
      <c r="AF150">
        <f t="shared" si="17"/>
        <v>7799.0485160810376</v>
      </c>
      <c r="AG150">
        <f t="shared" si="18"/>
        <v>11398.609369656902</v>
      </c>
      <c r="AH150">
        <f t="shared" si="19"/>
        <v>5999.2680892931066</v>
      </c>
      <c r="AI150">
        <f t="shared" si="20"/>
        <v>3599.5608535758638</v>
      </c>
      <c r="AK150" t="s">
        <v>49</v>
      </c>
      <c r="AL150" t="s">
        <v>37</v>
      </c>
    </row>
    <row r="151" spans="1:38" x14ac:dyDescent="0.2">
      <c r="A151" t="s">
        <v>191</v>
      </c>
      <c r="B151">
        <v>1442</v>
      </c>
      <c r="C151">
        <v>1571</v>
      </c>
      <c r="D151">
        <v>1728</v>
      </c>
      <c r="E151">
        <v>239744</v>
      </c>
      <c r="F151">
        <v>252117</v>
      </c>
      <c r="G151">
        <v>264037</v>
      </c>
      <c r="H151">
        <v>416</v>
      </c>
      <c r="I151">
        <v>433</v>
      </c>
      <c r="J151">
        <v>492</v>
      </c>
      <c r="K151">
        <v>116300</v>
      </c>
      <c r="L151">
        <v>116700</v>
      </c>
      <c r="M151">
        <v>123433</v>
      </c>
      <c r="N151">
        <v>1026</v>
      </c>
      <c r="O151">
        <v>1138</v>
      </c>
      <c r="P151">
        <v>1236</v>
      </c>
      <c r="Q151">
        <v>123444</v>
      </c>
      <c r="R151">
        <v>135417</v>
      </c>
      <c r="S151">
        <v>140604</v>
      </c>
      <c r="U151">
        <v>201000</v>
      </c>
      <c r="V151">
        <f t="shared" si="14"/>
        <v>76125.694504936808</v>
      </c>
      <c r="W151">
        <v>18000</v>
      </c>
      <c r="X151">
        <v>27000</v>
      </c>
      <c r="Y151">
        <v>23000</v>
      </c>
      <c r="Z151">
        <v>55000</v>
      </c>
      <c r="AA151">
        <v>50000</v>
      </c>
      <c r="AB151">
        <v>28000</v>
      </c>
      <c r="AD151">
        <f t="shared" si="15"/>
        <v>6817.2263735764309</v>
      </c>
      <c r="AE151">
        <f t="shared" si="16"/>
        <v>10225.839560364646</v>
      </c>
      <c r="AF151">
        <f t="shared" si="17"/>
        <v>8710.9003662365503</v>
      </c>
      <c r="AG151">
        <f t="shared" si="18"/>
        <v>20830.413919261315</v>
      </c>
      <c r="AH151">
        <f t="shared" si="19"/>
        <v>18936.739926601196</v>
      </c>
      <c r="AI151">
        <f t="shared" si="20"/>
        <v>10604.574358896669</v>
      </c>
      <c r="AK151" t="s">
        <v>42</v>
      </c>
      <c r="AL151" t="s">
        <v>34</v>
      </c>
    </row>
    <row r="152" spans="1:38" x14ac:dyDescent="0.2">
      <c r="A152" t="s">
        <v>192</v>
      </c>
      <c r="B152">
        <v>2718</v>
      </c>
      <c r="C152">
        <v>3061</v>
      </c>
      <c r="D152">
        <v>3237</v>
      </c>
      <c r="E152">
        <v>559135</v>
      </c>
      <c r="F152">
        <v>605974</v>
      </c>
      <c r="G152">
        <v>636832</v>
      </c>
      <c r="H152">
        <v>978</v>
      </c>
      <c r="I152">
        <v>1068</v>
      </c>
      <c r="J152">
        <v>1204</v>
      </c>
      <c r="K152">
        <v>271013</v>
      </c>
      <c r="L152">
        <v>289438</v>
      </c>
      <c r="M152">
        <v>318871</v>
      </c>
      <c r="N152">
        <v>1740</v>
      </c>
      <c r="O152">
        <v>1993</v>
      </c>
      <c r="P152">
        <v>2033</v>
      </c>
      <c r="Q152">
        <v>288122</v>
      </c>
      <c r="R152">
        <v>316536</v>
      </c>
      <c r="S152">
        <v>317961</v>
      </c>
      <c r="U152">
        <v>470000</v>
      </c>
      <c r="V152">
        <f t="shared" si="14"/>
        <v>73802.823978694549</v>
      </c>
      <c r="W152">
        <v>128000</v>
      </c>
      <c r="X152">
        <v>112000</v>
      </c>
      <c r="Y152">
        <v>57000</v>
      </c>
      <c r="Z152">
        <v>76000</v>
      </c>
      <c r="AA152">
        <v>67000</v>
      </c>
      <c r="AB152">
        <v>30000</v>
      </c>
      <c r="AD152">
        <f t="shared" si="15"/>
        <v>20099.492487814681</v>
      </c>
      <c r="AE152">
        <f t="shared" si="16"/>
        <v>17587.055926837846</v>
      </c>
      <c r="AF152">
        <f t="shared" si="17"/>
        <v>8950.5552484799755</v>
      </c>
      <c r="AG152">
        <f t="shared" si="18"/>
        <v>11934.073664639967</v>
      </c>
      <c r="AH152">
        <f t="shared" si="19"/>
        <v>10520.828099090499</v>
      </c>
      <c r="AI152">
        <f t="shared" si="20"/>
        <v>4710.8185518315668</v>
      </c>
      <c r="AK152" t="s">
        <v>42</v>
      </c>
      <c r="AL152" t="s">
        <v>56</v>
      </c>
    </row>
    <row r="153" spans="1:38" x14ac:dyDescent="0.2">
      <c r="A153" t="s">
        <v>193</v>
      </c>
      <c r="B153">
        <v>1170</v>
      </c>
      <c r="C153">
        <v>1266</v>
      </c>
      <c r="D153">
        <v>1414</v>
      </c>
      <c r="E153">
        <v>196246</v>
      </c>
      <c r="F153">
        <v>202851</v>
      </c>
      <c r="G153">
        <v>212083</v>
      </c>
      <c r="H153">
        <v>450</v>
      </c>
      <c r="I153">
        <v>463</v>
      </c>
      <c r="J153">
        <v>518</v>
      </c>
      <c r="K153">
        <v>96239</v>
      </c>
      <c r="L153">
        <v>94507</v>
      </c>
      <c r="M153">
        <v>97416</v>
      </c>
      <c r="N153">
        <v>720</v>
      </c>
      <c r="O153">
        <v>803</v>
      </c>
      <c r="P153">
        <v>896</v>
      </c>
      <c r="Q153">
        <v>100007</v>
      </c>
      <c r="R153">
        <v>108344</v>
      </c>
      <c r="S153">
        <v>114667</v>
      </c>
      <c r="U153">
        <v>140000</v>
      </c>
      <c r="V153">
        <f t="shared" si="14"/>
        <v>66011.891570752952</v>
      </c>
      <c r="W153">
        <v>5000</v>
      </c>
      <c r="X153">
        <v>39000</v>
      </c>
      <c r="Y153">
        <v>8000</v>
      </c>
      <c r="Z153">
        <v>32000</v>
      </c>
      <c r="AA153">
        <v>37000</v>
      </c>
      <c r="AB153">
        <v>19000</v>
      </c>
      <c r="AD153">
        <f t="shared" si="15"/>
        <v>2357.56755609832</v>
      </c>
      <c r="AE153">
        <f t="shared" si="16"/>
        <v>18389.026937566898</v>
      </c>
      <c r="AF153">
        <f t="shared" si="17"/>
        <v>3772.1080897573115</v>
      </c>
      <c r="AG153">
        <f t="shared" si="18"/>
        <v>15088.432359029246</v>
      </c>
      <c r="AH153">
        <f t="shared" si="19"/>
        <v>17445.99991512757</v>
      </c>
      <c r="AI153">
        <f t="shared" si="20"/>
        <v>8958.7567131736159</v>
      </c>
      <c r="AK153" t="s">
        <v>33</v>
      </c>
      <c r="AL153" t="s">
        <v>37</v>
      </c>
    </row>
  </sheetData>
  <autoFilter ref="AL1:AL153" xr:uid="{1A8C96AC-0C57-944D-A045-672FD5EE174A}"/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CE50-36B9-BF46-8068-D751F20F94F3}">
  <dimension ref="A1:C154"/>
  <sheetViews>
    <sheetView workbookViewId="0">
      <selection activeCell="D157" sqref="D157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0</v>
      </c>
    </row>
    <row r="2" spans="1:3" x14ac:dyDescent="0.2">
      <c r="A2" t="s">
        <v>28</v>
      </c>
      <c r="B2">
        <v>76466.478526122388</v>
      </c>
      <c r="C2">
        <v>76466.478526122388</v>
      </c>
    </row>
    <row r="3" spans="1:3" x14ac:dyDescent="0.2">
      <c r="A3" t="s">
        <v>31</v>
      </c>
      <c r="B3">
        <v>61805.565310221798</v>
      </c>
      <c r="C3">
        <v>61805.565310221798</v>
      </c>
    </row>
    <row r="4" spans="1:3" x14ac:dyDescent="0.2">
      <c r="A4" t="s">
        <v>32</v>
      </c>
      <c r="B4">
        <v>62043.63994524649</v>
      </c>
      <c r="C4">
        <v>62043.63994524649</v>
      </c>
    </row>
    <row r="5" spans="1:3" x14ac:dyDescent="0.2">
      <c r="A5" t="s">
        <v>35</v>
      </c>
      <c r="B5">
        <v>85034.911848901946</v>
      </c>
      <c r="C5">
        <v>85034.911848901946</v>
      </c>
    </row>
    <row r="6" spans="1:3" x14ac:dyDescent="0.2">
      <c r="A6" t="s">
        <v>38</v>
      </c>
      <c r="B6">
        <v>76262.8840276189</v>
      </c>
      <c r="C6">
        <v>76262.8840276189</v>
      </c>
    </row>
    <row r="7" spans="1:3" x14ac:dyDescent="0.2">
      <c r="A7" t="s">
        <v>40</v>
      </c>
      <c r="B7">
        <v>80933.788840084599</v>
      </c>
      <c r="C7">
        <v>80933.788840084599</v>
      </c>
    </row>
    <row r="8" spans="1:3" x14ac:dyDescent="0.2">
      <c r="A8" t="s">
        <v>41</v>
      </c>
      <c r="B8">
        <v>76486.728033996551</v>
      </c>
      <c r="C8">
        <v>76486.728033996551</v>
      </c>
    </row>
    <row r="9" spans="1:3" x14ac:dyDescent="0.2">
      <c r="A9" t="s">
        <v>43</v>
      </c>
      <c r="B9">
        <v>63985.824678840378</v>
      </c>
      <c r="C9">
        <v>63985.824678840378</v>
      </c>
    </row>
    <row r="10" spans="1:3" x14ac:dyDescent="0.2">
      <c r="A10" t="s">
        <v>45</v>
      </c>
      <c r="B10">
        <v>67098.17343861195</v>
      </c>
      <c r="C10">
        <v>67098.17343861195</v>
      </c>
    </row>
    <row r="11" spans="1:3" x14ac:dyDescent="0.2">
      <c r="A11" t="s">
        <v>46</v>
      </c>
      <c r="B11">
        <v>70464.504820333037</v>
      </c>
      <c r="C11">
        <v>70464.504820333037</v>
      </c>
    </row>
    <row r="12" spans="1:3" x14ac:dyDescent="0.2">
      <c r="A12" t="s">
        <v>47</v>
      </c>
      <c r="B12">
        <v>68310.676958808661</v>
      </c>
      <c r="C12">
        <v>68310.676958808661</v>
      </c>
    </row>
    <row r="13" spans="1:3" x14ac:dyDescent="0.2">
      <c r="A13" t="s">
        <v>48</v>
      </c>
      <c r="B13">
        <v>76460.393516158627</v>
      </c>
      <c r="C13">
        <v>76460.393516158627</v>
      </c>
    </row>
    <row r="14" spans="1:3" x14ac:dyDescent="0.2">
      <c r="A14" t="s">
        <v>50</v>
      </c>
      <c r="B14">
        <v>87887.738583891682</v>
      </c>
      <c r="C14">
        <v>87887.738583891682</v>
      </c>
    </row>
    <row r="15" spans="1:3" x14ac:dyDescent="0.2">
      <c r="A15" t="s">
        <v>51</v>
      </c>
      <c r="B15">
        <v>81241.948039145704</v>
      </c>
      <c r="C15">
        <v>81241.948039145704</v>
      </c>
    </row>
    <row r="16" spans="1:3" x14ac:dyDescent="0.2">
      <c r="A16" t="s">
        <v>52</v>
      </c>
      <c r="B16">
        <v>88001.561071170305</v>
      </c>
      <c r="C16">
        <v>88001.561071170305</v>
      </c>
    </row>
    <row r="17" spans="1:3" x14ac:dyDescent="0.2">
      <c r="A17" t="s">
        <v>53</v>
      </c>
      <c r="B17">
        <v>82520.211876219691</v>
      </c>
      <c r="C17">
        <v>82520.211876219691</v>
      </c>
    </row>
    <row r="18" spans="1:3" x14ac:dyDescent="0.2">
      <c r="A18" t="s">
        <v>54</v>
      </c>
      <c r="B18">
        <v>86098.377787806094</v>
      </c>
      <c r="C18">
        <v>86098.377787806094</v>
      </c>
    </row>
    <row r="19" spans="1:3" x14ac:dyDescent="0.2">
      <c r="A19" t="s">
        <v>55</v>
      </c>
      <c r="B19">
        <v>63983.749227703316</v>
      </c>
      <c r="C19">
        <v>63983.749227703316</v>
      </c>
    </row>
    <row r="20" spans="1:3" x14ac:dyDescent="0.2">
      <c r="A20" t="s">
        <v>57</v>
      </c>
      <c r="B20">
        <v>72620.145137282976</v>
      </c>
      <c r="C20">
        <v>72620.145137282976</v>
      </c>
    </row>
    <row r="21" spans="1:3" x14ac:dyDescent="0.2">
      <c r="A21" t="s">
        <v>58</v>
      </c>
      <c r="B21">
        <v>69221.835075493611</v>
      </c>
      <c r="C21">
        <v>69221.835075493611</v>
      </c>
    </row>
    <row r="22" spans="1:3" x14ac:dyDescent="0.2">
      <c r="A22" t="s">
        <v>59</v>
      </c>
      <c r="B22">
        <v>82737.577726022995</v>
      </c>
      <c r="C22">
        <v>82737.577726022995</v>
      </c>
    </row>
    <row r="23" spans="1:3" x14ac:dyDescent="0.2">
      <c r="A23" t="s">
        <v>60</v>
      </c>
      <c r="B23">
        <v>85662.480309527105</v>
      </c>
      <c r="C23">
        <v>85662.480309527105</v>
      </c>
    </row>
    <row r="24" spans="1:3" x14ac:dyDescent="0.2">
      <c r="A24" t="s">
        <v>61</v>
      </c>
      <c r="B24">
        <v>62106.872125400681</v>
      </c>
      <c r="C24">
        <v>62106.872125400681</v>
      </c>
    </row>
    <row r="25" spans="1:3" x14ac:dyDescent="0.2">
      <c r="A25" t="s">
        <v>62</v>
      </c>
      <c r="B25">
        <v>75251.551591356387</v>
      </c>
      <c r="C25">
        <v>75251.551591356387</v>
      </c>
    </row>
    <row r="26" spans="1:3" x14ac:dyDescent="0.2">
      <c r="A26" t="s">
        <v>63</v>
      </c>
      <c r="B26">
        <v>79276.859620712421</v>
      </c>
      <c r="C26">
        <v>79276.859620712421</v>
      </c>
    </row>
    <row r="27" spans="1:3" x14ac:dyDescent="0.2">
      <c r="A27" t="s">
        <v>64</v>
      </c>
      <c r="B27">
        <v>616750.95596398169</v>
      </c>
    </row>
    <row r="28" spans="1:3" x14ac:dyDescent="0.2">
      <c r="A28" t="s">
        <v>66</v>
      </c>
      <c r="B28">
        <v>68668.237181093689</v>
      </c>
      <c r="C28">
        <v>68668.237181093689</v>
      </c>
    </row>
    <row r="29" spans="1:3" x14ac:dyDescent="0.2">
      <c r="A29" t="s">
        <v>67</v>
      </c>
      <c r="B29">
        <v>74938.409994285947</v>
      </c>
      <c r="C29">
        <v>74938.409994285947</v>
      </c>
    </row>
    <row r="30" spans="1:3" x14ac:dyDescent="0.2">
      <c r="A30" t="s">
        <v>68</v>
      </c>
      <c r="B30">
        <v>61396.530829066724</v>
      </c>
      <c r="C30">
        <v>61396.530829066724</v>
      </c>
    </row>
    <row r="31" spans="1:3" x14ac:dyDescent="0.2">
      <c r="A31" t="s">
        <v>69</v>
      </c>
      <c r="B31">
        <v>62951.188759139499</v>
      </c>
      <c r="C31">
        <v>62951.188759139499</v>
      </c>
    </row>
    <row r="32" spans="1:3" x14ac:dyDescent="0.2">
      <c r="A32" t="s">
        <v>70</v>
      </c>
      <c r="B32">
        <v>70629.04552444302</v>
      </c>
      <c r="C32">
        <v>70629.04552444302</v>
      </c>
    </row>
    <row r="33" spans="1:3" x14ac:dyDescent="0.2">
      <c r="A33" t="s">
        <v>72</v>
      </c>
      <c r="B33">
        <v>72316.816529558055</v>
      </c>
      <c r="C33">
        <v>72316.816529558055</v>
      </c>
    </row>
    <row r="34" spans="1:3" x14ac:dyDescent="0.2">
      <c r="A34" t="s">
        <v>74</v>
      </c>
      <c r="B34">
        <v>68860.793157611668</v>
      </c>
      <c r="C34">
        <v>68860.793157611668</v>
      </c>
    </row>
    <row r="35" spans="1:3" x14ac:dyDescent="0.2">
      <c r="A35" t="s">
        <v>75</v>
      </c>
      <c r="B35">
        <v>66991.537120819237</v>
      </c>
      <c r="C35">
        <v>66991.537120819237</v>
      </c>
    </row>
    <row r="36" spans="1:3" x14ac:dyDescent="0.2">
      <c r="A36" t="s">
        <v>76</v>
      </c>
      <c r="B36">
        <v>61405.636423367301</v>
      </c>
      <c r="C36">
        <v>61405.636423367301</v>
      </c>
    </row>
    <row r="37" spans="1:3" x14ac:dyDescent="0.2">
      <c r="A37" t="s">
        <v>77</v>
      </c>
      <c r="B37">
        <v>61363.780325584339</v>
      </c>
      <c r="C37">
        <v>61363.780325584339</v>
      </c>
    </row>
    <row r="38" spans="1:3" x14ac:dyDescent="0.2">
      <c r="A38" t="s">
        <v>78</v>
      </c>
      <c r="B38">
        <v>78702.736736318591</v>
      </c>
      <c r="C38">
        <v>78702.736736318591</v>
      </c>
    </row>
    <row r="39" spans="1:3" x14ac:dyDescent="0.2">
      <c r="A39" t="s">
        <v>79</v>
      </c>
      <c r="B39">
        <v>73236.314520569416</v>
      </c>
      <c r="C39">
        <v>73236.314520569416</v>
      </c>
    </row>
    <row r="40" spans="1:3" x14ac:dyDescent="0.2">
      <c r="A40" t="s">
        <v>80</v>
      </c>
      <c r="B40">
        <v>81498.529766523003</v>
      </c>
      <c r="C40">
        <v>81498.529766523003</v>
      </c>
    </row>
    <row r="41" spans="1:3" x14ac:dyDescent="0.2">
      <c r="A41" t="s">
        <v>81</v>
      </c>
      <c r="B41">
        <v>71818.366279007678</v>
      </c>
      <c r="C41">
        <v>71818.366279007678</v>
      </c>
    </row>
    <row r="42" spans="1:3" x14ac:dyDescent="0.2">
      <c r="A42" t="s">
        <v>82</v>
      </c>
      <c r="B42">
        <v>74260.291417891931</v>
      </c>
      <c r="C42">
        <v>74260.291417891931</v>
      </c>
    </row>
    <row r="43" spans="1:3" x14ac:dyDescent="0.2">
      <c r="A43" t="s">
        <v>83</v>
      </c>
      <c r="B43">
        <v>82943.322063256768</v>
      </c>
      <c r="C43">
        <v>82943.322063256768</v>
      </c>
    </row>
    <row r="44" spans="1:3" x14ac:dyDescent="0.2">
      <c r="A44" t="s">
        <v>84</v>
      </c>
      <c r="B44">
        <v>69419.07908779438</v>
      </c>
      <c r="C44">
        <v>69419.07908779438</v>
      </c>
    </row>
    <row r="45" spans="1:3" x14ac:dyDescent="0.2">
      <c r="A45" t="s">
        <v>85</v>
      </c>
      <c r="B45">
        <v>60456.143913312357</v>
      </c>
      <c r="C45">
        <v>60456.143913312357</v>
      </c>
    </row>
    <row r="46" spans="1:3" x14ac:dyDescent="0.2">
      <c r="A46" t="s">
        <v>86</v>
      </c>
      <c r="B46">
        <v>67598.017124831007</v>
      </c>
      <c r="C46">
        <v>67598.017124831007</v>
      </c>
    </row>
    <row r="47" spans="1:3" x14ac:dyDescent="0.2">
      <c r="A47" t="s">
        <v>87</v>
      </c>
      <c r="B47">
        <v>65824.795722491486</v>
      </c>
      <c r="C47">
        <v>65824.795722491486</v>
      </c>
    </row>
    <row r="48" spans="1:3" x14ac:dyDescent="0.2">
      <c r="A48" t="s">
        <v>88</v>
      </c>
      <c r="B48">
        <v>83388.020743386936</v>
      </c>
      <c r="C48">
        <v>83388.020743386936</v>
      </c>
    </row>
    <row r="49" spans="1:3" x14ac:dyDescent="0.2">
      <c r="A49" t="s">
        <v>89</v>
      </c>
      <c r="B49">
        <v>73973.339709486521</v>
      </c>
      <c r="C49">
        <v>73973.339709486521</v>
      </c>
    </row>
    <row r="50" spans="1:3" x14ac:dyDescent="0.2">
      <c r="A50" t="s">
        <v>90</v>
      </c>
      <c r="B50">
        <v>82499.250006818111</v>
      </c>
      <c r="C50">
        <v>82499.250006818111</v>
      </c>
    </row>
    <row r="51" spans="1:3" x14ac:dyDescent="0.2">
      <c r="A51" t="s">
        <v>91</v>
      </c>
      <c r="B51">
        <v>76818.032484425494</v>
      </c>
      <c r="C51">
        <v>76818.032484425494</v>
      </c>
    </row>
    <row r="52" spans="1:3" x14ac:dyDescent="0.2">
      <c r="A52" t="s">
        <v>92</v>
      </c>
      <c r="B52">
        <v>79977.023175662238</v>
      </c>
      <c r="C52">
        <v>79977.023175662238</v>
      </c>
    </row>
    <row r="53" spans="1:3" x14ac:dyDescent="0.2">
      <c r="A53" t="s">
        <v>93</v>
      </c>
      <c r="B53">
        <v>80608.40353157655</v>
      </c>
      <c r="C53">
        <v>80608.40353157655</v>
      </c>
    </row>
    <row r="54" spans="1:3" x14ac:dyDescent="0.2">
      <c r="A54" t="s">
        <v>94</v>
      </c>
      <c r="B54">
        <v>92562.739857099776</v>
      </c>
      <c r="C54">
        <v>92562.739857099776</v>
      </c>
    </row>
    <row r="55" spans="1:3" x14ac:dyDescent="0.2">
      <c r="A55" t="s">
        <v>95</v>
      </c>
      <c r="B55">
        <v>80998.702485239817</v>
      </c>
      <c r="C55">
        <v>80998.702485239817</v>
      </c>
    </row>
    <row r="56" spans="1:3" x14ac:dyDescent="0.2">
      <c r="A56" t="s">
        <v>96</v>
      </c>
      <c r="B56">
        <v>58402.68652358008</v>
      </c>
      <c r="C56">
        <v>58402.68652358008</v>
      </c>
    </row>
    <row r="57" spans="1:3" x14ac:dyDescent="0.2">
      <c r="A57" t="s">
        <v>97</v>
      </c>
      <c r="B57">
        <v>75715.168045136452</v>
      </c>
      <c r="C57">
        <v>75715.168045136452</v>
      </c>
    </row>
    <row r="58" spans="1:3" x14ac:dyDescent="0.2">
      <c r="A58" t="s">
        <v>98</v>
      </c>
      <c r="B58">
        <v>71345.424505275805</v>
      </c>
      <c r="C58">
        <v>71345.424505275805</v>
      </c>
    </row>
    <row r="59" spans="1:3" x14ac:dyDescent="0.2">
      <c r="A59" t="s">
        <v>99</v>
      </c>
      <c r="B59">
        <v>78937.419244942808</v>
      </c>
      <c r="C59">
        <v>78937.419244942808</v>
      </c>
    </row>
    <row r="60" spans="1:3" x14ac:dyDescent="0.2">
      <c r="A60" t="s">
        <v>100</v>
      </c>
      <c r="B60">
        <v>70365.136420408235</v>
      </c>
      <c r="C60">
        <v>70365.136420408235</v>
      </c>
    </row>
    <row r="61" spans="1:3" x14ac:dyDescent="0.2">
      <c r="A61" t="s">
        <v>101</v>
      </c>
      <c r="B61">
        <v>81967.213114754108</v>
      </c>
      <c r="C61">
        <v>81967.213114754108</v>
      </c>
    </row>
    <row r="62" spans="1:3" x14ac:dyDescent="0.2">
      <c r="A62" t="s">
        <v>102</v>
      </c>
      <c r="B62">
        <v>81821.104000467545</v>
      </c>
      <c r="C62">
        <v>81821.104000467545</v>
      </c>
    </row>
    <row r="63" spans="1:3" x14ac:dyDescent="0.2">
      <c r="A63" t="s">
        <v>103</v>
      </c>
      <c r="B63">
        <v>85754.807216596848</v>
      </c>
      <c r="C63">
        <v>85754.807216596848</v>
      </c>
    </row>
    <row r="64" spans="1:3" x14ac:dyDescent="0.2">
      <c r="A64" t="s">
        <v>104</v>
      </c>
      <c r="B64">
        <v>72071.539318720679</v>
      </c>
      <c r="C64">
        <v>72071.539318720679</v>
      </c>
    </row>
    <row r="65" spans="1:3" x14ac:dyDescent="0.2">
      <c r="A65" t="s">
        <v>105</v>
      </c>
      <c r="B65">
        <v>73968.053197823858</v>
      </c>
      <c r="C65">
        <v>73968.053197823858</v>
      </c>
    </row>
    <row r="66" spans="1:3" x14ac:dyDescent="0.2">
      <c r="A66" t="s">
        <v>106</v>
      </c>
      <c r="B66">
        <v>84435.85911968023</v>
      </c>
      <c r="C66">
        <v>84435.85911968023</v>
      </c>
    </row>
    <row r="67" spans="1:3" x14ac:dyDescent="0.2">
      <c r="A67" t="s">
        <v>107</v>
      </c>
      <c r="B67">
        <v>74038.841224826785</v>
      </c>
      <c r="C67">
        <v>74038.841224826785</v>
      </c>
    </row>
    <row r="68" spans="1:3" x14ac:dyDescent="0.2">
      <c r="A68" t="s">
        <v>108</v>
      </c>
      <c r="B68">
        <v>77967.136851816947</v>
      </c>
      <c r="C68">
        <v>77967.136851816947</v>
      </c>
    </row>
    <row r="69" spans="1:3" x14ac:dyDescent="0.2">
      <c r="A69" t="s">
        <v>109</v>
      </c>
      <c r="B69">
        <v>98181.378768654453</v>
      </c>
      <c r="C69">
        <v>98181.378768654453</v>
      </c>
    </row>
    <row r="70" spans="1:3" x14ac:dyDescent="0.2">
      <c r="A70" t="s">
        <v>110</v>
      </c>
      <c r="B70">
        <v>63131.960791895748</v>
      </c>
      <c r="C70">
        <v>63131.960791895748</v>
      </c>
    </row>
    <row r="71" spans="1:3" x14ac:dyDescent="0.2">
      <c r="A71" t="s">
        <v>111</v>
      </c>
      <c r="B71">
        <v>73196.796908167293</v>
      </c>
      <c r="C71">
        <v>73196.796908167293</v>
      </c>
    </row>
    <row r="72" spans="1:3" x14ac:dyDescent="0.2">
      <c r="A72" t="s">
        <v>112</v>
      </c>
      <c r="B72">
        <v>78547.682680398939</v>
      </c>
      <c r="C72">
        <v>78547.682680398939</v>
      </c>
    </row>
    <row r="73" spans="1:3" x14ac:dyDescent="0.2">
      <c r="A73" t="s">
        <v>113</v>
      </c>
      <c r="B73">
        <v>63074.576410932925</v>
      </c>
      <c r="C73">
        <v>63074.576410932925</v>
      </c>
    </row>
    <row r="74" spans="1:3" x14ac:dyDescent="0.2">
      <c r="A74" t="s">
        <v>114</v>
      </c>
      <c r="B74">
        <v>63601.093938815742</v>
      </c>
      <c r="C74">
        <v>63601.093938815742</v>
      </c>
    </row>
    <row r="75" spans="1:3" x14ac:dyDescent="0.2">
      <c r="A75" t="s">
        <v>115</v>
      </c>
      <c r="B75">
        <v>60182.779145134882</v>
      </c>
      <c r="C75">
        <v>60182.779145134882</v>
      </c>
    </row>
    <row r="76" spans="1:3" x14ac:dyDescent="0.2">
      <c r="A76" t="s">
        <v>116</v>
      </c>
      <c r="B76">
        <v>64839.584775665491</v>
      </c>
      <c r="C76">
        <v>64839.584775665491</v>
      </c>
    </row>
    <row r="77" spans="1:3" x14ac:dyDescent="0.2">
      <c r="A77" t="s">
        <v>117</v>
      </c>
      <c r="B77">
        <v>70610.071013557128</v>
      </c>
      <c r="C77">
        <v>70610.071013557128</v>
      </c>
    </row>
    <row r="78" spans="1:3" x14ac:dyDescent="0.2">
      <c r="A78" t="s">
        <v>118</v>
      </c>
      <c r="B78">
        <v>96135.316480089692</v>
      </c>
      <c r="C78">
        <v>96135.316480089692</v>
      </c>
    </row>
    <row r="79" spans="1:3" x14ac:dyDescent="0.2">
      <c r="A79" t="s">
        <v>119</v>
      </c>
      <c r="B79">
        <v>67949.359845504616</v>
      </c>
      <c r="C79">
        <v>67949.359845504616</v>
      </c>
    </row>
    <row r="80" spans="1:3" x14ac:dyDescent="0.2">
      <c r="A80" t="s">
        <v>120</v>
      </c>
      <c r="B80">
        <v>89519.003205899309</v>
      </c>
      <c r="C80">
        <v>89519.003205899309</v>
      </c>
    </row>
    <row r="81" spans="1:3" x14ac:dyDescent="0.2">
      <c r="A81" t="s">
        <v>121</v>
      </c>
      <c r="B81">
        <v>74592.694347203142</v>
      </c>
      <c r="C81">
        <v>74592.694347203142</v>
      </c>
    </row>
    <row r="82" spans="1:3" x14ac:dyDescent="0.2">
      <c r="A82" t="s">
        <v>122</v>
      </c>
      <c r="B82">
        <v>83328.042663957851</v>
      </c>
      <c r="C82">
        <v>83328.042663957851</v>
      </c>
    </row>
    <row r="83" spans="1:3" x14ac:dyDescent="0.2">
      <c r="A83" t="s">
        <v>123</v>
      </c>
      <c r="B83">
        <v>78484.254988209519</v>
      </c>
      <c r="C83">
        <v>78484.254988209519</v>
      </c>
    </row>
    <row r="84" spans="1:3" x14ac:dyDescent="0.2">
      <c r="A84" t="s">
        <v>124</v>
      </c>
      <c r="B84">
        <v>84295.354061560894</v>
      </c>
      <c r="C84">
        <v>84295.354061560894</v>
      </c>
    </row>
    <row r="85" spans="1:3" x14ac:dyDescent="0.2">
      <c r="A85" t="s">
        <v>125</v>
      </c>
      <c r="B85">
        <v>63689.286824034418</v>
      </c>
      <c r="C85">
        <v>63689.286824034418</v>
      </c>
    </row>
    <row r="86" spans="1:3" x14ac:dyDescent="0.2">
      <c r="A86" t="s">
        <v>126</v>
      </c>
      <c r="B86">
        <v>65183.640091494133</v>
      </c>
      <c r="C86">
        <v>65183.640091494133</v>
      </c>
    </row>
    <row r="87" spans="1:3" x14ac:dyDescent="0.2">
      <c r="A87" t="s">
        <v>127</v>
      </c>
      <c r="B87">
        <v>77036.551385018844</v>
      </c>
      <c r="C87">
        <v>77036.551385018844</v>
      </c>
    </row>
    <row r="88" spans="1:3" x14ac:dyDescent="0.2">
      <c r="A88" t="s">
        <v>128</v>
      </c>
      <c r="B88">
        <v>73185.01170960188</v>
      </c>
      <c r="C88">
        <v>73185.01170960188</v>
      </c>
    </row>
    <row r="89" spans="1:3" x14ac:dyDescent="0.2">
      <c r="A89" t="s">
        <v>129</v>
      </c>
      <c r="B89">
        <v>68565.473170330355</v>
      </c>
      <c r="C89">
        <v>68565.473170330355</v>
      </c>
    </row>
    <row r="90" spans="1:3" x14ac:dyDescent="0.2">
      <c r="A90" t="s">
        <v>130</v>
      </c>
      <c r="B90">
        <v>72318.235730828266</v>
      </c>
      <c r="C90">
        <v>72318.235730828266</v>
      </c>
    </row>
    <row r="91" spans="1:3" x14ac:dyDescent="0.2">
      <c r="A91" t="s">
        <v>131</v>
      </c>
      <c r="B91">
        <v>78518.737365470122</v>
      </c>
      <c r="C91">
        <v>78518.737365470122</v>
      </c>
    </row>
    <row r="92" spans="1:3" x14ac:dyDescent="0.2">
      <c r="A92" t="s">
        <v>132</v>
      </c>
      <c r="B92">
        <v>68222.131259380549</v>
      </c>
      <c r="C92">
        <v>68222.131259380549</v>
      </c>
    </row>
    <row r="93" spans="1:3" x14ac:dyDescent="0.2">
      <c r="A93" t="s">
        <v>133</v>
      </c>
      <c r="B93">
        <v>75584.755820197199</v>
      </c>
      <c r="C93">
        <v>75584.755820197199</v>
      </c>
    </row>
    <row r="94" spans="1:3" x14ac:dyDescent="0.2">
      <c r="A94" t="s">
        <v>134</v>
      </c>
      <c r="B94">
        <v>60791.880319289528</v>
      </c>
      <c r="C94">
        <v>60791.880319289528</v>
      </c>
    </row>
    <row r="95" spans="1:3" x14ac:dyDescent="0.2">
      <c r="A95" t="s">
        <v>135</v>
      </c>
      <c r="B95">
        <v>80102.887709101909</v>
      </c>
      <c r="C95">
        <v>80102.887709101909</v>
      </c>
    </row>
    <row r="96" spans="1:3" x14ac:dyDescent="0.2">
      <c r="A96" t="s">
        <v>136</v>
      </c>
      <c r="B96">
        <v>80280.104321051476</v>
      </c>
      <c r="C96">
        <v>80280.104321051476</v>
      </c>
    </row>
    <row r="97" spans="1:3" x14ac:dyDescent="0.2">
      <c r="A97" t="s">
        <v>137</v>
      </c>
      <c r="B97">
        <v>66539.388758938032</v>
      </c>
      <c r="C97">
        <v>66539.388758938032</v>
      </c>
    </row>
    <row r="98" spans="1:3" x14ac:dyDescent="0.2">
      <c r="A98" t="s">
        <v>138</v>
      </c>
      <c r="B98">
        <v>79055.868668911004</v>
      </c>
      <c r="C98">
        <v>79055.868668911004</v>
      </c>
    </row>
    <row r="99" spans="1:3" x14ac:dyDescent="0.2">
      <c r="A99" t="s">
        <v>139</v>
      </c>
      <c r="B99">
        <v>61803.933202308988</v>
      </c>
      <c r="C99">
        <v>61803.933202308988</v>
      </c>
    </row>
    <row r="100" spans="1:3" x14ac:dyDescent="0.2">
      <c r="A100" t="s">
        <v>140</v>
      </c>
      <c r="B100">
        <v>80084.236752732511</v>
      </c>
      <c r="C100">
        <v>80084.236752732511</v>
      </c>
    </row>
    <row r="101" spans="1:3" x14ac:dyDescent="0.2">
      <c r="A101" t="s">
        <v>141</v>
      </c>
      <c r="B101">
        <v>77711.056163899688</v>
      </c>
      <c r="C101">
        <v>77711.056163899688</v>
      </c>
    </row>
    <row r="102" spans="1:3" x14ac:dyDescent="0.2">
      <c r="A102" t="s">
        <v>142</v>
      </c>
      <c r="B102">
        <v>72820.217805271459</v>
      </c>
      <c r="C102">
        <v>72820.217805271459</v>
      </c>
    </row>
    <row r="103" spans="1:3" x14ac:dyDescent="0.2">
      <c r="A103" t="s">
        <v>143</v>
      </c>
      <c r="B103">
        <v>81874.161477863017</v>
      </c>
      <c r="C103">
        <v>81874.161477863017</v>
      </c>
    </row>
    <row r="104" spans="1:3" x14ac:dyDescent="0.2">
      <c r="A104" t="s">
        <v>144</v>
      </c>
      <c r="B104">
        <v>69706.962653154231</v>
      </c>
      <c r="C104">
        <v>69706.962653154231</v>
      </c>
    </row>
    <row r="105" spans="1:3" x14ac:dyDescent="0.2">
      <c r="A105" t="s">
        <v>145</v>
      </c>
      <c r="B105">
        <v>65053.343741868332</v>
      </c>
      <c r="C105">
        <v>65053.343741868332</v>
      </c>
    </row>
    <row r="106" spans="1:3" x14ac:dyDescent="0.2">
      <c r="A106" t="s">
        <v>146</v>
      </c>
      <c r="B106">
        <v>76066.286335234996</v>
      </c>
      <c r="C106">
        <v>76066.286335234996</v>
      </c>
    </row>
    <row r="107" spans="1:3" x14ac:dyDescent="0.2">
      <c r="A107" t="s">
        <v>147</v>
      </c>
      <c r="B107">
        <v>118737.19500838144</v>
      </c>
      <c r="C107">
        <v>118737.19500838144</v>
      </c>
    </row>
    <row r="108" spans="1:3" x14ac:dyDescent="0.2">
      <c r="A108" t="s">
        <v>148</v>
      </c>
      <c r="B108">
        <v>80512.896973311465</v>
      </c>
      <c r="C108">
        <v>80512.896973311465</v>
      </c>
    </row>
    <row r="109" spans="1:3" x14ac:dyDescent="0.2">
      <c r="A109" t="s">
        <v>149</v>
      </c>
      <c r="B109">
        <v>77344.305912198746</v>
      </c>
      <c r="C109">
        <v>77344.305912198746</v>
      </c>
    </row>
    <row r="110" spans="1:3" x14ac:dyDescent="0.2">
      <c r="A110" t="s">
        <v>150</v>
      </c>
      <c r="B110">
        <v>74063.849771580353</v>
      </c>
      <c r="C110">
        <v>74063.849771580353</v>
      </c>
    </row>
    <row r="111" spans="1:3" x14ac:dyDescent="0.2">
      <c r="A111" t="s">
        <v>151</v>
      </c>
      <c r="B111">
        <v>74286.632379642702</v>
      </c>
      <c r="C111">
        <v>74286.632379642702</v>
      </c>
    </row>
    <row r="112" spans="1:3" x14ac:dyDescent="0.2">
      <c r="A112" t="s">
        <v>152</v>
      </c>
      <c r="B112">
        <v>65377.235137292191</v>
      </c>
      <c r="C112">
        <v>65377.235137292191</v>
      </c>
    </row>
    <row r="113" spans="1:3" x14ac:dyDescent="0.2">
      <c r="A113" t="s">
        <v>153</v>
      </c>
      <c r="B113">
        <v>92281.10502428672</v>
      </c>
      <c r="C113">
        <v>92281.10502428672</v>
      </c>
    </row>
    <row r="114" spans="1:3" x14ac:dyDescent="0.2">
      <c r="A114" t="s">
        <v>154</v>
      </c>
      <c r="B114">
        <v>69438.295452956721</v>
      </c>
      <c r="C114">
        <v>69438.295452956721</v>
      </c>
    </row>
    <row r="115" spans="1:3" x14ac:dyDescent="0.2">
      <c r="A115" t="s">
        <v>155</v>
      </c>
      <c r="B115">
        <v>75175.609538911507</v>
      </c>
      <c r="C115">
        <v>75175.609538911507</v>
      </c>
    </row>
    <row r="116" spans="1:3" x14ac:dyDescent="0.2">
      <c r="A116" t="s">
        <v>156</v>
      </c>
      <c r="B116">
        <v>72176.357774768519</v>
      </c>
      <c r="C116">
        <v>72176.357774768519</v>
      </c>
    </row>
    <row r="117" spans="1:3" x14ac:dyDescent="0.2">
      <c r="A117" t="s">
        <v>157</v>
      </c>
      <c r="B117">
        <v>81475.074894395773</v>
      </c>
      <c r="C117">
        <v>81475.074894395773</v>
      </c>
    </row>
    <row r="118" spans="1:3" x14ac:dyDescent="0.2">
      <c r="A118" t="s">
        <v>158</v>
      </c>
      <c r="B118">
        <v>84758.549075643677</v>
      </c>
      <c r="C118">
        <v>84758.549075643677</v>
      </c>
    </row>
    <row r="119" spans="1:3" x14ac:dyDescent="0.2">
      <c r="A119" t="s">
        <v>159</v>
      </c>
      <c r="B119">
        <v>62570.983889286166</v>
      </c>
      <c r="C119">
        <v>62570.983889286166</v>
      </c>
    </row>
    <row r="120" spans="1:3" x14ac:dyDescent="0.2">
      <c r="A120" t="s">
        <v>160</v>
      </c>
      <c r="B120">
        <v>81729.862464543665</v>
      </c>
      <c r="C120">
        <v>81729.862464543665</v>
      </c>
    </row>
    <row r="121" spans="1:3" x14ac:dyDescent="0.2">
      <c r="A121" t="s">
        <v>161</v>
      </c>
      <c r="B121">
        <v>72686.959750249705</v>
      </c>
      <c r="C121">
        <v>72686.959750249705</v>
      </c>
    </row>
    <row r="122" spans="1:3" x14ac:dyDescent="0.2">
      <c r="A122" t="s">
        <v>162</v>
      </c>
      <c r="B122">
        <v>59776.429759498431</v>
      </c>
      <c r="C122">
        <v>59776.429759498431</v>
      </c>
    </row>
    <row r="123" spans="1:3" x14ac:dyDescent="0.2">
      <c r="A123" t="s">
        <v>163</v>
      </c>
      <c r="B123">
        <v>72059.560502189619</v>
      </c>
      <c r="C123">
        <v>72059.560502189619</v>
      </c>
    </row>
    <row r="124" spans="1:3" x14ac:dyDescent="0.2">
      <c r="A124" t="s">
        <v>164</v>
      </c>
      <c r="B124">
        <v>79316.686743703001</v>
      </c>
      <c r="C124">
        <v>79316.686743703001</v>
      </c>
    </row>
    <row r="125" spans="1:3" x14ac:dyDescent="0.2">
      <c r="A125" t="s">
        <v>165</v>
      </c>
      <c r="B125">
        <v>76310.82926978168</v>
      </c>
      <c r="C125">
        <v>76310.82926978168</v>
      </c>
    </row>
    <row r="126" spans="1:3" x14ac:dyDescent="0.2">
      <c r="A126" t="s">
        <v>166</v>
      </c>
      <c r="B126">
        <v>69100.811780019605</v>
      </c>
      <c r="C126">
        <v>69100.811780019605</v>
      </c>
    </row>
    <row r="127" spans="1:3" x14ac:dyDescent="0.2">
      <c r="A127" t="s">
        <v>167</v>
      </c>
      <c r="B127">
        <v>87209.692351039135</v>
      </c>
      <c r="C127">
        <v>87209.692351039135</v>
      </c>
    </row>
    <row r="128" spans="1:3" x14ac:dyDescent="0.2">
      <c r="A128" t="s">
        <v>168</v>
      </c>
      <c r="B128">
        <v>84092.38505986378</v>
      </c>
      <c r="C128">
        <v>84092.38505986378</v>
      </c>
    </row>
    <row r="129" spans="1:3" x14ac:dyDescent="0.2">
      <c r="A129" t="s">
        <v>169</v>
      </c>
      <c r="B129">
        <v>78891.184403212843</v>
      </c>
      <c r="C129">
        <v>78891.184403212843</v>
      </c>
    </row>
    <row r="130" spans="1:3" x14ac:dyDescent="0.2">
      <c r="A130" t="s">
        <v>170</v>
      </c>
      <c r="B130">
        <v>67148.945313898934</v>
      </c>
      <c r="C130">
        <v>67148.945313898934</v>
      </c>
    </row>
    <row r="131" spans="1:3" x14ac:dyDescent="0.2">
      <c r="A131" t="s">
        <v>171</v>
      </c>
      <c r="B131">
        <v>73983.377535877618</v>
      </c>
      <c r="C131">
        <v>73983.377535877618</v>
      </c>
    </row>
    <row r="132" spans="1:3" x14ac:dyDescent="0.2">
      <c r="A132" t="s">
        <v>172</v>
      </c>
      <c r="B132">
        <v>61589.111045167214</v>
      </c>
      <c r="C132">
        <v>61589.111045167214</v>
      </c>
    </row>
    <row r="133" spans="1:3" x14ac:dyDescent="0.2">
      <c r="A133" t="s">
        <v>173</v>
      </c>
      <c r="B133">
        <v>74231.242692862041</v>
      </c>
      <c r="C133">
        <v>74231.242692862041</v>
      </c>
    </row>
    <row r="134" spans="1:3" x14ac:dyDescent="0.2">
      <c r="A134" t="s">
        <v>174</v>
      </c>
      <c r="B134">
        <v>85287.545903730803</v>
      </c>
      <c r="C134">
        <v>85287.545903730803</v>
      </c>
    </row>
    <row r="135" spans="1:3" x14ac:dyDescent="0.2">
      <c r="A135" t="s">
        <v>175</v>
      </c>
      <c r="B135">
        <v>112130.37024380345</v>
      </c>
      <c r="C135">
        <v>112130.37024380345</v>
      </c>
    </row>
    <row r="136" spans="1:3" x14ac:dyDescent="0.2">
      <c r="A136" t="s">
        <v>176</v>
      </c>
      <c r="B136">
        <v>63951.703673385862</v>
      </c>
      <c r="C136">
        <v>63951.703673385862</v>
      </c>
    </row>
    <row r="137" spans="1:3" x14ac:dyDescent="0.2">
      <c r="A137" t="s">
        <v>177</v>
      </c>
      <c r="B137">
        <v>66968.583363329686</v>
      </c>
      <c r="C137">
        <v>66968.583363329686</v>
      </c>
    </row>
    <row r="138" spans="1:3" x14ac:dyDescent="0.2">
      <c r="A138" t="s">
        <v>178</v>
      </c>
      <c r="B138">
        <v>70938.005124476782</v>
      </c>
      <c r="C138">
        <v>70938.005124476782</v>
      </c>
    </row>
    <row r="139" spans="1:3" x14ac:dyDescent="0.2">
      <c r="A139" t="s">
        <v>179</v>
      </c>
      <c r="B139">
        <v>74859.949511122933</v>
      </c>
      <c r="C139">
        <v>74859.949511122933</v>
      </c>
    </row>
    <row r="140" spans="1:3" x14ac:dyDescent="0.2">
      <c r="A140" t="s">
        <v>180</v>
      </c>
      <c r="B140">
        <v>86448.729419799347</v>
      </c>
      <c r="C140">
        <v>86448.729419799347</v>
      </c>
    </row>
    <row r="141" spans="1:3" x14ac:dyDescent="0.2">
      <c r="A141" t="s">
        <v>181</v>
      </c>
      <c r="B141">
        <v>82074.852265265916</v>
      </c>
      <c r="C141">
        <v>82074.852265265916</v>
      </c>
    </row>
    <row r="142" spans="1:3" x14ac:dyDescent="0.2">
      <c r="A142" t="s">
        <v>182</v>
      </c>
      <c r="B142">
        <v>73501.406549643521</v>
      </c>
      <c r="C142">
        <v>73501.406549643521</v>
      </c>
    </row>
    <row r="143" spans="1:3" x14ac:dyDescent="0.2">
      <c r="A143" t="s">
        <v>183</v>
      </c>
      <c r="B143">
        <v>84751.875360646285</v>
      </c>
      <c r="C143">
        <v>84751.875360646285</v>
      </c>
    </row>
    <row r="144" spans="1:3" x14ac:dyDescent="0.2">
      <c r="A144" t="s">
        <v>184</v>
      </c>
      <c r="B144">
        <v>77449.392354195996</v>
      </c>
      <c r="C144">
        <v>77449.392354195996</v>
      </c>
    </row>
    <row r="145" spans="1:3" x14ac:dyDescent="0.2">
      <c r="A145" t="s">
        <v>185</v>
      </c>
      <c r="B145">
        <v>89297.275093650518</v>
      </c>
      <c r="C145">
        <v>89297.275093650518</v>
      </c>
    </row>
    <row r="146" spans="1:3" x14ac:dyDescent="0.2">
      <c r="A146" t="s">
        <v>186</v>
      </c>
      <c r="B146">
        <v>76501.863997340086</v>
      </c>
      <c r="C146">
        <v>76501.863997340086</v>
      </c>
    </row>
    <row r="147" spans="1:3" x14ac:dyDescent="0.2">
      <c r="A147" t="s">
        <v>187</v>
      </c>
      <c r="B147">
        <v>72752.614307758879</v>
      </c>
      <c r="C147">
        <v>72752.614307758879</v>
      </c>
    </row>
    <row r="148" spans="1:3" x14ac:dyDescent="0.2">
      <c r="A148" t="s">
        <v>188</v>
      </c>
      <c r="B148">
        <v>72079.15601860953</v>
      </c>
      <c r="C148">
        <v>72079.15601860953</v>
      </c>
    </row>
    <row r="149" spans="1:3" x14ac:dyDescent="0.2">
      <c r="A149" t="s">
        <v>189</v>
      </c>
      <c r="B149">
        <v>61075.394506136763</v>
      </c>
      <c r="C149">
        <v>61075.394506136763</v>
      </c>
    </row>
    <row r="150" spans="1:3" x14ac:dyDescent="0.2">
      <c r="A150" t="s">
        <v>190</v>
      </c>
      <c r="B150">
        <v>65392.022173294863</v>
      </c>
      <c r="C150">
        <v>65392.022173294863</v>
      </c>
    </row>
    <row r="151" spans="1:3" x14ac:dyDescent="0.2">
      <c r="A151" t="s">
        <v>191</v>
      </c>
      <c r="B151">
        <v>76125.694504936808</v>
      </c>
      <c r="C151">
        <v>76125.694504936808</v>
      </c>
    </row>
    <row r="152" spans="1:3" x14ac:dyDescent="0.2">
      <c r="A152" t="s">
        <v>192</v>
      </c>
      <c r="B152">
        <v>73802.823978694549</v>
      </c>
      <c r="C152">
        <v>73802.823978694549</v>
      </c>
    </row>
    <row r="153" spans="1:3" x14ac:dyDescent="0.2">
      <c r="A153" t="s">
        <v>193</v>
      </c>
      <c r="B153">
        <v>66011.891570752952</v>
      </c>
      <c r="C153">
        <v>66011.891570752952</v>
      </c>
    </row>
    <row r="154" spans="1:3" x14ac:dyDescent="0.2">
      <c r="C154" s="8">
        <f>AVERAGE(C2:C153)</f>
        <v>74943.379947603549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1"/>
  <sheetViews>
    <sheetView topLeftCell="P1" workbookViewId="0">
      <selection activeCell="L2" sqref="L2"/>
    </sheetView>
  </sheetViews>
  <sheetFormatPr baseColWidth="10" defaultRowHeight="16" x14ac:dyDescent="0.2"/>
  <cols>
    <col min="1" max="1" width="26.33203125" customWidth="1"/>
    <col min="2" max="4" width="15.5" customWidth="1"/>
    <col min="5" max="5" width="8.83203125" customWidth="1"/>
    <col min="6" max="6" width="14" customWidth="1"/>
    <col min="7" max="7" width="20.6640625" bestFit="1" customWidth="1"/>
    <col min="8" max="8" width="14" customWidth="1"/>
    <col min="9" max="9" width="20.6640625" bestFit="1" customWidth="1"/>
    <col min="10" max="10" width="14" customWidth="1"/>
    <col min="11" max="11" width="20.6640625" bestFit="1" customWidth="1"/>
    <col min="12" max="12" width="10.83203125" customWidth="1"/>
    <col min="13" max="13" width="17.6640625" customWidth="1"/>
    <col min="14" max="14" width="16.6640625" customWidth="1"/>
    <col min="15" max="15" width="16.5" customWidth="1"/>
    <col min="16" max="18" width="15.83203125" customWidth="1"/>
    <col min="20" max="20" width="17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s="12" t="s">
        <v>209</v>
      </c>
      <c r="H1" s="12" t="s">
        <v>5</v>
      </c>
      <c r="I1" s="13" t="s">
        <v>207</v>
      </c>
      <c r="J1" s="12" t="s">
        <v>6</v>
      </c>
      <c r="K1" s="13" t="s">
        <v>208</v>
      </c>
      <c r="L1" s="13"/>
      <c r="M1" s="13" t="s">
        <v>218</v>
      </c>
      <c r="N1" s="11" t="s">
        <v>217</v>
      </c>
      <c r="O1" s="11"/>
      <c r="P1" t="s">
        <v>199</v>
      </c>
      <c r="Q1" t="s">
        <v>200</v>
      </c>
      <c r="R1" t="s">
        <v>201</v>
      </c>
      <c r="T1" t="s">
        <v>202</v>
      </c>
      <c r="U1" t="s">
        <v>203</v>
      </c>
      <c r="X1" t="s">
        <v>204</v>
      </c>
    </row>
    <row r="2" spans="1:24" x14ac:dyDescent="0.2">
      <c r="A2" t="s">
        <v>28</v>
      </c>
      <c r="B2">
        <v>593</v>
      </c>
      <c r="C2">
        <v>619</v>
      </c>
      <c r="D2">
        <v>763</v>
      </c>
      <c r="F2">
        <v>172684</v>
      </c>
      <c r="G2">
        <f>(B2/F2)*100000</f>
        <v>343.40182066665119</v>
      </c>
      <c r="H2">
        <v>179030</v>
      </c>
      <c r="I2">
        <f>(C2/H2)*100000</f>
        <v>345.75210858515334</v>
      </c>
      <c r="J2">
        <v>181779</v>
      </c>
      <c r="K2">
        <f>(D2/J2)*100000</f>
        <v>419.7404540678516</v>
      </c>
      <c r="M2">
        <f>I2-G2</f>
        <v>2.350287918502147</v>
      </c>
      <c r="N2">
        <f>K2-I2</f>
        <v>73.988345482698264</v>
      </c>
      <c r="O2">
        <f>K2-G2</f>
        <v>76.338633401200411</v>
      </c>
      <c r="P2">
        <f>B2/F2</f>
        <v>3.4340182066665121E-3</v>
      </c>
      <c r="Q2">
        <f>C2/H2</f>
        <v>3.4575210858515332E-3</v>
      </c>
      <c r="R2">
        <f>D2/J2</f>
        <v>4.1974045406785159E-3</v>
      </c>
      <c r="T2" s="9">
        <f>(Q2-P2)/P2</f>
        <v>6.8441335399429815E-3</v>
      </c>
      <c r="U2" s="9">
        <f>(R2-Q2)/Q2</f>
        <v>0.21399246351805284</v>
      </c>
      <c r="V2" s="9"/>
      <c r="X2" s="9">
        <f>(R2-P2)/P2</f>
        <v>0.22230119005485477</v>
      </c>
    </row>
    <row r="3" spans="1:24" x14ac:dyDescent="0.2">
      <c r="A3" t="s">
        <v>31</v>
      </c>
      <c r="B3">
        <v>539</v>
      </c>
      <c r="C3">
        <v>594</v>
      </c>
      <c r="D3">
        <v>773</v>
      </c>
      <c r="F3">
        <v>340435</v>
      </c>
      <c r="G3">
        <f>(B3/F3)*100000</f>
        <v>158.32684653458077</v>
      </c>
      <c r="H3">
        <v>344062</v>
      </c>
      <c r="I3">
        <f>(C3/H3)*100000</f>
        <v>172.643302660567</v>
      </c>
      <c r="J3">
        <v>355955</v>
      </c>
      <c r="K3">
        <f>(D3/J3)*100000</f>
        <v>217.16228174909747</v>
      </c>
      <c r="M3">
        <f t="shared" ref="M3:M66" si="0">I3-G3</f>
        <v>14.316456125986235</v>
      </c>
      <c r="N3">
        <f t="shared" ref="N3:N66" si="1">K3-I3</f>
        <v>44.518979088530472</v>
      </c>
      <c r="O3">
        <f t="shared" ref="O3:O66" si="2">K3-G3</f>
        <v>58.835435214516707</v>
      </c>
      <c r="P3">
        <f t="shared" ref="P3:P66" si="3">B3/F3</f>
        <v>1.5832684653458075E-3</v>
      </c>
      <c r="Q3">
        <f t="shared" ref="Q3:Q66" si="4">C3/H3</f>
        <v>1.72643302660567E-3</v>
      </c>
      <c r="R3">
        <f t="shared" ref="R3:R66" si="5">D3/J3</f>
        <v>2.1716228174909749E-3</v>
      </c>
      <c r="T3" s="9">
        <f t="shared" ref="T3:T66" si="6">(Q3-P3)/P3</f>
        <v>9.0423427481449492E-2</v>
      </c>
      <c r="U3" s="9">
        <f t="shared" ref="U3:U66" si="7">(R3-Q3)/Q3</f>
        <v>0.25786681789828242</v>
      </c>
      <c r="V3" s="9"/>
      <c r="X3" s="9">
        <f t="shared" ref="X3:X66" si="8">(R3-P3)/P3</f>
        <v>0.37160744688782937</v>
      </c>
    </row>
    <row r="4" spans="1:24" x14ac:dyDescent="0.2">
      <c r="A4" t="s">
        <v>32</v>
      </c>
      <c r="B4">
        <v>360</v>
      </c>
      <c r="C4">
        <v>451</v>
      </c>
      <c r="D4">
        <v>527</v>
      </c>
      <c r="F4">
        <v>226755</v>
      </c>
      <c r="G4">
        <f>(B4/F4)*100000</f>
        <v>158.76165905933718</v>
      </c>
      <c r="H4">
        <v>244010</v>
      </c>
      <c r="I4">
        <f>(C4/H4)*100000</f>
        <v>184.82849063562969</v>
      </c>
      <c r="J4">
        <v>257883</v>
      </c>
      <c r="K4">
        <f>(D4/J4)*100000</f>
        <v>204.35623906965563</v>
      </c>
      <c r="M4">
        <f t="shared" si="0"/>
        <v>26.066831576292515</v>
      </c>
      <c r="N4">
        <f t="shared" si="1"/>
        <v>19.527748434025938</v>
      </c>
      <c r="O4">
        <f t="shared" si="2"/>
        <v>45.594580010318452</v>
      </c>
      <c r="P4">
        <f t="shared" si="3"/>
        <v>1.5876165905933718E-3</v>
      </c>
      <c r="Q4">
        <f t="shared" si="4"/>
        <v>1.8482849063562968E-3</v>
      </c>
      <c r="R4">
        <f t="shared" si="5"/>
        <v>2.0435623906965563E-3</v>
      </c>
      <c r="T4" s="9">
        <f t="shared" si="6"/>
        <v>0.16418845539117241</v>
      </c>
      <c r="U4" s="9">
        <f t="shared" si="7"/>
        <v>0.10565334579571337</v>
      </c>
      <c r="V4" s="9"/>
      <c r="X4" s="9">
        <f t="shared" si="8"/>
        <v>0.2871888608399934</v>
      </c>
    </row>
    <row r="5" spans="1:24" x14ac:dyDescent="0.2">
      <c r="A5" t="s">
        <v>35</v>
      </c>
      <c r="B5">
        <v>456</v>
      </c>
      <c r="C5">
        <v>421</v>
      </c>
      <c r="D5">
        <v>494</v>
      </c>
      <c r="F5">
        <v>178625</v>
      </c>
      <c r="G5">
        <f>(B5/F5)*100000</f>
        <v>255.28341497550733</v>
      </c>
      <c r="H5">
        <v>172975</v>
      </c>
      <c r="I5">
        <f>(C5/H5)*100000</f>
        <v>243.38777279953749</v>
      </c>
      <c r="J5">
        <v>189334</v>
      </c>
      <c r="K5">
        <f>(D5/J5)*100000</f>
        <v>260.91457424445684</v>
      </c>
      <c r="M5">
        <f t="shared" si="0"/>
        <v>-11.89564217596984</v>
      </c>
      <c r="N5">
        <f t="shared" si="1"/>
        <v>17.526801444919357</v>
      </c>
      <c r="O5">
        <f t="shared" si="2"/>
        <v>5.6311592689495171</v>
      </c>
      <c r="P5">
        <f t="shared" si="3"/>
        <v>2.5528341497550733E-3</v>
      </c>
      <c r="Q5">
        <f t="shared" si="4"/>
        <v>2.433877727995375E-3</v>
      </c>
      <c r="R5">
        <f t="shared" si="5"/>
        <v>2.6091457424445687E-3</v>
      </c>
      <c r="T5" s="9">
        <f t="shared" si="6"/>
        <v>-4.6597786922864266E-2</v>
      </c>
      <c r="U5" s="9">
        <f t="shared" si="7"/>
        <v>7.2011840378501862E-2</v>
      </c>
      <c r="V5" s="9"/>
      <c r="X5" s="9">
        <f t="shared" si="8"/>
        <v>2.2058461061756848E-2</v>
      </c>
    </row>
    <row r="6" spans="1:24" x14ac:dyDescent="0.2">
      <c r="A6" t="s">
        <v>38</v>
      </c>
      <c r="B6">
        <v>311</v>
      </c>
      <c r="C6">
        <v>327</v>
      </c>
      <c r="D6">
        <v>367</v>
      </c>
      <c r="F6">
        <v>158185</v>
      </c>
      <c r="G6">
        <f>(B6/F6)*100000</f>
        <v>196.60524069918134</v>
      </c>
      <c r="H6">
        <v>164807</v>
      </c>
      <c r="I6">
        <f>(C6/H6)*100000</f>
        <v>198.41390232211009</v>
      </c>
      <c r="J6">
        <v>170463</v>
      </c>
      <c r="K6">
        <f>(D6/J6)*100000</f>
        <v>215.29598798566258</v>
      </c>
      <c r="M6">
        <f t="shared" si="0"/>
        <v>1.8086616229287529</v>
      </c>
      <c r="N6">
        <f t="shared" si="1"/>
        <v>16.882085663552488</v>
      </c>
      <c r="O6">
        <f t="shared" si="2"/>
        <v>18.690747286481241</v>
      </c>
      <c r="P6">
        <f t="shared" si="3"/>
        <v>1.9660524069918133E-3</v>
      </c>
      <c r="Q6">
        <f t="shared" si="4"/>
        <v>1.984139023221101E-3</v>
      </c>
      <c r="R6">
        <f t="shared" si="5"/>
        <v>2.1529598798566258E-3</v>
      </c>
      <c r="T6" s="9">
        <f t="shared" si="6"/>
        <v>9.1994578399674475E-3</v>
      </c>
      <c r="U6" s="9">
        <f t="shared" si="7"/>
        <v>8.5085195472571637E-2</v>
      </c>
      <c r="V6" s="9"/>
      <c r="X6" s="9">
        <f t="shared" si="8"/>
        <v>9.5067390981094402E-2</v>
      </c>
    </row>
    <row r="7" spans="1:24" x14ac:dyDescent="0.2">
      <c r="A7" t="s">
        <v>40</v>
      </c>
      <c r="B7">
        <v>519</v>
      </c>
      <c r="C7">
        <v>601</v>
      </c>
      <c r="D7">
        <v>707</v>
      </c>
      <c r="F7">
        <v>226554</v>
      </c>
      <c r="G7">
        <f>(B7/F7)*100000</f>
        <v>229.08445668582326</v>
      </c>
      <c r="H7">
        <v>242730</v>
      </c>
      <c r="I7">
        <f>(C7/H7)*100000</f>
        <v>247.60021422980267</v>
      </c>
      <c r="J7">
        <v>245880</v>
      </c>
      <c r="K7">
        <f>(D7/J7)*100000</f>
        <v>287.53863673336588</v>
      </c>
      <c r="M7">
        <f t="shared" si="0"/>
        <v>18.515757543979419</v>
      </c>
      <c r="N7">
        <f t="shared" si="1"/>
        <v>39.938422503563203</v>
      </c>
      <c r="O7">
        <f t="shared" si="2"/>
        <v>58.454180047542621</v>
      </c>
      <c r="P7">
        <f t="shared" si="3"/>
        <v>2.2908445668582324E-3</v>
      </c>
      <c r="Q7">
        <f t="shared" si="4"/>
        <v>2.4760021422980268E-3</v>
      </c>
      <c r="R7">
        <f t="shared" si="5"/>
        <v>2.8753863673336589E-3</v>
      </c>
      <c r="T7" s="9">
        <f t="shared" si="6"/>
        <v>8.0825027641979144E-2</v>
      </c>
      <c r="U7" s="9">
        <f t="shared" si="7"/>
        <v>0.1613020514856888</v>
      </c>
      <c r="V7" s="9"/>
      <c r="X7" s="9">
        <f t="shared" si="8"/>
        <v>0.25516432189770666</v>
      </c>
    </row>
    <row r="8" spans="1:24" x14ac:dyDescent="0.2">
      <c r="A8" t="s">
        <v>41</v>
      </c>
      <c r="B8">
        <v>3207</v>
      </c>
      <c r="C8">
        <v>3621</v>
      </c>
      <c r="D8">
        <v>3927</v>
      </c>
      <c r="F8">
        <v>1026238</v>
      </c>
      <c r="G8">
        <f>(B8/F8)*100000</f>
        <v>312.50060902051962</v>
      </c>
      <c r="H8">
        <v>1083189</v>
      </c>
      <c r="I8">
        <f>(C8/H8)*100000</f>
        <v>334.29069165214935</v>
      </c>
      <c r="J8">
        <v>1086463</v>
      </c>
      <c r="K8">
        <f>(D8/J8)*100000</f>
        <v>361.44811190072744</v>
      </c>
      <c r="M8">
        <f t="shared" si="0"/>
        <v>21.79008263162973</v>
      </c>
      <c r="N8">
        <f t="shared" si="1"/>
        <v>27.157420248578092</v>
      </c>
      <c r="O8">
        <f t="shared" si="2"/>
        <v>48.947502880207821</v>
      </c>
      <c r="P8">
        <f t="shared" si="3"/>
        <v>3.1250060902051962E-3</v>
      </c>
      <c r="Q8">
        <f t="shared" si="4"/>
        <v>3.3429069165214933E-3</v>
      </c>
      <c r="R8">
        <f t="shared" si="5"/>
        <v>3.6144811190072742E-3</v>
      </c>
      <c r="T8" s="9">
        <f t="shared" si="6"/>
        <v>6.9728128530459649E-2</v>
      </c>
      <c r="U8" s="9">
        <f t="shared" si="7"/>
        <v>8.1238936430922531E-2</v>
      </c>
      <c r="V8" s="9"/>
      <c r="X8" s="9">
        <f t="shared" si="8"/>
        <v>0.15663170396251538</v>
      </c>
    </row>
    <row r="9" spans="1:24" x14ac:dyDescent="0.2">
      <c r="A9" t="s">
        <v>43</v>
      </c>
      <c r="B9">
        <v>831</v>
      </c>
      <c r="C9">
        <v>818</v>
      </c>
      <c r="D9">
        <v>962</v>
      </c>
      <c r="F9">
        <v>140363</v>
      </c>
      <c r="G9">
        <f>(B9/F9)*100000</f>
        <v>592.03636285915809</v>
      </c>
      <c r="H9">
        <v>134228</v>
      </c>
      <c r="I9">
        <f>(C9/H9)*100000</f>
        <v>609.41085317519446</v>
      </c>
      <c r="J9">
        <v>142219</v>
      </c>
      <c r="K9">
        <f>(D9/J9)*100000</f>
        <v>676.42157517631267</v>
      </c>
      <c r="M9">
        <f t="shared" si="0"/>
        <v>17.374490316036372</v>
      </c>
      <c r="N9">
        <f t="shared" si="1"/>
        <v>67.010722001118211</v>
      </c>
      <c r="O9">
        <f t="shared" si="2"/>
        <v>84.385212317154583</v>
      </c>
      <c r="P9">
        <f t="shared" si="3"/>
        <v>5.9203636285915804E-3</v>
      </c>
      <c r="Q9">
        <f t="shared" si="4"/>
        <v>6.0941085317519446E-3</v>
      </c>
      <c r="R9">
        <f t="shared" si="5"/>
        <v>6.7642157517631262E-3</v>
      </c>
      <c r="T9" s="9">
        <f t="shared" si="6"/>
        <v>2.9346998606857039E-2</v>
      </c>
      <c r="U9" s="9">
        <f t="shared" si="7"/>
        <v>0.10995984343234828</v>
      </c>
      <c r="V9" s="9"/>
      <c r="X9" s="9">
        <f t="shared" si="8"/>
        <v>0.14253383341122466</v>
      </c>
    </row>
    <row r="10" spans="1:24" x14ac:dyDescent="0.2">
      <c r="A10" t="s">
        <v>45</v>
      </c>
      <c r="B10">
        <v>583</v>
      </c>
      <c r="C10">
        <v>588</v>
      </c>
      <c r="D10">
        <v>623</v>
      </c>
      <c r="F10">
        <v>141571</v>
      </c>
      <c r="G10">
        <f>(B10/F10)*100000</f>
        <v>411.80750294905027</v>
      </c>
      <c r="H10">
        <v>143438</v>
      </c>
      <c r="I10">
        <f>(C10/H10)*100000</f>
        <v>409.93321156178979</v>
      </c>
      <c r="J10">
        <v>147545</v>
      </c>
      <c r="K10">
        <f>(D10/J10)*100000</f>
        <v>422.24406113389136</v>
      </c>
      <c r="M10">
        <f t="shared" si="0"/>
        <v>-1.8742913872604845</v>
      </c>
      <c r="N10">
        <f t="shared" si="1"/>
        <v>12.310849572101574</v>
      </c>
      <c r="O10">
        <f t="shared" si="2"/>
        <v>10.43655818484109</v>
      </c>
      <c r="P10">
        <f t="shared" si="3"/>
        <v>4.1180750294905026E-3</v>
      </c>
      <c r="Q10">
        <f t="shared" si="4"/>
        <v>4.0993321156178979E-3</v>
      </c>
      <c r="R10">
        <f t="shared" si="5"/>
        <v>4.2224406113389136E-3</v>
      </c>
      <c r="T10" s="9">
        <f t="shared" si="6"/>
        <v>-4.5513774611638516E-3</v>
      </c>
      <c r="U10" s="9">
        <f t="shared" si="7"/>
        <v>3.003135443746777E-2</v>
      </c>
      <c r="V10" s="9"/>
      <c r="X10" s="9">
        <f t="shared" si="8"/>
        <v>2.5343292946589005E-2</v>
      </c>
    </row>
    <row r="11" spans="1:24" x14ac:dyDescent="0.2">
      <c r="A11" t="s">
        <v>46</v>
      </c>
      <c r="B11">
        <v>505</v>
      </c>
      <c r="C11">
        <v>587</v>
      </c>
      <c r="D11">
        <v>686</v>
      </c>
      <c r="F11">
        <v>265521</v>
      </c>
      <c r="G11">
        <f>(B11/F11)*100000</f>
        <v>190.19211286489579</v>
      </c>
      <c r="H11">
        <v>280005</v>
      </c>
      <c r="I11">
        <f>(C11/H11)*100000</f>
        <v>209.63911358725736</v>
      </c>
      <c r="J11">
        <v>285250</v>
      </c>
      <c r="K11">
        <f>(D11/J11)*100000</f>
        <v>240.49079754601229</v>
      </c>
      <c r="M11">
        <f t="shared" si="0"/>
        <v>19.447000722361565</v>
      </c>
      <c r="N11">
        <f t="shared" si="1"/>
        <v>30.851683958754933</v>
      </c>
      <c r="O11">
        <f t="shared" si="2"/>
        <v>50.298684681116498</v>
      </c>
      <c r="P11">
        <f t="shared" si="3"/>
        <v>1.901921128648958E-3</v>
      </c>
      <c r="Q11">
        <f t="shared" si="4"/>
        <v>2.0963911358725736E-3</v>
      </c>
      <c r="R11">
        <f t="shared" si="5"/>
        <v>2.4049079754601228E-3</v>
      </c>
      <c r="T11" s="9">
        <f t="shared" si="6"/>
        <v>0.10224924908519134</v>
      </c>
      <c r="U11" s="9">
        <f t="shared" si="7"/>
        <v>0.1471656859773624</v>
      </c>
      <c r="V11" s="9"/>
      <c r="X11" s="9">
        <f t="shared" si="8"/>
        <v>0.2644625159448461</v>
      </c>
    </row>
    <row r="12" spans="1:24" x14ac:dyDescent="0.2">
      <c r="A12" t="s">
        <v>47</v>
      </c>
      <c r="B12">
        <v>864</v>
      </c>
      <c r="C12">
        <v>918</v>
      </c>
      <c r="D12">
        <v>998</v>
      </c>
      <c r="F12">
        <v>165737</v>
      </c>
      <c r="G12">
        <f>(B12/F12)*100000</f>
        <v>521.307855216397</v>
      </c>
      <c r="H12">
        <v>179819</v>
      </c>
      <c r="I12">
        <f>(C12/H12)*100000</f>
        <v>510.51334953481</v>
      </c>
      <c r="J12">
        <v>190307</v>
      </c>
      <c r="K12">
        <f>(D12/J12)*100000</f>
        <v>524.41581234531566</v>
      </c>
      <c r="M12">
        <f t="shared" si="0"/>
        <v>-10.794505681586998</v>
      </c>
      <c r="N12">
        <f t="shared" si="1"/>
        <v>13.902462810505654</v>
      </c>
      <c r="O12">
        <f t="shared" si="2"/>
        <v>3.1079571289186561</v>
      </c>
      <c r="P12">
        <f t="shared" si="3"/>
        <v>5.2130785521639703E-3</v>
      </c>
      <c r="Q12">
        <f t="shared" si="4"/>
        <v>5.1051334953480998E-3</v>
      </c>
      <c r="R12">
        <f t="shared" si="5"/>
        <v>5.2441581234531571E-3</v>
      </c>
      <c r="T12" s="9">
        <f t="shared" si="6"/>
        <v>-2.0706585510986031E-2</v>
      </c>
      <c r="U12" s="9">
        <f t="shared" si="7"/>
        <v>2.7232319827040632E-2</v>
      </c>
      <c r="V12" s="9"/>
      <c r="X12" s="9">
        <f t="shared" si="8"/>
        <v>5.9618459568934624E-3</v>
      </c>
    </row>
    <row r="13" spans="1:24" x14ac:dyDescent="0.2">
      <c r="A13" t="s">
        <v>48</v>
      </c>
      <c r="B13">
        <v>185</v>
      </c>
      <c r="C13">
        <v>206</v>
      </c>
      <c r="D13">
        <v>254</v>
      </c>
      <c r="F13">
        <v>114787</v>
      </c>
      <c r="G13">
        <f>(B13/F13)*100000</f>
        <v>161.16807652434508</v>
      </c>
      <c r="H13">
        <v>115658</v>
      </c>
      <c r="I13">
        <f>(C13/H13)*100000</f>
        <v>178.11132822632243</v>
      </c>
      <c r="J13">
        <v>117708</v>
      </c>
      <c r="K13">
        <f>(D13/J13)*100000</f>
        <v>215.78822170115879</v>
      </c>
      <c r="M13">
        <f t="shared" si="0"/>
        <v>16.943251701977346</v>
      </c>
      <c r="N13">
        <f t="shared" si="1"/>
        <v>37.676893474836362</v>
      </c>
      <c r="O13">
        <f t="shared" si="2"/>
        <v>54.620145176813708</v>
      </c>
      <c r="P13">
        <f t="shared" si="3"/>
        <v>1.611680765243451E-3</v>
      </c>
      <c r="Q13">
        <f t="shared" si="4"/>
        <v>1.7811132822632243E-3</v>
      </c>
      <c r="R13">
        <f t="shared" si="5"/>
        <v>2.1578822170115878E-3</v>
      </c>
      <c r="T13" s="9">
        <f t="shared" si="6"/>
        <v>0.10512783962783091</v>
      </c>
      <c r="U13" s="9">
        <f t="shared" si="7"/>
        <v>0.21153563813168075</v>
      </c>
      <c r="V13" s="9"/>
      <c r="X13" s="9">
        <f t="shared" si="8"/>
        <v>0.33890176240058983</v>
      </c>
    </row>
    <row r="14" spans="1:24" x14ac:dyDescent="0.2">
      <c r="A14" t="s">
        <v>50</v>
      </c>
      <c r="B14">
        <v>2428</v>
      </c>
      <c r="C14">
        <v>2542</v>
      </c>
      <c r="D14">
        <v>2688</v>
      </c>
      <c r="F14">
        <v>504863</v>
      </c>
      <c r="G14">
        <f>(B14/F14)*100000</f>
        <v>480.92254730491243</v>
      </c>
      <c r="H14">
        <v>504141</v>
      </c>
      <c r="I14">
        <f>(C14/H14)*100000</f>
        <v>504.22401669374239</v>
      </c>
      <c r="J14">
        <v>510879</v>
      </c>
      <c r="K14">
        <f>(D14/J14)*100000</f>
        <v>526.15198510801963</v>
      </c>
      <c r="M14">
        <f t="shared" si="0"/>
        <v>23.301469388829958</v>
      </c>
      <c r="N14">
        <f t="shared" si="1"/>
        <v>21.927968414277245</v>
      </c>
      <c r="O14">
        <f t="shared" si="2"/>
        <v>45.229437803107203</v>
      </c>
      <c r="P14">
        <f t="shared" si="3"/>
        <v>4.8092254730491245E-3</v>
      </c>
      <c r="Q14">
        <f t="shared" si="4"/>
        <v>5.0422401669374239E-3</v>
      </c>
      <c r="R14">
        <f t="shared" si="5"/>
        <v>5.2615198510801969E-3</v>
      </c>
      <c r="T14" s="9">
        <f t="shared" si="6"/>
        <v>4.8451605189674007E-2</v>
      </c>
      <c r="U14" s="9">
        <f t="shared" si="7"/>
        <v>4.3488544155555357E-2</v>
      </c>
      <c r="V14" s="9"/>
      <c r="X14" s="9">
        <f t="shared" si="8"/>
        <v>9.4047239116928041E-2</v>
      </c>
    </row>
    <row r="15" spans="1:24" x14ac:dyDescent="0.2">
      <c r="A15" t="s">
        <v>51</v>
      </c>
      <c r="B15">
        <v>933</v>
      </c>
      <c r="C15">
        <v>1074</v>
      </c>
      <c r="D15">
        <v>1209</v>
      </c>
      <c r="F15">
        <v>256258</v>
      </c>
      <c r="G15">
        <f>(B15/F15)*100000</f>
        <v>364.08619438222416</v>
      </c>
      <c r="H15">
        <v>274867</v>
      </c>
      <c r="I15">
        <f>(C15/H15)*100000</f>
        <v>390.73442792332293</v>
      </c>
      <c r="J15">
        <v>294183</v>
      </c>
      <c r="K15">
        <f>(D15/J15)*100000</f>
        <v>410.96868275869099</v>
      </c>
      <c r="M15">
        <f t="shared" si="0"/>
        <v>26.648233541098762</v>
      </c>
      <c r="N15">
        <f t="shared" si="1"/>
        <v>20.234254835368063</v>
      </c>
      <c r="O15">
        <f t="shared" si="2"/>
        <v>46.882488376466824</v>
      </c>
      <c r="P15">
        <f t="shared" si="3"/>
        <v>3.6408619438222417E-3</v>
      </c>
      <c r="Q15">
        <f t="shared" si="4"/>
        <v>3.9073442792332295E-3</v>
      </c>
      <c r="R15">
        <f t="shared" si="5"/>
        <v>4.10968682758691E-3</v>
      </c>
      <c r="T15" s="9">
        <f t="shared" si="6"/>
        <v>7.3192101080116728E-2</v>
      </c>
      <c r="U15" s="9">
        <f t="shared" si="7"/>
        <v>5.1785185510550363E-2</v>
      </c>
      <c r="V15" s="9"/>
      <c r="X15" s="9">
        <f t="shared" si="8"/>
        <v>0.12876755312300789</v>
      </c>
    </row>
    <row r="16" spans="1:24" x14ac:dyDescent="0.2">
      <c r="A16" t="s">
        <v>52</v>
      </c>
      <c r="B16">
        <v>592</v>
      </c>
      <c r="C16">
        <v>571</v>
      </c>
      <c r="D16">
        <v>609</v>
      </c>
      <c r="F16">
        <v>255553</v>
      </c>
      <c r="G16">
        <f>(B16/F16)*100000</f>
        <v>231.65449045794807</v>
      </c>
      <c r="H16">
        <v>251843</v>
      </c>
      <c r="I16">
        <f>(C16/H16)*100000</f>
        <v>226.72855707722667</v>
      </c>
      <c r="J16">
        <v>261359</v>
      </c>
      <c r="K16">
        <f>(D16/J16)*100000</f>
        <v>233.01282909714226</v>
      </c>
      <c r="M16">
        <f t="shared" si="0"/>
        <v>-4.9259333807214034</v>
      </c>
      <c r="N16">
        <f t="shared" si="1"/>
        <v>6.2842720199155906</v>
      </c>
      <c r="O16">
        <f t="shared" si="2"/>
        <v>1.3583386391941872</v>
      </c>
      <c r="P16">
        <f t="shared" si="3"/>
        <v>2.3165449045794806E-3</v>
      </c>
      <c r="Q16">
        <f t="shared" si="4"/>
        <v>2.2672855707722667E-3</v>
      </c>
      <c r="R16">
        <f t="shared" si="5"/>
        <v>2.3301282909714226E-3</v>
      </c>
      <c r="T16" s="9">
        <f t="shared" si="6"/>
        <v>-2.1264139412896857E-2</v>
      </c>
      <c r="U16" s="9">
        <f t="shared" si="7"/>
        <v>2.7717161441534219E-2</v>
      </c>
      <c r="V16" s="9"/>
      <c r="X16" s="9">
        <f t="shared" si="8"/>
        <v>5.8636404436148088E-3</v>
      </c>
    </row>
    <row r="17" spans="1:24" x14ac:dyDescent="0.2">
      <c r="A17" t="s">
        <v>53</v>
      </c>
      <c r="B17">
        <v>1944</v>
      </c>
      <c r="C17">
        <v>2008</v>
      </c>
      <c r="D17">
        <v>2173</v>
      </c>
      <c r="F17">
        <v>429043</v>
      </c>
      <c r="G17">
        <f>(B17/F17)*100000</f>
        <v>453.10143738506395</v>
      </c>
      <c r="H17">
        <v>432895</v>
      </c>
      <c r="I17">
        <f>(C17/H17)*100000</f>
        <v>463.85382136545815</v>
      </c>
      <c r="J17">
        <v>448375</v>
      </c>
      <c r="K17">
        <f>(D17/J17)*100000</f>
        <v>484.6389740730416</v>
      </c>
      <c r="M17">
        <f t="shared" si="0"/>
        <v>10.7523839803942</v>
      </c>
      <c r="N17">
        <f t="shared" si="1"/>
        <v>20.78515270758345</v>
      </c>
      <c r="O17">
        <f t="shared" si="2"/>
        <v>31.537536687977649</v>
      </c>
      <c r="P17">
        <f t="shared" si="3"/>
        <v>4.5310143738506396E-3</v>
      </c>
      <c r="Q17">
        <f t="shared" si="4"/>
        <v>4.6385382136545812E-3</v>
      </c>
      <c r="R17">
        <f t="shared" si="5"/>
        <v>4.8463897407304158E-3</v>
      </c>
      <c r="T17" s="9">
        <f t="shared" si="6"/>
        <v>2.3730633128087729E-2</v>
      </c>
      <c r="U17" s="9">
        <f t="shared" si="7"/>
        <v>4.4809704588393132E-2</v>
      </c>
      <c r="V17" s="9"/>
      <c r="X17" s="9">
        <f t="shared" si="8"/>
        <v>6.9603700376646011E-2</v>
      </c>
    </row>
    <row r="18" spans="1:24" x14ac:dyDescent="0.2">
      <c r="A18" t="s">
        <v>54</v>
      </c>
      <c r="B18">
        <v>611</v>
      </c>
      <c r="C18">
        <v>737</v>
      </c>
      <c r="D18">
        <v>935</v>
      </c>
      <c r="F18">
        <v>310127</v>
      </c>
      <c r="G18">
        <f>(B18/F18)*100000</f>
        <v>197.01606116204005</v>
      </c>
      <c r="H18">
        <v>321687</v>
      </c>
      <c r="I18">
        <f>(C18/H18)*100000</f>
        <v>229.10468871915867</v>
      </c>
      <c r="J18">
        <v>336824</v>
      </c>
      <c r="K18">
        <f>(D18/J18)*100000</f>
        <v>277.59304562620241</v>
      </c>
      <c r="M18">
        <f t="shared" si="0"/>
        <v>32.088627557118627</v>
      </c>
      <c r="N18">
        <f t="shared" si="1"/>
        <v>48.488356907043737</v>
      </c>
      <c r="O18">
        <f t="shared" si="2"/>
        <v>80.576984464162365</v>
      </c>
      <c r="P18">
        <f t="shared" si="3"/>
        <v>1.9701606116204005E-3</v>
      </c>
      <c r="Q18">
        <f t="shared" si="4"/>
        <v>2.2910468871915868E-3</v>
      </c>
      <c r="R18">
        <f t="shared" si="5"/>
        <v>2.7759304562620241E-3</v>
      </c>
      <c r="T18" s="9">
        <f t="shared" si="6"/>
        <v>0.16287315545673539</v>
      </c>
      <c r="U18" s="9">
        <f t="shared" si="7"/>
        <v>0.21164279604282463</v>
      </c>
      <c r="V18" s="9"/>
      <c r="X18" s="9">
        <f t="shared" si="8"/>
        <v>0.40898688152074114</v>
      </c>
    </row>
    <row r="19" spans="1:24" x14ac:dyDescent="0.2">
      <c r="A19" t="s">
        <v>55</v>
      </c>
      <c r="B19">
        <v>1039</v>
      </c>
      <c r="C19">
        <v>1090</v>
      </c>
      <c r="D19">
        <v>1299</v>
      </c>
      <c r="F19">
        <v>494894</v>
      </c>
      <c r="G19">
        <f>(B19/F19)*100000</f>
        <v>209.94394759281786</v>
      </c>
      <c r="H19">
        <v>513160</v>
      </c>
      <c r="I19">
        <f>(C19/H19)*100000</f>
        <v>212.40938498713851</v>
      </c>
      <c r="J19">
        <v>545451</v>
      </c>
      <c r="K19">
        <f>(D19/J19)*100000</f>
        <v>238.15154798506191</v>
      </c>
      <c r="M19">
        <f t="shared" si="0"/>
        <v>2.4654373943206451</v>
      </c>
      <c r="N19">
        <f t="shared" si="1"/>
        <v>25.742162997923401</v>
      </c>
      <c r="O19">
        <f t="shared" si="2"/>
        <v>28.207600392244046</v>
      </c>
      <c r="P19">
        <f t="shared" si="3"/>
        <v>2.0994394759281786E-3</v>
      </c>
      <c r="Q19">
        <f t="shared" si="4"/>
        <v>2.1240938498713851E-3</v>
      </c>
      <c r="R19">
        <f t="shared" si="5"/>
        <v>2.3815154798506192E-3</v>
      </c>
      <c r="T19" s="9">
        <f t="shared" si="6"/>
        <v>1.1743312548844318E-2</v>
      </c>
      <c r="U19" s="9">
        <f t="shared" si="7"/>
        <v>0.12119126939462727</v>
      </c>
      <c r="V19" s="9"/>
      <c r="X19" s="9">
        <f t="shared" si="8"/>
        <v>0.13435776889816389</v>
      </c>
    </row>
    <row r="20" spans="1:24" x14ac:dyDescent="0.2">
      <c r="A20" t="s">
        <v>57</v>
      </c>
      <c r="B20">
        <v>473</v>
      </c>
      <c r="C20">
        <v>486</v>
      </c>
      <c r="D20">
        <v>582</v>
      </c>
      <c r="F20">
        <v>182854</v>
      </c>
      <c r="G20">
        <f>(B20/F20)*100000</f>
        <v>258.6763209992672</v>
      </c>
      <c r="H20">
        <v>192772</v>
      </c>
      <c r="I20">
        <f>(C20/H20)*100000</f>
        <v>252.11130247131328</v>
      </c>
      <c r="J20">
        <v>194161</v>
      </c>
      <c r="K20">
        <f>(D20/J20)*100000</f>
        <v>299.75123737516799</v>
      </c>
      <c r="M20">
        <f t="shared" si="0"/>
        <v>-6.5650185279539244</v>
      </c>
      <c r="N20">
        <f t="shared" si="1"/>
        <v>47.639934903854709</v>
      </c>
      <c r="O20">
        <f t="shared" si="2"/>
        <v>41.074916375900784</v>
      </c>
      <c r="P20">
        <f t="shared" si="3"/>
        <v>2.5867632099926719E-3</v>
      </c>
      <c r="Q20">
        <f t="shared" si="4"/>
        <v>2.5211130247131328E-3</v>
      </c>
      <c r="R20">
        <f t="shared" si="5"/>
        <v>2.9975123737516801E-3</v>
      </c>
      <c r="T20" s="9">
        <f t="shared" si="6"/>
        <v>-2.5379279025591634E-2</v>
      </c>
      <c r="U20" s="9">
        <f t="shared" si="7"/>
        <v>0.18896389982069722</v>
      </c>
      <c r="V20" s="9"/>
      <c r="X20" s="9">
        <f t="shared" si="8"/>
        <v>0.15878885325579217</v>
      </c>
    </row>
    <row r="21" spans="1:24" x14ac:dyDescent="0.2">
      <c r="A21" t="s">
        <v>58</v>
      </c>
      <c r="B21">
        <v>663</v>
      </c>
      <c r="C21">
        <v>680</v>
      </c>
      <c r="D21">
        <v>775</v>
      </c>
      <c r="F21">
        <v>201482</v>
      </c>
      <c r="G21">
        <f>(B21/F21)*100000</f>
        <v>329.06165315015733</v>
      </c>
      <c r="H21">
        <v>208202</v>
      </c>
      <c r="I21">
        <f>(C21/H21)*100000</f>
        <v>326.60589235454029</v>
      </c>
      <c r="J21">
        <v>215250</v>
      </c>
      <c r="K21">
        <f>(D21/J21)*100000</f>
        <v>360.04645760743324</v>
      </c>
      <c r="M21">
        <f t="shared" si="0"/>
        <v>-2.4557607956170386</v>
      </c>
      <c r="N21">
        <f t="shared" si="1"/>
        <v>33.440565252892952</v>
      </c>
      <c r="O21">
        <f t="shared" si="2"/>
        <v>30.984804457275914</v>
      </c>
      <c r="P21">
        <f t="shared" si="3"/>
        <v>3.2906165315015733E-3</v>
      </c>
      <c r="Q21">
        <f t="shared" si="4"/>
        <v>3.266058923545403E-3</v>
      </c>
      <c r="R21">
        <f t="shared" si="5"/>
        <v>3.6004645760743322E-3</v>
      </c>
      <c r="T21" s="9">
        <f t="shared" si="6"/>
        <v>-7.4629200093893136E-3</v>
      </c>
      <c r="U21" s="9">
        <f t="shared" si="7"/>
        <v>0.10238812598210018</v>
      </c>
      <c r="V21" s="9"/>
      <c r="X21" s="9">
        <f t="shared" si="8"/>
        <v>9.416109157859516E-2</v>
      </c>
    </row>
    <row r="22" spans="1:24" x14ac:dyDescent="0.2">
      <c r="A22" t="s">
        <v>59</v>
      </c>
      <c r="B22">
        <v>1553</v>
      </c>
      <c r="C22">
        <v>1469</v>
      </c>
      <c r="D22">
        <v>1714</v>
      </c>
      <c r="F22">
        <v>604748</v>
      </c>
      <c r="G22">
        <f>(B22/F22)*100000</f>
        <v>256.80117999563453</v>
      </c>
      <c r="H22">
        <v>595586</v>
      </c>
      <c r="I22">
        <f>(C22/H22)*100000</f>
        <v>246.64783927090295</v>
      </c>
      <c r="J22">
        <v>665961</v>
      </c>
      <c r="K22">
        <f>(D22/J22)*100000</f>
        <v>257.37242871579565</v>
      </c>
      <c r="M22">
        <f t="shared" si="0"/>
        <v>-10.153340724731578</v>
      </c>
      <c r="N22">
        <f t="shared" si="1"/>
        <v>10.7245894448927</v>
      </c>
      <c r="O22">
        <f t="shared" si="2"/>
        <v>0.57124872016112249</v>
      </c>
      <c r="P22">
        <f t="shared" si="3"/>
        <v>2.5680117999563453E-3</v>
      </c>
      <c r="Q22">
        <f t="shared" si="4"/>
        <v>2.4664783927090296E-3</v>
      </c>
      <c r="R22">
        <f t="shared" si="5"/>
        <v>2.5737242871579566E-3</v>
      </c>
      <c r="T22" s="9">
        <f t="shared" si="6"/>
        <v>-3.9537749495170443E-2</v>
      </c>
      <c r="U22" s="9">
        <f t="shared" si="7"/>
        <v>4.3481384132919416E-2</v>
      </c>
      <c r="V22" s="9"/>
      <c r="X22" s="9">
        <f t="shared" si="8"/>
        <v>2.2244785641983263E-3</v>
      </c>
    </row>
    <row r="23" spans="1:24" x14ac:dyDescent="0.2">
      <c r="A23" t="s">
        <v>60</v>
      </c>
      <c r="B23">
        <v>339</v>
      </c>
      <c r="C23">
        <v>330</v>
      </c>
      <c r="D23">
        <v>371</v>
      </c>
      <c r="F23">
        <v>228064</v>
      </c>
      <c r="G23">
        <f>(B23/F23)*100000</f>
        <v>148.64248631962957</v>
      </c>
      <c r="H23">
        <v>210856</v>
      </c>
      <c r="I23">
        <f>(C23/H23)*100000</f>
        <v>156.50491330576318</v>
      </c>
      <c r="J23">
        <v>210127</v>
      </c>
      <c r="K23">
        <f>(D23/J23)*100000</f>
        <v>176.55988997130305</v>
      </c>
      <c r="M23">
        <f t="shared" si="0"/>
        <v>7.8624269861336131</v>
      </c>
      <c r="N23">
        <f t="shared" si="1"/>
        <v>20.054976665539868</v>
      </c>
      <c r="O23">
        <f t="shared" si="2"/>
        <v>27.917403651673482</v>
      </c>
      <c r="P23">
        <f t="shared" si="3"/>
        <v>1.4864248631962958E-3</v>
      </c>
      <c r="Q23">
        <f t="shared" si="4"/>
        <v>1.5650491330576318E-3</v>
      </c>
      <c r="R23">
        <f t="shared" si="5"/>
        <v>1.7655988997130306E-3</v>
      </c>
      <c r="T23" s="9">
        <f t="shared" si="6"/>
        <v>5.2894883426713064E-2</v>
      </c>
      <c r="U23" s="9">
        <f t="shared" si="7"/>
        <v>0.12814279272088114</v>
      </c>
      <c r="V23" s="9"/>
      <c r="X23" s="9">
        <f t="shared" si="8"/>
        <v>0.18781577423053866</v>
      </c>
    </row>
    <row r="24" spans="1:24" x14ac:dyDescent="0.2">
      <c r="A24" t="s">
        <v>61</v>
      </c>
      <c r="B24">
        <v>507</v>
      </c>
      <c r="C24">
        <v>604</v>
      </c>
      <c r="D24">
        <v>649</v>
      </c>
      <c r="F24">
        <v>253539</v>
      </c>
      <c r="G24">
        <f>(B24/F24)*100000</f>
        <v>199.96923550223042</v>
      </c>
      <c r="H24">
        <v>275758</v>
      </c>
      <c r="I24">
        <f>(C24/H24)*100000</f>
        <v>219.03263005969001</v>
      </c>
      <c r="J24">
        <v>289823</v>
      </c>
      <c r="K24">
        <f>(D24/J24)*100000</f>
        <v>223.9297778299169</v>
      </c>
      <c r="M24">
        <f t="shared" si="0"/>
        <v>19.063394557459588</v>
      </c>
      <c r="N24">
        <f t="shared" si="1"/>
        <v>4.8971477702268942</v>
      </c>
      <c r="O24">
        <f t="shared" si="2"/>
        <v>23.960542327686483</v>
      </c>
      <c r="P24">
        <f t="shared" si="3"/>
        <v>1.9996923550223041E-3</v>
      </c>
      <c r="Q24">
        <f t="shared" si="4"/>
        <v>2.1903263005969001E-3</v>
      </c>
      <c r="R24">
        <f t="shared" si="5"/>
        <v>2.2392977782991689E-3</v>
      </c>
      <c r="T24" s="9">
        <f t="shared" si="6"/>
        <v>9.5331636936957592E-2</v>
      </c>
      <c r="U24" s="9">
        <f t="shared" si="7"/>
        <v>2.2358074086460702E-2</v>
      </c>
      <c r="V24" s="9"/>
      <c r="X24" s="9">
        <f t="shared" si="8"/>
        <v>0.11982114282483837</v>
      </c>
    </row>
    <row r="25" spans="1:24" x14ac:dyDescent="0.2">
      <c r="A25" t="s">
        <v>62</v>
      </c>
      <c r="B25">
        <v>1308</v>
      </c>
      <c r="C25">
        <v>1469</v>
      </c>
      <c r="D25">
        <v>1622</v>
      </c>
      <c r="F25">
        <v>364701</v>
      </c>
      <c r="G25">
        <f>(B25/F25)*100000</f>
        <v>358.64996257207957</v>
      </c>
      <c r="H25">
        <v>392367</v>
      </c>
      <c r="I25">
        <f>(C25/H25)*100000</f>
        <v>374.39438077106382</v>
      </c>
      <c r="J25">
        <v>397334</v>
      </c>
      <c r="K25">
        <f>(D25/J25)*100000</f>
        <v>408.22079157585307</v>
      </c>
      <c r="M25">
        <f t="shared" si="0"/>
        <v>15.744418198984249</v>
      </c>
      <c r="N25">
        <f t="shared" si="1"/>
        <v>33.826410804789248</v>
      </c>
      <c r="O25">
        <f t="shared" si="2"/>
        <v>49.570829003773497</v>
      </c>
      <c r="P25">
        <f t="shared" si="3"/>
        <v>3.5864996257207959E-3</v>
      </c>
      <c r="Q25">
        <f t="shared" si="4"/>
        <v>3.7439438077106384E-3</v>
      </c>
      <c r="R25">
        <f t="shared" si="5"/>
        <v>4.0822079157585307E-3</v>
      </c>
      <c r="T25" s="9">
        <f t="shared" si="6"/>
        <v>4.389912126596144E-2</v>
      </c>
      <c r="U25" s="9">
        <f t="shared" si="7"/>
        <v>9.034967548157069E-2</v>
      </c>
      <c r="V25" s="9"/>
      <c r="X25" s="9">
        <f t="shared" si="8"/>
        <v>0.13821506810783787</v>
      </c>
    </row>
    <row r="26" spans="1:24" x14ac:dyDescent="0.2">
      <c r="A26" t="s">
        <v>63</v>
      </c>
      <c r="B26">
        <v>1191</v>
      </c>
      <c r="C26">
        <v>1222</v>
      </c>
      <c r="D26">
        <v>1486</v>
      </c>
      <c r="F26">
        <v>328251</v>
      </c>
      <c r="G26">
        <f>(B26/F26)*100000</f>
        <v>362.83210104462745</v>
      </c>
      <c r="H26">
        <v>324078</v>
      </c>
      <c r="I26">
        <f>(C26/H26)*100000</f>
        <v>377.06971778399031</v>
      </c>
      <c r="J26">
        <v>354454</v>
      </c>
      <c r="K26">
        <f>(D26/J26)*100000</f>
        <v>419.23634660632973</v>
      </c>
      <c r="M26">
        <f t="shared" si="0"/>
        <v>14.237616739362863</v>
      </c>
      <c r="N26">
        <f t="shared" si="1"/>
        <v>42.166628822339419</v>
      </c>
      <c r="O26">
        <f t="shared" si="2"/>
        <v>56.404245561702282</v>
      </c>
      <c r="P26">
        <f t="shared" si="3"/>
        <v>3.6283210104462744E-3</v>
      </c>
      <c r="Q26">
        <f t="shared" si="4"/>
        <v>3.7706971778399029E-3</v>
      </c>
      <c r="R26">
        <f t="shared" si="5"/>
        <v>4.1923634660632975E-3</v>
      </c>
      <c r="T26" s="9">
        <f t="shared" si="6"/>
        <v>3.9240234528233379E-2</v>
      </c>
      <c r="U26" s="9">
        <f t="shared" si="7"/>
        <v>0.1118271418615886</v>
      </c>
      <c r="V26" s="9"/>
      <c r="X26" s="9">
        <f t="shared" si="8"/>
        <v>0.15545549966309274</v>
      </c>
    </row>
    <row r="27" spans="1:24" x14ac:dyDescent="0.2">
      <c r="A27" t="s">
        <v>64</v>
      </c>
      <c r="B27">
        <v>16</v>
      </c>
      <c r="C27">
        <v>14</v>
      </c>
      <c r="D27">
        <v>12</v>
      </c>
      <c r="F27">
        <v>11378</v>
      </c>
      <c r="G27">
        <f>(B27/F27)*100000</f>
        <v>140.62225347161188</v>
      </c>
      <c r="H27">
        <v>9838</v>
      </c>
      <c r="I27">
        <f>(C27/H27)*100000</f>
        <v>142.30534661516569</v>
      </c>
      <c r="J27">
        <v>8107</v>
      </c>
      <c r="K27">
        <f>(D27/J27)*100000</f>
        <v>148.02022943135563</v>
      </c>
      <c r="M27">
        <f t="shared" si="0"/>
        <v>1.6830931435538048</v>
      </c>
      <c r="N27">
        <f t="shared" si="1"/>
        <v>5.7148828161899417</v>
      </c>
      <c r="O27">
        <f t="shared" si="2"/>
        <v>7.3979759597437464</v>
      </c>
      <c r="P27">
        <f t="shared" si="3"/>
        <v>1.4062225347161188E-3</v>
      </c>
      <c r="Q27">
        <f t="shared" si="4"/>
        <v>1.4230534661516568E-3</v>
      </c>
      <c r="R27">
        <f t="shared" si="5"/>
        <v>1.4802022943135563E-3</v>
      </c>
      <c r="T27" s="9">
        <f t="shared" si="6"/>
        <v>1.1968896117097023E-2</v>
      </c>
      <c r="U27" s="9">
        <f t="shared" si="7"/>
        <v>4.0159297961197618E-2</v>
      </c>
      <c r="V27" s="9"/>
      <c r="X27" s="9">
        <f t="shared" si="8"/>
        <v>5.260885654372776E-2</v>
      </c>
    </row>
    <row r="28" spans="1:24" x14ac:dyDescent="0.2">
      <c r="A28" t="s">
        <v>66</v>
      </c>
      <c r="B28">
        <v>3002</v>
      </c>
      <c r="C28">
        <v>3299</v>
      </c>
      <c r="D28">
        <v>3557</v>
      </c>
      <c r="F28">
        <v>532854</v>
      </c>
      <c r="G28">
        <f>(B28/F28)*100000</f>
        <v>563.3813389784068</v>
      </c>
      <c r="H28">
        <v>571165</v>
      </c>
      <c r="I28">
        <f>(C28/H28)*100000</f>
        <v>577.59141403972581</v>
      </c>
      <c r="J28">
        <v>598530</v>
      </c>
      <c r="K28">
        <f>(D28/J28)*100000</f>
        <v>594.28934222177668</v>
      </c>
      <c r="M28">
        <f t="shared" si="0"/>
        <v>14.210075061319003</v>
      </c>
      <c r="N28">
        <f t="shared" si="1"/>
        <v>16.697928182050873</v>
      </c>
      <c r="O28">
        <f t="shared" si="2"/>
        <v>30.908003243369876</v>
      </c>
      <c r="P28">
        <f t="shared" si="3"/>
        <v>5.6338133897840684E-3</v>
      </c>
      <c r="Q28">
        <f t="shared" si="4"/>
        <v>5.7759141403972581E-3</v>
      </c>
      <c r="R28">
        <f t="shared" si="5"/>
        <v>5.9428934222177671E-3</v>
      </c>
      <c r="T28" s="9">
        <f t="shared" si="6"/>
        <v>2.5222835898481209E-2</v>
      </c>
      <c r="U28" s="9">
        <f t="shared" si="7"/>
        <v>2.8909585177632931E-2</v>
      </c>
      <c r="V28" s="9"/>
      <c r="X28" s="9">
        <f t="shared" si="8"/>
        <v>5.4861602798942741E-2</v>
      </c>
    </row>
    <row r="29" spans="1:24" x14ac:dyDescent="0.2">
      <c r="A29" t="s">
        <v>67</v>
      </c>
      <c r="B29">
        <v>1565</v>
      </c>
      <c r="C29">
        <v>1806</v>
      </c>
      <c r="D29">
        <v>1740</v>
      </c>
      <c r="F29">
        <v>312644</v>
      </c>
      <c r="G29">
        <f>(B29/F29)*100000</f>
        <v>500.56933764921121</v>
      </c>
      <c r="H29">
        <v>331913</v>
      </c>
      <c r="I29">
        <f>(C29/H29)*100000</f>
        <v>544.1184888811224</v>
      </c>
      <c r="J29">
        <v>320263</v>
      </c>
      <c r="K29">
        <f>(D29/J29)*100000</f>
        <v>543.3034724585732</v>
      </c>
      <c r="M29">
        <f t="shared" si="0"/>
        <v>43.549151231911196</v>
      </c>
      <c r="N29">
        <f t="shared" si="1"/>
        <v>-0.81501642254920625</v>
      </c>
      <c r="O29">
        <f t="shared" si="2"/>
        <v>42.73413480936199</v>
      </c>
      <c r="P29">
        <f t="shared" si="3"/>
        <v>5.0056933764921121E-3</v>
      </c>
      <c r="Q29">
        <f t="shared" si="4"/>
        <v>5.4411848888112242E-3</v>
      </c>
      <c r="R29">
        <f t="shared" si="5"/>
        <v>5.4330347245857315E-3</v>
      </c>
      <c r="T29" s="9">
        <f t="shared" si="6"/>
        <v>8.6999238579869964E-2</v>
      </c>
      <c r="U29" s="9">
        <f t="shared" si="7"/>
        <v>-1.4978657024230209E-3</v>
      </c>
      <c r="V29" s="9"/>
      <c r="X29" s="9">
        <f t="shared" si="8"/>
        <v>8.5371059701841251E-2</v>
      </c>
    </row>
    <row r="30" spans="1:24" x14ac:dyDescent="0.2">
      <c r="A30" t="s">
        <v>68</v>
      </c>
      <c r="B30">
        <v>685</v>
      </c>
      <c r="C30">
        <v>782</v>
      </c>
      <c r="D30">
        <v>1005</v>
      </c>
      <c r="F30">
        <v>343556</v>
      </c>
      <c r="G30">
        <f>(B30/F30)*100000</f>
        <v>199.38525305918105</v>
      </c>
      <c r="H30">
        <v>354141</v>
      </c>
      <c r="I30">
        <f>(C30/H30)*100000</f>
        <v>220.81600266560497</v>
      </c>
      <c r="J30">
        <v>374614</v>
      </c>
      <c r="K30">
        <f>(D30/J30)*100000</f>
        <v>268.27614557918287</v>
      </c>
      <c r="M30">
        <f t="shared" si="0"/>
        <v>21.430749606423916</v>
      </c>
      <c r="N30">
        <f t="shared" si="1"/>
        <v>47.460142913577897</v>
      </c>
      <c r="O30">
        <f t="shared" si="2"/>
        <v>68.890892520001813</v>
      </c>
      <c r="P30">
        <f t="shared" si="3"/>
        <v>1.9938525305918105E-3</v>
      </c>
      <c r="Q30">
        <f t="shared" si="4"/>
        <v>2.2081600266560496E-3</v>
      </c>
      <c r="R30">
        <f t="shared" si="5"/>
        <v>2.6827614557918284E-3</v>
      </c>
      <c r="T30" s="9">
        <f t="shared" si="6"/>
        <v>0.10748412571948282</v>
      </c>
      <c r="U30" s="9">
        <f t="shared" si="7"/>
        <v>0.21493072214267755</v>
      </c>
      <c r="V30" s="9"/>
      <c r="X30" s="9">
        <f t="shared" si="8"/>
        <v>0.34551648862192313</v>
      </c>
    </row>
    <row r="31" spans="1:24" x14ac:dyDescent="0.2">
      <c r="A31" t="s">
        <v>69</v>
      </c>
      <c r="B31">
        <v>1240</v>
      </c>
      <c r="C31">
        <v>1325</v>
      </c>
      <c r="D31">
        <v>1472</v>
      </c>
      <c r="F31">
        <v>499325</v>
      </c>
      <c r="G31">
        <f>(B31/F31)*100000</f>
        <v>248.33525259099787</v>
      </c>
      <c r="H31">
        <v>517343</v>
      </c>
      <c r="I31">
        <f>(C31/H31)*100000</f>
        <v>256.11634834142922</v>
      </c>
      <c r="J31">
        <v>540101</v>
      </c>
      <c r="K31">
        <f>(D31/J31)*100000</f>
        <v>272.54161721603924</v>
      </c>
      <c r="M31">
        <f t="shared" si="0"/>
        <v>7.7810957504313478</v>
      </c>
      <c r="N31">
        <f t="shared" si="1"/>
        <v>16.425268874610026</v>
      </c>
      <c r="O31">
        <f t="shared" si="2"/>
        <v>24.206364625041374</v>
      </c>
      <c r="P31">
        <f t="shared" si="3"/>
        <v>2.4833525259099786E-3</v>
      </c>
      <c r="Q31">
        <f t="shared" si="4"/>
        <v>2.5611634834142921E-3</v>
      </c>
      <c r="R31">
        <f t="shared" si="5"/>
        <v>2.7254161721603923E-3</v>
      </c>
      <c r="T31" s="9">
        <f t="shared" si="6"/>
        <v>3.1333029319226866E-2</v>
      </c>
      <c r="U31" s="9">
        <f t="shared" si="7"/>
        <v>6.4132059436961306E-2</v>
      </c>
      <c r="V31" s="9"/>
      <c r="X31" s="9">
        <f t="shared" si="8"/>
        <v>9.7474540454828881E-2</v>
      </c>
    </row>
    <row r="32" spans="1:24" x14ac:dyDescent="0.2">
      <c r="A32" t="s">
        <v>70</v>
      </c>
      <c r="B32">
        <v>145</v>
      </c>
      <c r="C32">
        <v>167</v>
      </c>
      <c r="D32">
        <v>171</v>
      </c>
      <c r="F32">
        <v>100791</v>
      </c>
      <c r="G32">
        <f>(B32/F32)*100000</f>
        <v>143.86205117520413</v>
      </c>
      <c r="H32">
        <v>109293</v>
      </c>
      <c r="I32">
        <f>(C32/H32)*100000</f>
        <v>152.80027083161778</v>
      </c>
      <c r="J32">
        <v>111852</v>
      </c>
      <c r="K32">
        <f>(D32/J32)*100000</f>
        <v>152.88059221113616</v>
      </c>
      <c r="M32">
        <f t="shared" si="0"/>
        <v>8.9382196564136507</v>
      </c>
      <c r="N32">
        <f t="shared" si="1"/>
        <v>8.0321379518380809E-2</v>
      </c>
      <c r="O32">
        <f t="shared" si="2"/>
        <v>9.0185410359320315</v>
      </c>
      <c r="P32">
        <f t="shared" si="3"/>
        <v>1.4386205117520414E-3</v>
      </c>
      <c r="Q32">
        <f t="shared" si="4"/>
        <v>1.5280027083161777E-3</v>
      </c>
      <c r="R32">
        <f t="shared" si="5"/>
        <v>1.5288059221113615E-3</v>
      </c>
      <c r="T32" s="9">
        <f t="shared" si="6"/>
        <v>6.2130489475143887E-2</v>
      </c>
      <c r="U32" s="9">
        <f t="shared" si="7"/>
        <v>5.2566254680850276E-4</v>
      </c>
      <c r="V32" s="9"/>
      <c r="X32" s="9">
        <f t="shared" si="8"/>
        <v>6.2688811693284358E-2</v>
      </c>
    </row>
    <row r="33" spans="1:24" x14ac:dyDescent="0.2">
      <c r="A33" t="s">
        <v>72</v>
      </c>
      <c r="B33">
        <v>1014</v>
      </c>
      <c r="C33">
        <v>1078</v>
      </c>
      <c r="D33">
        <v>1169</v>
      </c>
      <c r="F33">
        <v>244879</v>
      </c>
      <c r="G33">
        <f>(B33/F33)*100000</f>
        <v>414.08205685256803</v>
      </c>
      <c r="H33">
        <v>257244</v>
      </c>
      <c r="I33">
        <f>(C33/H33)*100000</f>
        <v>419.05739298098302</v>
      </c>
      <c r="J33">
        <v>261350</v>
      </c>
      <c r="K33">
        <f>(D33/J33)*100000</f>
        <v>447.29290223837768</v>
      </c>
      <c r="M33">
        <f t="shared" si="0"/>
        <v>4.9753361284149946</v>
      </c>
      <c r="N33">
        <f t="shared" si="1"/>
        <v>28.235509257394654</v>
      </c>
      <c r="O33">
        <f t="shared" si="2"/>
        <v>33.210845385809648</v>
      </c>
      <c r="P33">
        <f t="shared" si="3"/>
        <v>4.1408205685256804E-3</v>
      </c>
      <c r="Q33">
        <f t="shared" si="4"/>
        <v>4.1905739298098302E-3</v>
      </c>
      <c r="R33">
        <f t="shared" si="5"/>
        <v>4.4729290223837767E-3</v>
      </c>
      <c r="T33" s="9">
        <f t="shared" si="6"/>
        <v>1.2015338617259674E-2</v>
      </c>
      <c r="U33" s="9">
        <f t="shared" si="7"/>
        <v>6.7378620996375052E-2</v>
      </c>
      <c r="V33" s="9"/>
      <c r="X33" s="9">
        <f t="shared" si="8"/>
        <v>8.0203536560470176E-2</v>
      </c>
    </row>
    <row r="34" spans="1:24" x14ac:dyDescent="0.2">
      <c r="A34" t="s">
        <v>74</v>
      </c>
      <c r="B34">
        <v>3691</v>
      </c>
      <c r="C34">
        <v>3905</v>
      </c>
      <c r="D34">
        <v>4222</v>
      </c>
      <c r="F34">
        <v>763335</v>
      </c>
      <c r="G34">
        <f>(B34/F34)*100000</f>
        <v>483.53606214833593</v>
      </c>
      <c r="H34">
        <v>787700</v>
      </c>
      <c r="I34">
        <f>(C34/H34)*100000</f>
        <v>495.74711184461086</v>
      </c>
      <c r="J34">
        <v>842279</v>
      </c>
      <c r="K34">
        <f>(D34/J34)*100000</f>
        <v>501.25908398523535</v>
      </c>
      <c r="M34">
        <f t="shared" si="0"/>
        <v>12.211049696274927</v>
      </c>
      <c r="N34">
        <f t="shared" si="1"/>
        <v>5.5119721406244935</v>
      </c>
      <c r="O34">
        <f t="shared" si="2"/>
        <v>17.72302183689942</v>
      </c>
      <c r="P34">
        <f t="shared" si="3"/>
        <v>4.8353606214833591E-3</v>
      </c>
      <c r="Q34">
        <f t="shared" si="4"/>
        <v>4.9574711184461086E-3</v>
      </c>
      <c r="R34">
        <f t="shared" si="5"/>
        <v>5.0125908398523534E-3</v>
      </c>
      <c r="T34" s="9">
        <f t="shared" si="6"/>
        <v>2.5253648387716179E-2</v>
      </c>
      <c r="U34" s="9">
        <f t="shared" si="7"/>
        <v>1.1118515890319857E-2</v>
      </c>
      <c r="V34" s="9"/>
      <c r="X34" s="9">
        <f t="shared" si="8"/>
        <v>3.6652947368923404E-2</v>
      </c>
    </row>
    <row r="35" spans="1:24" x14ac:dyDescent="0.2">
      <c r="A35" t="s">
        <v>75</v>
      </c>
      <c r="B35">
        <v>1428</v>
      </c>
      <c r="C35">
        <v>1536</v>
      </c>
      <c r="D35">
        <v>1789</v>
      </c>
      <c r="F35">
        <v>751957</v>
      </c>
      <c r="G35">
        <f>(B35/F35)*100000</f>
        <v>189.90447592083058</v>
      </c>
      <c r="H35">
        <v>814287</v>
      </c>
      <c r="I35">
        <f>(C35/H35)*100000</f>
        <v>188.63128110850352</v>
      </c>
      <c r="J35">
        <v>865781</v>
      </c>
      <c r="K35">
        <f>(D35/J35)*100000</f>
        <v>206.63424122266488</v>
      </c>
      <c r="M35">
        <f t="shared" si="0"/>
        <v>-1.2731948123270627</v>
      </c>
      <c r="N35">
        <f t="shared" si="1"/>
        <v>18.002960114161368</v>
      </c>
      <c r="O35">
        <f t="shared" si="2"/>
        <v>16.729765301834306</v>
      </c>
      <c r="P35">
        <f t="shared" si="3"/>
        <v>1.8990447592083057E-3</v>
      </c>
      <c r="Q35">
        <f t="shared" si="4"/>
        <v>1.8863128110850351E-3</v>
      </c>
      <c r="R35">
        <f t="shared" si="5"/>
        <v>2.0663424122266487E-3</v>
      </c>
      <c r="T35" s="9">
        <f t="shared" si="6"/>
        <v>-6.7043960188586946E-3</v>
      </c>
      <c r="U35" s="9">
        <f t="shared" si="7"/>
        <v>9.5439950406771584E-2</v>
      </c>
      <c r="V35" s="9"/>
      <c r="X35" s="9">
        <f t="shared" si="8"/>
        <v>8.8095687164365666E-2</v>
      </c>
    </row>
    <row r="36" spans="1:24" x14ac:dyDescent="0.2">
      <c r="A36" t="s">
        <v>76</v>
      </c>
      <c r="B36">
        <v>1073</v>
      </c>
      <c r="C36">
        <v>1202</v>
      </c>
      <c r="D36">
        <v>1323</v>
      </c>
      <c r="F36">
        <v>291298</v>
      </c>
      <c r="G36">
        <f>(B36/F36)*100000</f>
        <v>368.35131034198656</v>
      </c>
      <c r="H36">
        <v>310134</v>
      </c>
      <c r="I36">
        <f>(C36/H36)*100000</f>
        <v>387.57440332243482</v>
      </c>
      <c r="J36">
        <v>325703</v>
      </c>
      <c r="K36">
        <f>(D36/J36)*100000</f>
        <v>406.19828494057469</v>
      </c>
      <c r="M36">
        <f t="shared" si="0"/>
        <v>19.223092980448257</v>
      </c>
      <c r="N36">
        <f t="shared" si="1"/>
        <v>18.623881618139876</v>
      </c>
      <c r="O36">
        <f t="shared" si="2"/>
        <v>37.846974598588133</v>
      </c>
      <c r="P36">
        <f t="shared" si="3"/>
        <v>3.6835131034198654E-3</v>
      </c>
      <c r="Q36">
        <f t="shared" si="4"/>
        <v>3.8757440332243482E-3</v>
      </c>
      <c r="R36">
        <f t="shared" si="5"/>
        <v>4.0619828494057467E-3</v>
      </c>
      <c r="T36" s="9">
        <f t="shared" si="6"/>
        <v>5.2186845657209914E-2</v>
      </c>
      <c r="U36" s="9">
        <f t="shared" si="7"/>
        <v>4.8052403508820181E-2</v>
      </c>
      <c r="V36" s="9"/>
      <c r="X36" s="9">
        <f t="shared" si="8"/>
        <v>0.10274695253140285</v>
      </c>
    </row>
    <row r="37" spans="1:24" x14ac:dyDescent="0.2">
      <c r="A37" t="s">
        <v>77</v>
      </c>
      <c r="B37">
        <v>1118</v>
      </c>
      <c r="C37">
        <v>1258</v>
      </c>
      <c r="D37">
        <v>1524</v>
      </c>
      <c r="F37">
        <v>408602</v>
      </c>
      <c r="G37">
        <f>(B37/F37)*100000</f>
        <v>273.61589027953852</v>
      </c>
      <c r="H37">
        <v>439944</v>
      </c>
      <c r="I37">
        <f>(C37/H37)*100000</f>
        <v>285.94548397068718</v>
      </c>
      <c r="J37">
        <v>505184</v>
      </c>
      <c r="K37">
        <f>(D37/J37)*100000</f>
        <v>301.67226198771141</v>
      </c>
      <c r="M37">
        <f t="shared" si="0"/>
        <v>12.329593691148659</v>
      </c>
      <c r="N37">
        <f t="shared" si="1"/>
        <v>15.72677801702423</v>
      </c>
      <c r="O37">
        <f t="shared" si="2"/>
        <v>28.05637170817289</v>
      </c>
      <c r="P37">
        <f t="shared" si="3"/>
        <v>2.7361589027953851E-3</v>
      </c>
      <c r="Q37">
        <f t="shared" si="4"/>
        <v>2.8594548397068717E-3</v>
      </c>
      <c r="R37">
        <f t="shared" si="5"/>
        <v>3.0167226198771139E-3</v>
      </c>
      <c r="T37" s="9">
        <f t="shared" si="6"/>
        <v>4.5061687311187162E-2</v>
      </c>
      <c r="U37" s="9">
        <f t="shared" si="7"/>
        <v>5.499921802799447E-2</v>
      </c>
      <c r="V37" s="9"/>
      <c r="X37" s="9">
        <f t="shared" si="8"/>
        <v>0.10253926290431892</v>
      </c>
    </row>
    <row r="38" spans="1:24" x14ac:dyDescent="0.2">
      <c r="A38" t="s">
        <v>78</v>
      </c>
      <c r="B38">
        <v>1556</v>
      </c>
      <c r="C38">
        <v>1701</v>
      </c>
      <c r="D38">
        <v>1847</v>
      </c>
      <c r="F38">
        <v>308415</v>
      </c>
      <c r="G38">
        <f>(B38/F38)*100000</f>
        <v>504.5150203459624</v>
      </c>
      <c r="H38">
        <v>326722</v>
      </c>
      <c r="I38">
        <f>(C38/H38)*100000</f>
        <v>520.6260980282932</v>
      </c>
      <c r="J38">
        <v>330357</v>
      </c>
      <c r="K38">
        <f>(D38/J38)*100000</f>
        <v>559.09213366146321</v>
      </c>
      <c r="M38">
        <f t="shared" si="0"/>
        <v>16.111077682330802</v>
      </c>
      <c r="N38">
        <f t="shared" si="1"/>
        <v>38.466035633170009</v>
      </c>
      <c r="O38">
        <f t="shared" si="2"/>
        <v>54.57711331550081</v>
      </c>
      <c r="P38">
        <f t="shared" si="3"/>
        <v>5.0451502034596241E-3</v>
      </c>
      <c r="Q38">
        <f t="shared" si="4"/>
        <v>5.206260980282932E-3</v>
      </c>
      <c r="R38">
        <f t="shared" si="5"/>
        <v>5.5909213366146324E-3</v>
      </c>
      <c r="T38" s="9">
        <f t="shared" si="6"/>
        <v>3.1933791924139129E-2</v>
      </c>
      <c r="U38" s="9">
        <f t="shared" si="7"/>
        <v>7.3884186326517248E-2</v>
      </c>
      <c r="V38" s="9"/>
      <c r="X38" s="9">
        <f t="shared" si="8"/>
        <v>0.1081773804832917</v>
      </c>
    </row>
    <row r="39" spans="1:24" x14ac:dyDescent="0.2">
      <c r="A39" t="s">
        <v>79</v>
      </c>
      <c r="B39">
        <v>837</v>
      </c>
      <c r="C39">
        <v>951</v>
      </c>
      <c r="D39">
        <v>1151</v>
      </c>
      <c r="F39">
        <v>508487</v>
      </c>
      <c r="G39">
        <f>(B39/F39)*100000</f>
        <v>164.60597812726775</v>
      </c>
      <c r="H39">
        <v>539641</v>
      </c>
      <c r="I39">
        <f>(C39/H39)*100000</f>
        <v>176.22827027597975</v>
      </c>
      <c r="J39">
        <v>561197</v>
      </c>
      <c r="K39">
        <f>(D39/J39)*100000</f>
        <v>205.09731876685015</v>
      </c>
      <c r="M39">
        <f t="shared" si="0"/>
        <v>11.622292148712006</v>
      </c>
      <c r="N39">
        <f t="shared" si="1"/>
        <v>28.869048490870398</v>
      </c>
      <c r="O39">
        <f t="shared" si="2"/>
        <v>40.491340639582404</v>
      </c>
      <c r="P39">
        <f t="shared" si="3"/>
        <v>1.6460597812726775E-3</v>
      </c>
      <c r="Q39">
        <f t="shared" si="4"/>
        <v>1.7622827027597976E-3</v>
      </c>
      <c r="R39">
        <f t="shared" si="5"/>
        <v>2.0509731876685016E-3</v>
      </c>
      <c r="T39" s="9">
        <f t="shared" si="6"/>
        <v>7.0606743940527197E-2</v>
      </c>
      <c r="U39" s="9">
        <f t="shared" si="7"/>
        <v>0.16381621657898837</v>
      </c>
      <c r="V39" s="9"/>
      <c r="X39" s="9">
        <f t="shared" si="8"/>
        <v>0.24598949017681415</v>
      </c>
    </row>
    <row r="40" spans="1:24" x14ac:dyDescent="0.2">
      <c r="A40" t="s">
        <v>80</v>
      </c>
      <c r="B40">
        <v>1156</v>
      </c>
      <c r="C40">
        <v>1258</v>
      </c>
      <c r="D40">
        <v>1359</v>
      </c>
      <c r="F40">
        <v>314255</v>
      </c>
      <c r="G40">
        <f>(B40/F40)*100000</f>
        <v>367.85413119918536</v>
      </c>
      <c r="H40">
        <v>315880</v>
      </c>
      <c r="I40">
        <f>(C40/H40)*100000</f>
        <v>398.25250094972779</v>
      </c>
      <c r="J40">
        <v>306754</v>
      </c>
      <c r="K40">
        <f>(D40/J40)*100000</f>
        <v>443.02600781081912</v>
      </c>
      <c r="M40">
        <f t="shared" si="0"/>
        <v>30.398369750542429</v>
      </c>
      <c r="N40">
        <f t="shared" si="1"/>
        <v>44.773506861091334</v>
      </c>
      <c r="O40">
        <f t="shared" si="2"/>
        <v>75.171876611633763</v>
      </c>
      <c r="P40">
        <f t="shared" si="3"/>
        <v>3.6785413119918538E-3</v>
      </c>
      <c r="Q40">
        <f t="shared" si="4"/>
        <v>3.9825250094972777E-3</v>
      </c>
      <c r="R40">
        <f t="shared" si="5"/>
        <v>4.430260078108191E-3</v>
      </c>
      <c r="T40" s="9">
        <f t="shared" si="6"/>
        <v>8.2637021504815736E-2</v>
      </c>
      <c r="U40" s="9">
        <f t="shared" si="7"/>
        <v>0.11242492326932851</v>
      </c>
      <c r="V40" s="9"/>
      <c r="X40" s="9">
        <f t="shared" si="8"/>
        <v>0.20435240557602902</v>
      </c>
    </row>
    <row r="41" spans="1:24" x14ac:dyDescent="0.2">
      <c r="A41" t="s">
        <v>81</v>
      </c>
      <c r="B41">
        <v>976</v>
      </c>
      <c r="C41">
        <v>1036</v>
      </c>
      <c r="D41">
        <v>1162</v>
      </c>
      <c r="F41">
        <v>338421</v>
      </c>
      <c r="G41">
        <f>(B41/F41)*100000</f>
        <v>288.39817860002779</v>
      </c>
      <c r="H41">
        <v>343909</v>
      </c>
      <c r="I41">
        <f>(C41/H41)*100000</f>
        <v>301.24247984205124</v>
      </c>
      <c r="J41">
        <v>374556</v>
      </c>
      <c r="K41">
        <f>(D41/J41)*100000</f>
        <v>310.23398370337145</v>
      </c>
      <c r="M41">
        <f t="shared" si="0"/>
        <v>12.844301242023448</v>
      </c>
      <c r="N41">
        <f t="shared" si="1"/>
        <v>8.9915038613202114</v>
      </c>
      <c r="O41">
        <f t="shared" si="2"/>
        <v>21.83580510334366</v>
      </c>
      <c r="P41">
        <f t="shared" si="3"/>
        <v>2.8839817860002778E-3</v>
      </c>
      <c r="Q41">
        <f t="shared" si="4"/>
        <v>3.0124247984205125E-3</v>
      </c>
      <c r="R41">
        <f t="shared" si="5"/>
        <v>3.1023398370337144E-3</v>
      </c>
      <c r="T41" s="9">
        <f t="shared" si="6"/>
        <v>4.4536693346586345E-2</v>
      </c>
      <c r="U41" s="9">
        <f t="shared" si="7"/>
        <v>2.9848060824737122E-2</v>
      </c>
      <c r="V41" s="9"/>
      <c r="X41" s="9">
        <f t="shared" si="8"/>
        <v>7.5714088103265034E-2</v>
      </c>
    </row>
    <row r="42" spans="1:24" x14ac:dyDescent="0.2">
      <c r="A42" t="s">
        <v>82</v>
      </c>
      <c r="B42">
        <v>1533</v>
      </c>
      <c r="C42">
        <v>1713</v>
      </c>
      <c r="D42">
        <v>1938</v>
      </c>
      <c r="F42">
        <v>514630</v>
      </c>
      <c r="G42">
        <f>(B42/F42)*100000</f>
        <v>297.88391660027594</v>
      </c>
      <c r="H42">
        <v>565376</v>
      </c>
      <c r="I42">
        <f>(C42/H42)*100000</f>
        <v>302.9842087389631</v>
      </c>
      <c r="J42">
        <v>604630</v>
      </c>
      <c r="K42">
        <f>(D42/J42)*100000</f>
        <v>320.52660304649123</v>
      </c>
      <c r="M42">
        <f t="shared" si="0"/>
        <v>5.1002921386871662</v>
      </c>
      <c r="N42">
        <f t="shared" si="1"/>
        <v>17.542394307528127</v>
      </c>
      <c r="O42">
        <f t="shared" si="2"/>
        <v>22.642686446215293</v>
      </c>
      <c r="P42">
        <f t="shared" si="3"/>
        <v>2.9788391660027593E-3</v>
      </c>
      <c r="Q42">
        <f t="shared" si="4"/>
        <v>3.0298420873896312E-3</v>
      </c>
      <c r="R42">
        <f t="shared" si="5"/>
        <v>3.2052660304649123E-3</v>
      </c>
      <c r="T42" s="9">
        <f t="shared" si="6"/>
        <v>1.7121743922586984E-2</v>
      </c>
      <c r="U42" s="9">
        <f t="shared" si="7"/>
        <v>5.7898708254600202E-2</v>
      </c>
      <c r="V42" s="9"/>
      <c r="X42" s="9">
        <f t="shared" si="8"/>
        <v>7.6011779033371016E-2</v>
      </c>
    </row>
    <row r="43" spans="1:24" x14ac:dyDescent="0.2">
      <c r="A43" t="s">
        <v>83</v>
      </c>
      <c r="B43">
        <v>658</v>
      </c>
      <c r="C43">
        <v>696</v>
      </c>
      <c r="D43">
        <v>880</v>
      </c>
      <c r="F43">
        <v>290996</v>
      </c>
      <c r="G43">
        <f>(B43/F43)*100000</f>
        <v>226.11994666593355</v>
      </c>
      <c r="H43">
        <v>282047</v>
      </c>
      <c r="I43">
        <f>(C43/H43)*100000</f>
        <v>246.76738274117434</v>
      </c>
      <c r="J43">
        <v>300205</v>
      </c>
      <c r="K43">
        <f>(D43/J43)*100000</f>
        <v>293.13302576572676</v>
      </c>
      <c r="M43">
        <f t="shared" si="0"/>
        <v>20.64743607524079</v>
      </c>
      <c r="N43">
        <f t="shared" si="1"/>
        <v>46.365643024552412</v>
      </c>
      <c r="O43">
        <f t="shared" si="2"/>
        <v>67.013079099793202</v>
      </c>
      <c r="P43">
        <f t="shared" si="3"/>
        <v>2.2611994666593355E-3</v>
      </c>
      <c r="Q43">
        <f t="shared" si="4"/>
        <v>2.4676738274117434E-3</v>
      </c>
      <c r="R43">
        <f t="shared" si="5"/>
        <v>2.9313302576572677E-3</v>
      </c>
      <c r="T43" s="9">
        <f t="shared" si="6"/>
        <v>9.1311873984054229E-2</v>
      </c>
      <c r="U43" s="9">
        <f t="shared" si="7"/>
        <v>0.18789210514577501</v>
      </c>
      <c r="V43" s="9"/>
      <c r="X43" s="9">
        <f t="shared" si="8"/>
        <v>0.29636075935749889</v>
      </c>
    </row>
    <row r="44" spans="1:24" x14ac:dyDescent="0.2">
      <c r="A44" t="s">
        <v>84</v>
      </c>
      <c r="B44">
        <v>2749</v>
      </c>
      <c r="C44">
        <v>2889</v>
      </c>
      <c r="D44">
        <v>3218</v>
      </c>
      <c r="F44">
        <v>1397082</v>
      </c>
      <c r="G44">
        <f>(B44/F44)*100000</f>
        <v>196.76726205047376</v>
      </c>
      <c r="H44">
        <v>1470524</v>
      </c>
      <c r="I44">
        <f>(C44/H44)*100000</f>
        <v>196.46058139819547</v>
      </c>
      <c r="J44">
        <v>1541363</v>
      </c>
      <c r="K44">
        <f>(D44/J44)*100000</f>
        <v>208.77625841544139</v>
      </c>
      <c r="M44">
        <f t="shared" si="0"/>
        <v>-0.30668065227828833</v>
      </c>
      <c r="N44">
        <f t="shared" si="1"/>
        <v>12.315677017245918</v>
      </c>
      <c r="O44">
        <f t="shared" si="2"/>
        <v>12.008996364967629</v>
      </c>
      <c r="P44">
        <f t="shared" si="3"/>
        <v>1.9676726205047376E-3</v>
      </c>
      <c r="Q44">
        <f t="shared" si="4"/>
        <v>1.9646058139819547E-3</v>
      </c>
      <c r="R44">
        <f t="shared" si="5"/>
        <v>2.087762584154414E-3</v>
      </c>
      <c r="T44" s="9">
        <f t="shared" si="6"/>
        <v>-1.5585959223218028E-3</v>
      </c>
      <c r="U44" s="9">
        <f t="shared" si="7"/>
        <v>6.2687776497433595E-2</v>
      </c>
      <c r="V44" s="9"/>
      <c r="X44" s="9">
        <f t="shared" si="8"/>
        <v>6.1031475662283466E-2</v>
      </c>
    </row>
    <row r="45" spans="1:24" x14ac:dyDescent="0.2">
      <c r="A45" t="s">
        <v>85</v>
      </c>
      <c r="B45">
        <v>418</v>
      </c>
      <c r="C45">
        <v>470</v>
      </c>
      <c r="D45">
        <v>623</v>
      </c>
      <c r="F45">
        <v>191211</v>
      </c>
      <c r="G45">
        <f>(B45/F45)*100000</f>
        <v>218.60667011835093</v>
      </c>
      <c r="H45">
        <v>202469</v>
      </c>
      <c r="I45">
        <f>(C45/H45)*100000</f>
        <v>232.13430204130017</v>
      </c>
      <c r="J45">
        <v>216686</v>
      </c>
      <c r="K45">
        <f>(D45/J45)*100000</f>
        <v>287.5128065495694</v>
      </c>
      <c r="M45">
        <f t="shared" si="0"/>
        <v>13.52763192294924</v>
      </c>
      <c r="N45">
        <f t="shared" si="1"/>
        <v>55.378504508269231</v>
      </c>
      <c r="O45">
        <f t="shared" si="2"/>
        <v>68.906136431218471</v>
      </c>
      <c r="P45">
        <f t="shared" si="3"/>
        <v>2.1860667011835092E-3</v>
      </c>
      <c r="Q45">
        <f t="shared" si="4"/>
        <v>2.3213430204130016E-3</v>
      </c>
      <c r="R45">
        <f t="shared" si="5"/>
        <v>2.8751280654956942E-3</v>
      </c>
      <c r="T45" s="9">
        <f t="shared" si="6"/>
        <v>6.18811489861016E-2</v>
      </c>
      <c r="U45" s="9">
        <f t="shared" si="7"/>
        <v>0.23856234955925038</v>
      </c>
      <c r="V45" s="9"/>
      <c r="X45" s="9">
        <f t="shared" si="8"/>
        <v>0.31520601084090238</v>
      </c>
    </row>
    <row r="46" spans="1:24" x14ac:dyDescent="0.2">
      <c r="A46" t="s">
        <v>86</v>
      </c>
      <c r="B46">
        <v>1118</v>
      </c>
      <c r="C46">
        <v>1253</v>
      </c>
      <c r="D46">
        <v>1461</v>
      </c>
      <c r="F46">
        <v>590248</v>
      </c>
      <c r="G46">
        <f>(B46/F46)*100000</f>
        <v>189.41190821485208</v>
      </c>
      <c r="H46">
        <v>640321</v>
      </c>
      <c r="I46">
        <f>(C46/H46)*100000</f>
        <v>195.68310269380513</v>
      </c>
      <c r="J46">
        <v>679014</v>
      </c>
      <c r="K46">
        <f>(D46/J46)*100000</f>
        <v>215.1649303254425</v>
      </c>
      <c r="M46">
        <f t="shared" si="0"/>
        <v>6.2711944789530492</v>
      </c>
      <c r="N46">
        <f t="shared" si="1"/>
        <v>19.481827631637373</v>
      </c>
      <c r="O46">
        <f t="shared" si="2"/>
        <v>25.753022110590422</v>
      </c>
      <c r="P46">
        <f t="shared" si="3"/>
        <v>1.8941190821485207E-3</v>
      </c>
      <c r="Q46">
        <f t="shared" si="4"/>
        <v>1.9568310269380512E-3</v>
      </c>
      <c r="R46">
        <f t="shared" si="5"/>
        <v>2.1516493032544249E-3</v>
      </c>
      <c r="T46" s="9">
        <f t="shared" si="6"/>
        <v>3.3108765642335232E-2</v>
      </c>
      <c r="U46" s="9">
        <f t="shared" si="7"/>
        <v>9.9558047493357324E-2</v>
      </c>
      <c r="V46" s="9"/>
      <c r="X46" s="9">
        <f t="shared" si="8"/>
        <v>0.13596305719795859</v>
      </c>
    </row>
    <row r="47" spans="1:24" x14ac:dyDescent="0.2">
      <c r="A47" t="s">
        <v>87</v>
      </c>
      <c r="B47">
        <v>492</v>
      </c>
      <c r="C47">
        <v>645</v>
      </c>
      <c r="D47">
        <v>760</v>
      </c>
      <c r="F47">
        <v>225245</v>
      </c>
      <c r="G47">
        <f>(B47/F47)*100000</f>
        <v>218.42882194943286</v>
      </c>
      <c r="H47">
        <v>254710</v>
      </c>
      <c r="I47">
        <f>(C47/H47)*100000</f>
        <v>253.22916257704838</v>
      </c>
      <c r="J47">
        <v>271934</v>
      </c>
      <c r="K47">
        <f>(D47/J47)*100000</f>
        <v>279.47957960387447</v>
      </c>
      <c r="M47">
        <f t="shared" si="0"/>
        <v>34.800340627615526</v>
      </c>
      <c r="N47">
        <f t="shared" si="1"/>
        <v>26.250417026826085</v>
      </c>
      <c r="O47">
        <f t="shared" si="2"/>
        <v>61.050757654441611</v>
      </c>
      <c r="P47">
        <f t="shared" si="3"/>
        <v>2.1842882194943285E-3</v>
      </c>
      <c r="Q47">
        <f t="shared" si="4"/>
        <v>2.5322916257704839E-3</v>
      </c>
      <c r="R47">
        <f t="shared" si="5"/>
        <v>2.7947957960387446E-3</v>
      </c>
      <c r="T47" s="9">
        <f t="shared" si="6"/>
        <v>0.15932119359079802</v>
      </c>
      <c r="U47" s="9">
        <f t="shared" si="7"/>
        <v>0.10366269334733128</v>
      </c>
      <c r="V47" s="9"/>
      <c r="X47" s="9">
        <f t="shared" si="8"/>
        <v>0.279499550973063</v>
      </c>
    </row>
    <row r="48" spans="1:24" x14ac:dyDescent="0.2">
      <c r="A48" t="s">
        <v>88</v>
      </c>
      <c r="B48">
        <v>916</v>
      </c>
      <c r="C48">
        <v>938</v>
      </c>
      <c r="D48">
        <v>1072</v>
      </c>
      <c r="F48">
        <v>214270</v>
      </c>
      <c r="G48">
        <f>(B48/F48)*100000</f>
        <v>427.49801652121158</v>
      </c>
      <c r="H48">
        <v>205973</v>
      </c>
      <c r="I48">
        <f>(C48/H48)*100000</f>
        <v>455.39949410845111</v>
      </c>
      <c r="J48">
        <v>202667</v>
      </c>
      <c r="K48">
        <f>(D48/J48)*100000</f>
        <v>528.9464984432592</v>
      </c>
      <c r="M48">
        <f t="shared" si="0"/>
        <v>27.901477587239526</v>
      </c>
      <c r="N48">
        <f t="shared" si="1"/>
        <v>73.547004334808094</v>
      </c>
      <c r="O48">
        <f t="shared" si="2"/>
        <v>101.44848192204762</v>
      </c>
      <c r="P48">
        <f t="shared" si="3"/>
        <v>4.274980165212116E-3</v>
      </c>
      <c r="Q48">
        <f t="shared" si="4"/>
        <v>4.5539949410845111E-3</v>
      </c>
      <c r="R48">
        <f t="shared" si="5"/>
        <v>5.2894649844325917E-3</v>
      </c>
      <c r="T48" s="9">
        <f t="shared" si="6"/>
        <v>6.5266917059146404E-2</v>
      </c>
      <c r="U48" s="9">
        <f t="shared" si="7"/>
        <v>0.1614999693374565</v>
      </c>
      <c r="V48" s="9"/>
      <c r="X48" s="9">
        <f t="shared" si="8"/>
        <v>0.23730749150040537</v>
      </c>
    </row>
    <row r="49" spans="1:24" x14ac:dyDescent="0.2">
      <c r="A49" t="s">
        <v>89</v>
      </c>
      <c r="B49">
        <v>405</v>
      </c>
      <c r="C49">
        <v>441</v>
      </c>
      <c r="D49">
        <v>486</v>
      </c>
      <c r="F49">
        <v>119318</v>
      </c>
      <c r="G49">
        <f>(B49/F49)*100000</f>
        <v>339.42908865384942</v>
      </c>
      <c r="H49">
        <v>124707</v>
      </c>
      <c r="I49">
        <f>(C49/H49)*100000</f>
        <v>353.62890615602976</v>
      </c>
      <c r="J49">
        <v>133832</v>
      </c>
      <c r="K49">
        <f>(D49/J49)*100000</f>
        <v>363.14184948293382</v>
      </c>
      <c r="M49">
        <f t="shared" si="0"/>
        <v>14.199817502180338</v>
      </c>
      <c r="N49">
        <f t="shared" si="1"/>
        <v>9.5129433269040646</v>
      </c>
      <c r="O49">
        <f t="shared" si="2"/>
        <v>23.712760829084402</v>
      </c>
      <c r="P49">
        <f t="shared" si="3"/>
        <v>3.394290886538494E-3</v>
      </c>
      <c r="Q49">
        <f t="shared" si="4"/>
        <v>3.5362890615602974E-3</v>
      </c>
      <c r="R49">
        <f t="shared" si="5"/>
        <v>3.6314184948293381E-3</v>
      </c>
      <c r="T49" s="9">
        <f t="shared" si="6"/>
        <v>4.1834415425312445E-2</v>
      </c>
      <c r="U49" s="9">
        <f t="shared" si="7"/>
        <v>2.6900921167079938E-2</v>
      </c>
      <c r="V49" s="9"/>
      <c r="X49" s="9">
        <f t="shared" si="8"/>
        <v>6.986072090381959E-2</v>
      </c>
    </row>
    <row r="50" spans="1:24" x14ac:dyDescent="0.2">
      <c r="A50" t="s">
        <v>90</v>
      </c>
      <c r="B50">
        <v>518</v>
      </c>
      <c r="C50">
        <v>532</v>
      </c>
      <c r="D50">
        <v>493</v>
      </c>
      <c r="F50">
        <v>169764</v>
      </c>
      <c r="G50">
        <f>(B50/F50)*100000</f>
        <v>305.12947385782616</v>
      </c>
      <c r="H50">
        <v>168920</v>
      </c>
      <c r="I50">
        <f>(C50/H50)*100000</f>
        <v>314.94198437130001</v>
      </c>
      <c r="J50">
        <v>146668</v>
      </c>
      <c r="K50">
        <f>(D50/J50)*100000</f>
        <v>336.1333078790193</v>
      </c>
      <c r="M50">
        <f t="shared" si="0"/>
        <v>9.8125105134738533</v>
      </c>
      <c r="N50">
        <f t="shared" si="1"/>
        <v>21.191323507719289</v>
      </c>
      <c r="O50">
        <f t="shared" si="2"/>
        <v>31.003834021193143</v>
      </c>
      <c r="P50">
        <f t="shared" si="3"/>
        <v>3.0512947385782615E-3</v>
      </c>
      <c r="Q50">
        <f t="shared" si="4"/>
        <v>3.1494198437130002E-3</v>
      </c>
      <c r="R50">
        <f t="shared" si="5"/>
        <v>3.3613330787901929E-3</v>
      </c>
      <c r="T50" s="9">
        <f t="shared" si="6"/>
        <v>3.2158514185509232E-2</v>
      </c>
      <c r="U50" s="9">
        <f t="shared" si="7"/>
        <v>6.7286435468495109E-2</v>
      </c>
      <c r="V50" s="9"/>
      <c r="X50" s="9">
        <f t="shared" si="8"/>
        <v>0.10160878144351029</v>
      </c>
    </row>
    <row r="51" spans="1:24" x14ac:dyDescent="0.2">
      <c r="A51" t="s">
        <v>91</v>
      </c>
      <c r="B51">
        <v>2946</v>
      </c>
      <c r="C51">
        <v>3247</v>
      </c>
      <c r="D51">
        <v>3536</v>
      </c>
      <c r="F51">
        <v>1292464</v>
      </c>
      <c r="G51">
        <f>(B51/F51)*100000</f>
        <v>227.93671622575172</v>
      </c>
      <c r="H51">
        <v>1398789</v>
      </c>
      <c r="I51">
        <f>(C51/H51)*100000</f>
        <v>232.12936332785003</v>
      </c>
      <c r="J51">
        <v>1457991</v>
      </c>
      <c r="K51">
        <f>(D51/J51)*100000</f>
        <v>242.52550255797186</v>
      </c>
      <c r="M51">
        <f t="shared" si="0"/>
        <v>4.1926471020983058</v>
      </c>
      <c r="N51">
        <f t="shared" si="1"/>
        <v>10.396139230121832</v>
      </c>
      <c r="O51">
        <f t="shared" si="2"/>
        <v>14.588786332220138</v>
      </c>
      <c r="P51">
        <f t="shared" si="3"/>
        <v>2.2793671622575173E-3</v>
      </c>
      <c r="Q51">
        <f t="shared" si="4"/>
        <v>2.3212936332785003E-3</v>
      </c>
      <c r="R51">
        <f t="shared" si="5"/>
        <v>2.4252550255797188E-3</v>
      </c>
      <c r="T51" s="9">
        <f t="shared" si="6"/>
        <v>1.8393908500225282E-2</v>
      </c>
      <c r="U51" s="9">
        <f t="shared" si="7"/>
        <v>4.4785972274600898E-2</v>
      </c>
      <c r="V51" s="9"/>
      <c r="X51" s="9">
        <f t="shared" si="8"/>
        <v>6.4003669850938805E-2</v>
      </c>
    </row>
    <row r="52" spans="1:24" x14ac:dyDescent="0.2">
      <c r="A52" t="s">
        <v>92</v>
      </c>
      <c r="B52">
        <v>514</v>
      </c>
      <c r="C52">
        <v>604</v>
      </c>
      <c r="D52">
        <v>662</v>
      </c>
      <c r="F52">
        <v>226856</v>
      </c>
      <c r="G52">
        <f>(B52/F52)*100000</f>
        <v>226.57544874281481</v>
      </c>
      <c r="H52">
        <v>230112</v>
      </c>
      <c r="I52">
        <f>(C52/H52)*100000</f>
        <v>262.48087887637325</v>
      </c>
      <c r="J52">
        <v>226315</v>
      </c>
      <c r="K52">
        <f>(D52/J52)*100000</f>
        <v>292.51264829993596</v>
      </c>
      <c r="M52">
        <f t="shared" si="0"/>
        <v>35.90543013355844</v>
      </c>
      <c r="N52">
        <f t="shared" si="1"/>
        <v>30.031769423562707</v>
      </c>
      <c r="O52">
        <f t="shared" si="2"/>
        <v>65.937199557121147</v>
      </c>
      <c r="P52">
        <f t="shared" si="3"/>
        <v>2.2657544874281482E-3</v>
      </c>
      <c r="Q52">
        <f t="shared" si="4"/>
        <v>2.6248087887637325E-3</v>
      </c>
      <c r="R52">
        <f t="shared" si="5"/>
        <v>2.9251264829993594E-3</v>
      </c>
      <c r="T52" s="9">
        <f t="shared" si="6"/>
        <v>0.15847008284783132</v>
      </c>
      <c r="U52" s="9">
        <f t="shared" si="7"/>
        <v>0.11441507492706719</v>
      </c>
      <c r="V52" s="9"/>
      <c r="X52" s="9">
        <f t="shared" si="8"/>
        <v>0.29101652417763169</v>
      </c>
    </row>
    <row r="53" spans="1:24" x14ac:dyDescent="0.2">
      <c r="A53" t="s">
        <v>93</v>
      </c>
      <c r="B53">
        <v>747</v>
      </c>
      <c r="C53">
        <v>834</v>
      </c>
      <c r="D53">
        <v>954</v>
      </c>
      <c r="F53">
        <v>226957</v>
      </c>
      <c r="G53">
        <f>(B53/F53)*100000</f>
        <v>329.1372374502659</v>
      </c>
      <c r="H53">
        <v>234925</v>
      </c>
      <c r="I53">
        <f>(C53/H53)*100000</f>
        <v>355.00691710120253</v>
      </c>
      <c r="J53">
        <v>236948</v>
      </c>
      <c r="K53">
        <f>(D53/J53)*100000</f>
        <v>402.61998413153941</v>
      </c>
      <c r="M53">
        <f t="shared" si="0"/>
        <v>25.869679650936632</v>
      </c>
      <c r="N53">
        <f t="shared" si="1"/>
        <v>47.613067030336879</v>
      </c>
      <c r="O53">
        <f t="shared" si="2"/>
        <v>73.482746681273511</v>
      </c>
      <c r="P53">
        <f t="shared" si="3"/>
        <v>3.2913723745026592E-3</v>
      </c>
      <c r="Q53">
        <f t="shared" si="4"/>
        <v>3.5500691710120252E-3</v>
      </c>
      <c r="R53">
        <f t="shared" si="5"/>
        <v>4.0261998413153944E-3</v>
      </c>
      <c r="T53" s="9">
        <f t="shared" si="6"/>
        <v>7.8598458963020298E-2</v>
      </c>
      <c r="U53" s="9">
        <f t="shared" si="7"/>
        <v>0.13411870230338011</v>
      </c>
      <c r="V53" s="9"/>
      <c r="X53" s="9">
        <f t="shared" si="8"/>
        <v>0.22325868458556616</v>
      </c>
    </row>
    <row r="54" spans="1:24" x14ac:dyDescent="0.2">
      <c r="A54" t="s">
        <v>94</v>
      </c>
      <c r="B54">
        <v>290</v>
      </c>
      <c r="C54">
        <v>317</v>
      </c>
      <c r="D54">
        <v>329</v>
      </c>
      <c r="F54">
        <v>91427</v>
      </c>
      <c r="G54">
        <f>(B54/F54)*100000</f>
        <v>317.19295175385827</v>
      </c>
      <c r="H54">
        <v>96193</v>
      </c>
      <c r="I54">
        <f>(C54/H54)*100000</f>
        <v>329.54580894659694</v>
      </c>
      <c r="J54">
        <v>96151</v>
      </c>
      <c r="K54">
        <f>(D54/J54)*100000</f>
        <v>342.1701282357958</v>
      </c>
      <c r="M54">
        <f t="shared" si="0"/>
        <v>12.352857192738668</v>
      </c>
      <c r="N54">
        <f t="shared" si="1"/>
        <v>12.624319289198866</v>
      </c>
      <c r="O54">
        <f t="shared" si="2"/>
        <v>24.977176481937533</v>
      </c>
      <c r="P54">
        <f t="shared" si="3"/>
        <v>3.1719295175385827E-3</v>
      </c>
      <c r="Q54">
        <f t="shared" si="4"/>
        <v>3.2954580894659696E-3</v>
      </c>
      <c r="R54">
        <f t="shared" si="5"/>
        <v>3.4217012823579578E-3</v>
      </c>
      <c r="T54" s="9">
        <f t="shared" si="6"/>
        <v>3.8944299122776554E-2</v>
      </c>
      <c r="U54" s="9">
        <f t="shared" si="7"/>
        <v>3.8308238024791878E-2</v>
      </c>
      <c r="V54" s="9"/>
      <c r="X54" s="9">
        <f t="shared" si="8"/>
        <v>7.8744424628072449E-2</v>
      </c>
    </row>
    <row r="55" spans="1:24" x14ac:dyDescent="0.2">
      <c r="A55" t="s">
        <v>95</v>
      </c>
      <c r="B55">
        <v>661</v>
      </c>
      <c r="C55">
        <v>750</v>
      </c>
      <c r="D55">
        <v>854</v>
      </c>
      <c r="F55">
        <v>233904</v>
      </c>
      <c r="G55">
        <f>(B55/F55)*100000</f>
        <v>282.59456871195022</v>
      </c>
      <c r="H55">
        <v>258435</v>
      </c>
      <c r="I55">
        <f>(C55/H55)*100000</f>
        <v>290.20836960937953</v>
      </c>
      <c r="J55">
        <v>260498</v>
      </c>
      <c r="K55">
        <f>(D55/J55)*100000</f>
        <v>327.8336110066104</v>
      </c>
      <c r="M55">
        <f t="shared" si="0"/>
        <v>7.6138008974293143</v>
      </c>
      <c r="N55">
        <f t="shared" si="1"/>
        <v>37.625241397230866</v>
      </c>
      <c r="O55">
        <f t="shared" si="2"/>
        <v>45.23904229466018</v>
      </c>
      <c r="P55">
        <f t="shared" si="3"/>
        <v>2.8259456871195022E-3</v>
      </c>
      <c r="Q55">
        <f t="shared" si="4"/>
        <v>2.9020836960937952E-3</v>
      </c>
      <c r="R55">
        <f t="shared" si="5"/>
        <v>3.278336110066104E-3</v>
      </c>
      <c r="T55" s="9">
        <f t="shared" si="6"/>
        <v>2.6942488428325306E-2</v>
      </c>
      <c r="U55" s="9">
        <f t="shared" si="7"/>
        <v>0.12964905680657818</v>
      </c>
      <c r="V55" s="9"/>
      <c r="X55" s="9">
        <f t="shared" si="8"/>
        <v>0.16008461344765801</v>
      </c>
    </row>
    <row r="56" spans="1:24" x14ac:dyDescent="0.2">
      <c r="A56" t="s">
        <v>96</v>
      </c>
      <c r="B56">
        <v>406</v>
      </c>
      <c r="C56">
        <v>413</v>
      </c>
      <c r="D56">
        <v>502</v>
      </c>
      <c r="F56">
        <v>180337</v>
      </c>
      <c r="G56">
        <f>(B56/F56)*100000</f>
        <v>225.13405457560012</v>
      </c>
      <c r="H56">
        <v>184964</v>
      </c>
      <c r="I56">
        <f>(C56/H56)*100000</f>
        <v>223.28669362686793</v>
      </c>
      <c r="J56">
        <v>205470</v>
      </c>
      <c r="K56">
        <f>(D56/J56)*100000</f>
        <v>244.31790529030999</v>
      </c>
      <c r="M56">
        <f t="shared" si="0"/>
        <v>-1.847360948732188</v>
      </c>
      <c r="N56">
        <f t="shared" si="1"/>
        <v>21.031211663442065</v>
      </c>
      <c r="O56">
        <f t="shared" si="2"/>
        <v>19.183850714709877</v>
      </c>
      <c r="P56">
        <f t="shared" si="3"/>
        <v>2.2513405457560013E-3</v>
      </c>
      <c r="Q56">
        <f t="shared" si="4"/>
        <v>2.2328669362686794E-3</v>
      </c>
      <c r="R56">
        <f t="shared" si="5"/>
        <v>2.4431790529031001E-3</v>
      </c>
      <c r="T56" s="9">
        <f t="shared" si="6"/>
        <v>-8.2056042219585505E-3</v>
      </c>
      <c r="U56" s="9">
        <f t="shared" si="7"/>
        <v>9.4189274433823217E-2</v>
      </c>
      <c r="V56" s="9"/>
      <c r="X56" s="9">
        <f t="shared" si="8"/>
        <v>8.5210790303907269E-2</v>
      </c>
    </row>
    <row r="57" spans="1:24" x14ac:dyDescent="0.2">
      <c r="A57" t="s">
        <v>97</v>
      </c>
      <c r="B57">
        <v>3456</v>
      </c>
      <c r="C57">
        <v>3589</v>
      </c>
      <c r="D57">
        <v>3870</v>
      </c>
      <c r="F57">
        <v>1091385</v>
      </c>
      <c r="G57">
        <f>(B57/F57)*100000</f>
        <v>316.66185626520428</v>
      </c>
      <c r="H57">
        <v>1101241</v>
      </c>
      <c r="I57">
        <f>(C57/H57)*100000</f>
        <v>325.90504712410814</v>
      </c>
      <c r="J57">
        <v>1175458</v>
      </c>
      <c r="K57">
        <f>(D57/J57)*100000</f>
        <v>329.23337116255965</v>
      </c>
      <c r="M57">
        <f t="shared" si="0"/>
        <v>9.2431908589038585</v>
      </c>
      <c r="N57">
        <f t="shared" si="1"/>
        <v>3.3283240384515125</v>
      </c>
      <c r="O57">
        <f t="shared" si="2"/>
        <v>12.571514897355371</v>
      </c>
      <c r="P57">
        <f t="shared" si="3"/>
        <v>3.166618562652043E-3</v>
      </c>
      <c r="Q57">
        <f t="shared" si="4"/>
        <v>3.2590504712410816E-3</v>
      </c>
      <c r="R57">
        <f t="shared" si="5"/>
        <v>3.2923337116255963E-3</v>
      </c>
      <c r="T57" s="9">
        <f t="shared" si="6"/>
        <v>2.9189467174608786E-2</v>
      </c>
      <c r="U57" s="9">
        <f t="shared" si="7"/>
        <v>1.0212557515821482E-2</v>
      </c>
      <c r="V57" s="9"/>
      <c r="X57" s="9">
        <f t="shared" si="8"/>
        <v>3.9700123802807144E-2</v>
      </c>
    </row>
    <row r="58" spans="1:24" x14ac:dyDescent="0.2">
      <c r="A58" t="s">
        <v>98</v>
      </c>
      <c r="B58">
        <v>602</v>
      </c>
      <c r="C58">
        <v>711</v>
      </c>
      <c r="D58">
        <v>812</v>
      </c>
      <c r="F58">
        <v>259882</v>
      </c>
      <c r="G58">
        <f>(B58/F58)*100000</f>
        <v>231.64359209179551</v>
      </c>
      <c r="H58">
        <v>260998</v>
      </c>
      <c r="I58">
        <f>(C58/H58)*100000</f>
        <v>272.41588058146039</v>
      </c>
      <c r="J58">
        <v>292941</v>
      </c>
      <c r="K58">
        <f>(D58/J58)*100000</f>
        <v>277.18892200135866</v>
      </c>
      <c r="M58">
        <f t="shared" si="0"/>
        <v>40.772288489664874</v>
      </c>
      <c r="N58">
        <f t="shared" si="1"/>
        <v>4.7730414198982771</v>
      </c>
      <c r="O58">
        <f t="shared" si="2"/>
        <v>45.545329909563151</v>
      </c>
      <c r="P58">
        <f t="shared" si="3"/>
        <v>2.3164359209179551E-3</v>
      </c>
      <c r="Q58">
        <f t="shared" si="4"/>
        <v>2.7241588058146038E-3</v>
      </c>
      <c r="R58">
        <f t="shared" si="5"/>
        <v>2.7718892200135864E-3</v>
      </c>
      <c r="T58" s="9">
        <f t="shared" si="6"/>
        <v>0.17601302121712767</v>
      </c>
      <c r="U58" s="9">
        <f t="shared" si="7"/>
        <v>1.7521157025465618E-2</v>
      </c>
      <c r="V58" s="9"/>
      <c r="X58" s="9">
        <f t="shared" si="8"/>
        <v>0.1966181300258652</v>
      </c>
    </row>
    <row r="59" spans="1:24" x14ac:dyDescent="0.2">
      <c r="A59" t="s">
        <v>99</v>
      </c>
      <c r="B59">
        <v>486</v>
      </c>
      <c r="C59">
        <v>573</v>
      </c>
      <c r="D59">
        <v>618</v>
      </c>
      <c r="F59">
        <v>231790</v>
      </c>
      <c r="G59">
        <f>(B59/F59)*100000</f>
        <v>209.67254842745589</v>
      </c>
      <c r="H59">
        <v>252492</v>
      </c>
      <c r="I59">
        <f>(C59/H59)*100000</f>
        <v>226.93788318045722</v>
      </c>
      <c r="J59">
        <v>240697</v>
      </c>
      <c r="K59">
        <f>(D59/J59)*100000</f>
        <v>256.75434259670874</v>
      </c>
      <c r="M59">
        <f t="shared" si="0"/>
        <v>17.265334753001326</v>
      </c>
      <c r="N59">
        <f t="shared" si="1"/>
        <v>29.816459416251519</v>
      </c>
      <c r="O59">
        <f t="shared" si="2"/>
        <v>47.081794169252845</v>
      </c>
      <c r="P59">
        <f t="shared" si="3"/>
        <v>2.0967254842745591E-3</v>
      </c>
      <c r="Q59">
        <f t="shared" si="4"/>
        <v>2.2693788318045721E-3</v>
      </c>
      <c r="R59">
        <f t="shared" si="5"/>
        <v>2.5675434259670874E-3</v>
      </c>
      <c r="T59" s="9">
        <f t="shared" si="6"/>
        <v>8.2344278650168148E-2</v>
      </c>
      <c r="U59" s="9">
        <f t="shared" si="7"/>
        <v>0.13138599425703631</v>
      </c>
      <c r="V59" s="9"/>
      <c r="X59" s="9">
        <f t="shared" si="8"/>
        <v>0.22454915782903526</v>
      </c>
    </row>
    <row r="60" spans="1:24" x14ac:dyDescent="0.2">
      <c r="A60" t="s">
        <v>100</v>
      </c>
      <c r="B60">
        <v>356</v>
      </c>
      <c r="C60">
        <v>415</v>
      </c>
      <c r="D60">
        <v>510</v>
      </c>
      <c r="F60">
        <v>141168</v>
      </c>
      <c r="G60">
        <f>(B60/F60)*100000</f>
        <v>252.18179757452111</v>
      </c>
      <c r="H60">
        <v>157077</v>
      </c>
      <c r="I60">
        <f>(C60/H60)*100000</f>
        <v>264.2016335937152</v>
      </c>
      <c r="J60">
        <v>170539</v>
      </c>
      <c r="K60">
        <f>(D60/J60)*100000</f>
        <v>299.05182978673497</v>
      </c>
      <c r="M60">
        <f t="shared" si="0"/>
        <v>12.019836019194088</v>
      </c>
      <c r="N60">
        <f t="shared" si="1"/>
        <v>34.850196193019769</v>
      </c>
      <c r="O60">
        <f t="shared" si="2"/>
        <v>46.870032212213857</v>
      </c>
      <c r="P60">
        <f t="shared" si="3"/>
        <v>2.5218179757452112E-3</v>
      </c>
      <c r="Q60">
        <f t="shared" si="4"/>
        <v>2.6420163359371519E-3</v>
      </c>
      <c r="R60">
        <f t="shared" si="5"/>
        <v>2.9905182978673499E-3</v>
      </c>
      <c r="T60" s="9">
        <f t="shared" si="6"/>
        <v>4.7663376717909788E-2</v>
      </c>
      <c r="U60" s="9">
        <f t="shared" si="7"/>
        <v>0.1319075727086981</v>
      </c>
      <c r="V60" s="9"/>
      <c r="X60" s="9">
        <f t="shared" si="8"/>
        <v>0.18585810975656764</v>
      </c>
    </row>
    <row r="61" spans="1:24" x14ac:dyDescent="0.2">
      <c r="A61" t="s">
        <v>101</v>
      </c>
      <c r="B61">
        <v>5</v>
      </c>
      <c r="C61">
        <v>1</v>
      </c>
      <c r="D61">
        <v>4</v>
      </c>
      <c r="F61">
        <v>2200</v>
      </c>
      <c r="G61">
        <f>(B61/F61)*100000</f>
        <v>227.27272727272725</v>
      </c>
      <c r="H61">
        <v>2385</v>
      </c>
      <c r="I61">
        <f>(C61/H61)*100000</f>
        <v>41.928721174004188</v>
      </c>
      <c r="J61">
        <v>2440</v>
      </c>
      <c r="K61">
        <f>(D61/J61)*100000</f>
        <v>163.9344262295082</v>
      </c>
      <c r="M61">
        <f t="shared" si="0"/>
        <v>-185.34400609872307</v>
      </c>
      <c r="N61">
        <f t="shared" si="1"/>
        <v>122.00570505550402</v>
      </c>
      <c r="O61">
        <f t="shared" si="2"/>
        <v>-63.338301043219047</v>
      </c>
      <c r="P61">
        <f t="shared" si="3"/>
        <v>2.2727272727272726E-3</v>
      </c>
      <c r="Q61">
        <f t="shared" si="4"/>
        <v>4.1928721174004191E-4</v>
      </c>
      <c r="R61">
        <f t="shared" si="5"/>
        <v>1.639344262295082E-3</v>
      </c>
      <c r="T61" s="9">
        <f t="shared" si="6"/>
        <v>-0.81551362683438156</v>
      </c>
      <c r="U61" s="9">
        <f t="shared" si="7"/>
        <v>2.9098360655737707</v>
      </c>
      <c r="V61" s="9"/>
      <c r="X61" s="9">
        <f t="shared" si="8"/>
        <v>-0.27868852459016391</v>
      </c>
    </row>
    <row r="62" spans="1:24" x14ac:dyDescent="0.2">
      <c r="A62" t="s">
        <v>102</v>
      </c>
      <c r="B62">
        <v>509</v>
      </c>
      <c r="C62">
        <v>509</v>
      </c>
      <c r="D62">
        <v>580</v>
      </c>
      <c r="F62">
        <v>189802</v>
      </c>
      <c r="G62">
        <f>(B62/F62)*100000</f>
        <v>268.17420259006752</v>
      </c>
      <c r="H62">
        <v>177883</v>
      </c>
      <c r="I62">
        <f>(C62/H62)*100000</f>
        <v>286.14313902958685</v>
      </c>
      <c r="J62">
        <v>171105</v>
      </c>
      <c r="K62">
        <f>(D62/J62)*100000</f>
        <v>338.97314514479416</v>
      </c>
      <c r="M62">
        <f t="shared" si="0"/>
        <v>17.968936439519325</v>
      </c>
      <c r="N62">
        <f t="shared" si="1"/>
        <v>52.830006115207311</v>
      </c>
      <c r="O62">
        <f t="shared" si="2"/>
        <v>70.798942554726636</v>
      </c>
      <c r="P62">
        <f t="shared" si="3"/>
        <v>2.6817420259006752E-3</v>
      </c>
      <c r="Q62">
        <f t="shared" si="4"/>
        <v>2.8614313902958688E-3</v>
      </c>
      <c r="R62">
        <f t="shared" si="5"/>
        <v>3.3897314514479415E-3</v>
      </c>
      <c r="T62" s="9">
        <f t="shared" si="6"/>
        <v>6.7004716583372342E-2</v>
      </c>
      <c r="U62" s="9">
        <f t="shared" si="7"/>
        <v>0.18462789740258184</v>
      </c>
      <c r="V62" s="9"/>
      <c r="X62" s="9">
        <f t="shared" si="8"/>
        <v>0.26400355392479813</v>
      </c>
    </row>
    <row r="63" spans="1:24" x14ac:dyDescent="0.2">
      <c r="A63" t="s">
        <v>103</v>
      </c>
      <c r="B63">
        <v>298</v>
      </c>
      <c r="C63">
        <v>287</v>
      </c>
      <c r="D63">
        <v>386</v>
      </c>
      <c r="F63">
        <v>172282</v>
      </c>
      <c r="G63">
        <f>(B63/F63)*100000</f>
        <v>172.97221996494119</v>
      </c>
      <c r="H63">
        <v>153718</v>
      </c>
      <c r="I63">
        <f>(C63/H63)*100000</f>
        <v>186.70552570291053</v>
      </c>
      <c r="J63">
        <v>151595</v>
      </c>
      <c r="K63">
        <f>(D63/J63)*100000</f>
        <v>254.62581219697222</v>
      </c>
      <c r="M63">
        <f t="shared" si="0"/>
        <v>13.733305737969346</v>
      </c>
      <c r="N63">
        <f t="shared" si="1"/>
        <v>67.920286494061685</v>
      </c>
      <c r="O63">
        <f t="shared" si="2"/>
        <v>81.653592232031031</v>
      </c>
      <c r="P63">
        <f t="shared" si="3"/>
        <v>1.729722199649412E-3</v>
      </c>
      <c r="Q63">
        <f t="shared" si="4"/>
        <v>1.8670552570291053E-3</v>
      </c>
      <c r="R63">
        <f t="shared" si="5"/>
        <v>2.5462581219697221E-3</v>
      </c>
      <c r="T63" s="9">
        <f t="shared" si="6"/>
        <v>7.9396019434524595E-2</v>
      </c>
      <c r="U63" s="9">
        <f t="shared" si="7"/>
        <v>0.36378294771059838</v>
      </c>
      <c r="V63" s="9"/>
      <c r="X63" s="9">
        <f t="shared" si="8"/>
        <v>0.47206188513150227</v>
      </c>
    </row>
    <row r="64" spans="1:24" x14ac:dyDescent="0.2">
      <c r="A64" t="s">
        <v>104</v>
      </c>
      <c r="B64">
        <v>3356</v>
      </c>
      <c r="C64">
        <v>3703</v>
      </c>
      <c r="D64">
        <v>4063</v>
      </c>
      <c r="F64">
        <v>1411380</v>
      </c>
      <c r="G64">
        <f>(B64/F64)*100000</f>
        <v>237.78146211509303</v>
      </c>
      <c r="H64">
        <v>1528154</v>
      </c>
      <c r="I64">
        <f>(C64/H64)*100000</f>
        <v>242.3185097836998</v>
      </c>
      <c r="J64">
        <v>1623387</v>
      </c>
      <c r="K64">
        <f>(D64/J64)*100000</f>
        <v>250.27920021535223</v>
      </c>
      <c r="M64">
        <f t="shared" si="0"/>
        <v>4.5370476686067605</v>
      </c>
      <c r="N64">
        <f t="shared" si="1"/>
        <v>7.9606904316524378</v>
      </c>
      <c r="O64">
        <f t="shared" si="2"/>
        <v>12.497738100259198</v>
      </c>
      <c r="P64">
        <f t="shared" si="3"/>
        <v>2.3778146211509304E-3</v>
      </c>
      <c r="Q64">
        <f t="shared" si="4"/>
        <v>2.4231850978369981E-3</v>
      </c>
      <c r="R64">
        <f t="shared" si="5"/>
        <v>2.5027920021535224E-3</v>
      </c>
      <c r="T64" s="9">
        <f t="shared" si="6"/>
        <v>1.908074594314129E-2</v>
      </c>
      <c r="U64" s="9">
        <f t="shared" si="7"/>
        <v>3.2852176413425298E-2</v>
      </c>
      <c r="V64" s="9"/>
      <c r="X64" s="9">
        <f t="shared" si="8"/>
        <v>5.2559766388390418E-2</v>
      </c>
    </row>
    <row r="65" spans="1:24" x14ac:dyDescent="0.2">
      <c r="A65" t="s">
        <v>105</v>
      </c>
      <c r="B65">
        <v>575</v>
      </c>
      <c r="C65">
        <v>646</v>
      </c>
      <c r="D65">
        <v>676</v>
      </c>
      <c r="F65">
        <v>262903</v>
      </c>
      <c r="G65">
        <f>(B65/F65)*100000</f>
        <v>218.71184429238161</v>
      </c>
      <c r="H65">
        <v>282770</v>
      </c>
      <c r="I65">
        <f>(C65/H65)*100000</f>
        <v>228.45422074477491</v>
      </c>
      <c r="J65">
        <v>270387</v>
      </c>
      <c r="K65">
        <f>(D65/J65)*100000</f>
        <v>250.01201980864462</v>
      </c>
      <c r="M65">
        <f t="shared" si="0"/>
        <v>9.7423764523933016</v>
      </c>
      <c r="N65">
        <f t="shared" si="1"/>
        <v>21.557799063869709</v>
      </c>
      <c r="O65">
        <f t="shared" si="2"/>
        <v>31.30017551626301</v>
      </c>
      <c r="P65">
        <f t="shared" si="3"/>
        <v>2.1871184429238162E-3</v>
      </c>
      <c r="Q65">
        <f t="shared" si="4"/>
        <v>2.2845422074477492E-3</v>
      </c>
      <c r="R65">
        <f t="shared" si="5"/>
        <v>2.5001201980864463E-3</v>
      </c>
      <c r="T65" s="9">
        <f t="shared" si="6"/>
        <v>4.4544347764583575E-2</v>
      </c>
      <c r="U65" s="9">
        <f t="shared" si="7"/>
        <v>9.4363759153102772E-2</v>
      </c>
      <c r="V65" s="9"/>
      <c r="X65" s="9">
        <f t="shared" si="8"/>
        <v>0.14311147902177557</v>
      </c>
    </row>
    <row r="66" spans="1:24" x14ac:dyDescent="0.2">
      <c r="A66" t="s">
        <v>106</v>
      </c>
      <c r="B66">
        <v>269</v>
      </c>
      <c r="C66">
        <v>271</v>
      </c>
      <c r="D66">
        <v>394</v>
      </c>
      <c r="F66">
        <v>165737</v>
      </c>
      <c r="G66">
        <f>(B66/F66)*100000</f>
        <v>162.30533918195695</v>
      </c>
      <c r="H66">
        <v>163238</v>
      </c>
      <c r="I66">
        <f>(C66/H66)*100000</f>
        <v>166.01526605324739</v>
      </c>
      <c r="J66">
        <v>164622</v>
      </c>
      <c r="K66">
        <f>(D66/J66)*100000</f>
        <v>239.3361762097411</v>
      </c>
      <c r="M66">
        <f t="shared" si="0"/>
        <v>3.7099268712904347</v>
      </c>
      <c r="N66">
        <f t="shared" si="1"/>
        <v>73.32091015649371</v>
      </c>
      <c r="O66">
        <f t="shared" si="2"/>
        <v>77.030837027784145</v>
      </c>
      <c r="P66">
        <f t="shared" si="3"/>
        <v>1.6230533918195696E-3</v>
      </c>
      <c r="Q66">
        <f t="shared" si="4"/>
        <v>1.660152660532474E-3</v>
      </c>
      <c r="R66">
        <f t="shared" si="5"/>
        <v>2.3933617620974109E-3</v>
      </c>
      <c r="T66" s="9">
        <f t="shared" si="6"/>
        <v>2.2857700738552571E-2</v>
      </c>
      <c r="U66" s="9">
        <f t="shared" si="7"/>
        <v>0.44165161373157624</v>
      </c>
      <c r="V66" s="9"/>
      <c r="X66" s="9">
        <f t="shared" si="8"/>
        <v>0.47460445488750402</v>
      </c>
    </row>
    <row r="67" spans="1:24" x14ac:dyDescent="0.2">
      <c r="A67" t="s">
        <v>107</v>
      </c>
      <c r="B67">
        <v>1504</v>
      </c>
      <c r="C67">
        <v>1777</v>
      </c>
      <c r="D67">
        <v>1854</v>
      </c>
      <c r="F67">
        <v>406387</v>
      </c>
      <c r="G67">
        <f>(B67/F67)*100000</f>
        <v>370.09057868484967</v>
      </c>
      <c r="H67">
        <v>447296</v>
      </c>
      <c r="I67">
        <f>(C67/H67)*100000</f>
        <v>397.27607669194452</v>
      </c>
      <c r="J67">
        <v>445712</v>
      </c>
      <c r="K67">
        <f>(D67/J67)*100000</f>
        <v>415.96367160857233</v>
      </c>
      <c r="M67">
        <f t="shared" ref="M67:M130" si="9">I67-G67</f>
        <v>27.18549800709485</v>
      </c>
      <c r="N67">
        <f t="shared" ref="N67:N130" si="10">K67-I67</f>
        <v>18.687594916627802</v>
      </c>
      <c r="O67">
        <f t="shared" ref="O67:O130" si="11">K67-G67</f>
        <v>45.873092923722652</v>
      </c>
      <c r="P67">
        <f t="shared" ref="P67:P130" si="12">B67/F67</f>
        <v>3.7009057868484965E-3</v>
      </c>
      <c r="Q67">
        <f t="shared" ref="Q67:Q130" si="13">C67/H67</f>
        <v>3.9727607669194451E-3</v>
      </c>
      <c r="R67">
        <f t="shared" ref="R67:R130" si="14">D67/J67</f>
        <v>4.1596367160857232E-3</v>
      </c>
      <c r="T67" s="9">
        <f t="shared" ref="T67:T130" si="15">(Q67-P67)/P67</f>
        <v>7.3456336293944546E-2</v>
      </c>
      <c r="U67" s="9">
        <f t="shared" ref="U67:U130" si="16">(R67-Q67)/Q67</f>
        <v>4.7039316014788703E-2</v>
      </c>
      <c r="V67" s="9"/>
      <c r="X67" s="9">
        <f t="shared" ref="X67:X130" si="17">(R67-P67)/P67</f>
        <v>0.1239509881249527</v>
      </c>
    </row>
    <row r="68" spans="1:24" x14ac:dyDescent="0.2">
      <c r="A68" t="s">
        <v>108</v>
      </c>
      <c r="B68">
        <v>517</v>
      </c>
      <c r="C68">
        <v>559</v>
      </c>
      <c r="D68">
        <v>607</v>
      </c>
      <c r="F68">
        <v>150734</v>
      </c>
      <c r="G68">
        <f>(B68/F68)*100000</f>
        <v>342.98831053378797</v>
      </c>
      <c r="H68">
        <v>145162</v>
      </c>
      <c r="I68">
        <f>(C68/H68)*100000</f>
        <v>385.08700624130279</v>
      </c>
      <c r="J68">
        <v>153911</v>
      </c>
      <c r="K68">
        <f>(D68/J68)*100000</f>
        <v>394.38376724210747</v>
      </c>
      <c r="M68">
        <f t="shared" si="9"/>
        <v>42.098695707514821</v>
      </c>
      <c r="N68">
        <f t="shared" si="10"/>
        <v>9.296761000804679</v>
      </c>
      <c r="O68">
        <f t="shared" si="11"/>
        <v>51.3954567083195</v>
      </c>
      <c r="P68">
        <f t="shared" si="12"/>
        <v>3.4298831053378798E-3</v>
      </c>
      <c r="Q68">
        <f t="shared" si="13"/>
        <v>3.850870062413028E-3</v>
      </c>
      <c r="R68">
        <f t="shared" si="14"/>
        <v>3.9438376724210749E-3</v>
      </c>
      <c r="T68" s="9">
        <f t="shared" si="15"/>
        <v>0.12274090519877252</v>
      </c>
      <c r="U68" s="9">
        <f t="shared" si="16"/>
        <v>2.4141975320193389E-2</v>
      </c>
      <c r="V68" s="9"/>
      <c r="X68" s="9">
        <f t="shared" si="17"/>
        <v>0.14984608842305289</v>
      </c>
    </row>
    <row r="69" spans="1:24" x14ac:dyDescent="0.2">
      <c r="A69" t="s">
        <v>109</v>
      </c>
      <c r="B69">
        <v>845</v>
      </c>
      <c r="C69">
        <v>839</v>
      </c>
      <c r="D69">
        <v>992</v>
      </c>
      <c r="F69">
        <v>283343</v>
      </c>
      <c r="G69">
        <f>(B69/F69)*100000</f>
        <v>298.22511937828</v>
      </c>
      <c r="H69">
        <v>268978</v>
      </c>
      <c r="I69">
        <f>(C69/H69)*100000</f>
        <v>311.92142108276511</v>
      </c>
      <c r="J69">
        <v>264816</v>
      </c>
      <c r="K69">
        <f>(D69/J69)*100000</f>
        <v>374.59972207117391</v>
      </c>
      <c r="M69">
        <f t="shared" si="9"/>
        <v>13.696301704485109</v>
      </c>
      <c r="N69">
        <f t="shared" si="10"/>
        <v>62.678300988408807</v>
      </c>
      <c r="O69">
        <f t="shared" si="11"/>
        <v>76.374602692893916</v>
      </c>
      <c r="P69">
        <f t="shared" si="12"/>
        <v>2.9822511937828001E-3</v>
      </c>
      <c r="Q69">
        <f t="shared" si="13"/>
        <v>3.1192142108276513E-3</v>
      </c>
      <c r="R69">
        <f t="shared" si="14"/>
        <v>3.7459972207117393E-3</v>
      </c>
      <c r="T69" s="9">
        <f t="shared" si="15"/>
        <v>4.5926049868093795E-2</v>
      </c>
      <c r="U69" s="9">
        <f t="shared" si="16"/>
        <v>0.20094259884696333</v>
      </c>
      <c r="V69" s="9"/>
      <c r="X69" s="9">
        <f t="shared" si="17"/>
        <v>0.25609714853032711</v>
      </c>
    </row>
    <row r="70" spans="1:24" x14ac:dyDescent="0.2">
      <c r="A70" t="s">
        <v>110</v>
      </c>
      <c r="B70">
        <v>4199</v>
      </c>
      <c r="C70">
        <v>4419</v>
      </c>
      <c r="D70">
        <v>5032</v>
      </c>
      <c r="F70">
        <v>1173146</v>
      </c>
      <c r="G70">
        <f>(B70/F70)*100000</f>
        <v>357.92646439573593</v>
      </c>
      <c r="H70">
        <v>1208809</v>
      </c>
      <c r="I70">
        <f>(C70/H70)*100000</f>
        <v>365.56643770852133</v>
      </c>
      <c r="J70">
        <v>1267187</v>
      </c>
      <c r="K70">
        <f>(D70/J70)*100000</f>
        <v>397.10003338102433</v>
      </c>
      <c r="M70">
        <f t="shared" si="9"/>
        <v>7.6399733127854006</v>
      </c>
      <c r="N70">
        <f t="shared" si="10"/>
        <v>31.533595672502997</v>
      </c>
      <c r="O70">
        <f t="shared" si="11"/>
        <v>39.173568985288398</v>
      </c>
      <c r="P70">
        <f t="shared" si="12"/>
        <v>3.5792646439573592E-3</v>
      </c>
      <c r="Q70">
        <f t="shared" si="13"/>
        <v>3.6556643770852136E-3</v>
      </c>
      <c r="R70">
        <f t="shared" si="14"/>
        <v>3.971000333810243E-3</v>
      </c>
      <c r="T70" s="9">
        <f t="shared" si="15"/>
        <v>2.1345092002860184E-2</v>
      </c>
      <c r="U70" s="9">
        <f t="shared" si="16"/>
        <v>8.6259547977557388E-2</v>
      </c>
      <c r="V70" s="9"/>
      <c r="X70" s="9">
        <f t="shared" si="17"/>
        <v>0.10944585796812366</v>
      </c>
    </row>
    <row r="71" spans="1:24" x14ac:dyDescent="0.2">
      <c r="A71" t="s">
        <v>111</v>
      </c>
      <c r="B71">
        <v>1751</v>
      </c>
      <c r="C71">
        <v>1891</v>
      </c>
      <c r="D71">
        <v>2014</v>
      </c>
      <c r="F71">
        <v>784682</v>
      </c>
      <c r="G71">
        <f>(B71/F71)*100000</f>
        <v>223.14772098761026</v>
      </c>
      <c r="H71">
        <v>770522</v>
      </c>
      <c r="I71">
        <f>(C71/H71)*100000</f>
        <v>245.41804127591428</v>
      </c>
      <c r="J71">
        <v>751399</v>
      </c>
      <c r="K71">
        <f>(D71/J71)*100000</f>
        <v>268.03336176917986</v>
      </c>
      <c r="M71">
        <f t="shared" si="9"/>
        <v>22.270320288304021</v>
      </c>
      <c r="N71">
        <f t="shared" si="10"/>
        <v>22.615320493265585</v>
      </c>
      <c r="O71">
        <f t="shared" si="11"/>
        <v>44.885640781569606</v>
      </c>
      <c r="P71">
        <f t="shared" si="12"/>
        <v>2.2314772098761025E-3</v>
      </c>
      <c r="Q71">
        <f t="shared" si="13"/>
        <v>2.4541804127591427E-3</v>
      </c>
      <c r="R71">
        <f t="shared" si="14"/>
        <v>2.6803336176917988E-3</v>
      </c>
      <c r="T71" s="9">
        <f t="shared" si="15"/>
        <v>9.9800796484677143E-2</v>
      </c>
      <c r="U71" s="9">
        <f t="shared" si="16"/>
        <v>9.2150195542633553E-2</v>
      </c>
      <c r="V71" s="9"/>
      <c r="X71" s="9">
        <f t="shared" si="17"/>
        <v>0.20114765493868428</v>
      </c>
    </row>
    <row r="72" spans="1:24" x14ac:dyDescent="0.2">
      <c r="A72" t="s">
        <v>112</v>
      </c>
      <c r="B72">
        <v>988</v>
      </c>
      <c r="C72">
        <v>967</v>
      </c>
      <c r="D72">
        <v>1075</v>
      </c>
      <c r="F72">
        <v>305898</v>
      </c>
      <c r="G72">
        <f>(B72/F72)*100000</f>
        <v>322.98347815284836</v>
      </c>
      <c r="H72">
        <v>295864</v>
      </c>
      <c r="I72">
        <f>(C72/H72)*100000</f>
        <v>326.83935862423277</v>
      </c>
      <c r="J72">
        <v>306820</v>
      </c>
      <c r="K72">
        <f>(D72/J72)*100000</f>
        <v>350.36829411381268</v>
      </c>
      <c r="M72">
        <f t="shared" si="9"/>
        <v>3.8558804713844097</v>
      </c>
      <c r="N72">
        <f t="shared" si="10"/>
        <v>23.528935489579908</v>
      </c>
      <c r="O72">
        <f t="shared" si="11"/>
        <v>27.384815960964318</v>
      </c>
      <c r="P72">
        <f t="shared" si="12"/>
        <v>3.2298347815284834E-3</v>
      </c>
      <c r="Q72">
        <f t="shared" si="13"/>
        <v>3.2683935862423278E-3</v>
      </c>
      <c r="R72">
        <f t="shared" si="14"/>
        <v>3.5036829411381268E-3</v>
      </c>
      <c r="T72" s="9">
        <f t="shared" si="15"/>
        <v>1.1938321097525866E-2</v>
      </c>
      <c r="U72" s="9">
        <f t="shared" si="16"/>
        <v>7.198929648075561E-2</v>
      </c>
      <c r="V72" s="9"/>
      <c r="X72" s="9">
        <f t="shared" si="17"/>
        <v>8.4787048915253724E-2</v>
      </c>
    </row>
    <row r="73" spans="1:24" x14ac:dyDescent="0.2">
      <c r="A73" t="s">
        <v>113</v>
      </c>
      <c r="B73">
        <v>2160</v>
      </c>
      <c r="C73">
        <v>2423</v>
      </c>
      <c r="D73">
        <v>2620</v>
      </c>
      <c r="F73">
        <v>645930</v>
      </c>
      <c r="G73">
        <f>(B73/F73)*100000</f>
        <v>334.40156054061583</v>
      </c>
      <c r="H73">
        <v>703305</v>
      </c>
      <c r="I73">
        <f>(C73/H73)*100000</f>
        <v>344.51624828488349</v>
      </c>
      <c r="J73">
        <v>727710</v>
      </c>
      <c r="K73">
        <f>(D73/J73)*100000</f>
        <v>360.03352984018358</v>
      </c>
      <c r="M73">
        <f t="shared" si="9"/>
        <v>10.114687744267655</v>
      </c>
      <c r="N73">
        <f t="shared" si="10"/>
        <v>15.517281555300087</v>
      </c>
      <c r="O73">
        <f t="shared" si="11"/>
        <v>25.631969299567743</v>
      </c>
      <c r="P73">
        <f t="shared" si="12"/>
        <v>3.3440156054061585E-3</v>
      </c>
      <c r="Q73">
        <f t="shared" si="13"/>
        <v>3.445162482848835E-3</v>
      </c>
      <c r="R73">
        <f t="shared" si="14"/>
        <v>3.6003352984018359E-3</v>
      </c>
      <c r="T73" s="9">
        <f t="shared" si="15"/>
        <v>3.0247130808587069E-2</v>
      </c>
      <c r="U73" s="9">
        <f t="shared" si="16"/>
        <v>4.5040782931284884E-2</v>
      </c>
      <c r="V73" s="9"/>
      <c r="X73" s="9">
        <f t="shared" si="17"/>
        <v>7.6650268192915705E-2</v>
      </c>
    </row>
    <row r="74" spans="1:24" x14ac:dyDescent="0.2">
      <c r="A74" t="s">
        <v>114</v>
      </c>
      <c r="B74">
        <v>514</v>
      </c>
      <c r="C74">
        <v>556</v>
      </c>
      <c r="D74">
        <v>742</v>
      </c>
      <c r="F74">
        <v>263809</v>
      </c>
      <c r="G74">
        <f>(B74/F74)*100000</f>
        <v>194.83793198867363</v>
      </c>
      <c r="H74">
        <v>274404</v>
      </c>
      <c r="I74">
        <f>(C74/H74)*100000</f>
        <v>202.62095304733168</v>
      </c>
      <c r="J74">
        <v>283014</v>
      </c>
      <c r="K74">
        <f>(D74/J74)*100000</f>
        <v>262.17784279222934</v>
      </c>
      <c r="M74">
        <f t="shared" si="9"/>
        <v>7.7830210586580506</v>
      </c>
      <c r="N74">
        <f t="shared" si="10"/>
        <v>59.55688974489766</v>
      </c>
      <c r="O74">
        <f t="shared" si="11"/>
        <v>67.339910803555711</v>
      </c>
      <c r="P74">
        <f t="shared" si="12"/>
        <v>1.9483793198867363E-3</v>
      </c>
      <c r="Q74">
        <f t="shared" si="13"/>
        <v>2.0262095304733169E-3</v>
      </c>
      <c r="R74">
        <f t="shared" si="14"/>
        <v>2.6217784279222935E-3</v>
      </c>
      <c r="T74" s="9">
        <f t="shared" si="15"/>
        <v>3.9946128452597741E-2</v>
      </c>
      <c r="U74" s="9">
        <f t="shared" si="16"/>
        <v>0.29393253189854129</v>
      </c>
      <c r="V74" s="9"/>
      <c r="X74" s="9">
        <f t="shared" si="17"/>
        <v>0.34562012702675543</v>
      </c>
    </row>
    <row r="75" spans="1:24" x14ac:dyDescent="0.2">
      <c r="A75" t="s">
        <v>115</v>
      </c>
      <c r="B75">
        <v>2015</v>
      </c>
      <c r="C75">
        <v>2162</v>
      </c>
      <c r="D75">
        <v>2431</v>
      </c>
      <c r="F75">
        <v>700404</v>
      </c>
      <c r="G75">
        <f>(B75/F75)*100000</f>
        <v>287.69110399141067</v>
      </c>
      <c r="H75">
        <v>758073</v>
      </c>
      <c r="I75">
        <f>(C75/H75)*100000</f>
        <v>285.19680822295476</v>
      </c>
      <c r="J75">
        <v>815848</v>
      </c>
      <c r="K75">
        <f>(D75/J75)*100000</f>
        <v>297.97217128680836</v>
      </c>
      <c r="M75">
        <f t="shared" si="9"/>
        <v>-2.4942957684559133</v>
      </c>
      <c r="N75">
        <f t="shared" si="10"/>
        <v>12.775363063853604</v>
      </c>
      <c r="O75">
        <f t="shared" si="11"/>
        <v>10.28106729539769</v>
      </c>
      <c r="P75">
        <f t="shared" si="12"/>
        <v>2.8769110399141065E-3</v>
      </c>
      <c r="Q75">
        <f t="shared" si="13"/>
        <v>2.8519680822295477E-3</v>
      </c>
      <c r="R75">
        <f t="shared" si="14"/>
        <v>2.9797217128680834E-3</v>
      </c>
      <c r="T75" s="9">
        <f t="shared" si="15"/>
        <v>-8.6700483047621613E-3</v>
      </c>
      <c r="U75" s="9">
        <f t="shared" si="16"/>
        <v>4.4794901960706152E-2</v>
      </c>
      <c r="V75" s="9"/>
      <c r="X75" s="9">
        <f t="shared" si="17"/>
        <v>3.5736479692137585E-2</v>
      </c>
    </row>
    <row r="76" spans="1:24" x14ac:dyDescent="0.2">
      <c r="A76" t="s">
        <v>116</v>
      </c>
      <c r="B76">
        <v>1372</v>
      </c>
      <c r="C76">
        <v>1601</v>
      </c>
      <c r="D76">
        <v>1812</v>
      </c>
      <c r="F76">
        <v>444146</v>
      </c>
      <c r="G76">
        <f>(B76/F76)*100000</f>
        <v>308.90743134014491</v>
      </c>
      <c r="H76">
        <v>463932</v>
      </c>
      <c r="I76">
        <f>(C76/H76)*100000</f>
        <v>345.09367752170579</v>
      </c>
      <c r="J76">
        <v>478103</v>
      </c>
      <c r="K76">
        <f>(D76/J76)*100000</f>
        <v>378.99783101130924</v>
      </c>
      <c r="M76">
        <f t="shared" si="9"/>
        <v>36.186246181560875</v>
      </c>
      <c r="N76">
        <f t="shared" si="10"/>
        <v>33.904153489603459</v>
      </c>
      <c r="O76">
        <f t="shared" si="11"/>
        <v>70.090399671164334</v>
      </c>
      <c r="P76">
        <f t="shared" si="12"/>
        <v>3.0890743134014491E-3</v>
      </c>
      <c r="Q76">
        <f t="shared" si="13"/>
        <v>3.4509367752170576E-3</v>
      </c>
      <c r="R76">
        <f t="shared" si="14"/>
        <v>3.7899783101130926E-3</v>
      </c>
      <c r="T76" s="9">
        <f t="shared" si="15"/>
        <v>0.11714268583495278</v>
      </c>
      <c r="U76" s="9">
        <f t="shared" si="16"/>
        <v>9.8246231959642299E-2</v>
      </c>
      <c r="V76" s="9"/>
      <c r="X76" s="9">
        <f t="shared" si="17"/>
        <v>0.22689774527951137</v>
      </c>
    </row>
    <row r="77" spans="1:24" x14ac:dyDescent="0.2">
      <c r="A77" t="s">
        <v>117</v>
      </c>
      <c r="B77">
        <v>494</v>
      </c>
      <c r="C77">
        <v>563</v>
      </c>
      <c r="D77">
        <v>547</v>
      </c>
      <c r="F77">
        <v>191816</v>
      </c>
      <c r="G77">
        <f>(B77/F77)*100000</f>
        <v>257.53847437127246</v>
      </c>
      <c r="H77">
        <v>207151</v>
      </c>
      <c r="I77">
        <f>(C77/H77)*100000</f>
        <v>271.7824195876438</v>
      </c>
      <c r="J77">
        <v>198272</v>
      </c>
      <c r="K77">
        <f>(D77/J77)*100000</f>
        <v>275.88363460296966</v>
      </c>
      <c r="M77">
        <f t="shared" si="9"/>
        <v>14.243945216371344</v>
      </c>
      <c r="N77">
        <f t="shared" si="10"/>
        <v>4.1012150153258631</v>
      </c>
      <c r="O77">
        <f t="shared" si="11"/>
        <v>18.345160231697207</v>
      </c>
      <c r="P77">
        <f t="shared" si="12"/>
        <v>2.5753847437127247E-3</v>
      </c>
      <c r="Q77">
        <f t="shared" si="13"/>
        <v>2.7178241958764381E-3</v>
      </c>
      <c r="R77">
        <f t="shared" si="14"/>
        <v>2.7588363460296964E-3</v>
      </c>
      <c r="T77" s="9">
        <f t="shared" si="15"/>
        <v>5.5308028251487562E-2</v>
      </c>
      <c r="U77" s="9">
        <f t="shared" si="16"/>
        <v>1.509006734706503E-2</v>
      </c>
      <c r="V77" s="9"/>
      <c r="X77" s="9">
        <f t="shared" si="17"/>
        <v>7.1232697469700915E-2</v>
      </c>
    </row>
    <row r="78" spans="1:24" x14ac:dyDescent="0.2">
      <c r="A78" t="s">
        <v>118</v>
      </c>
      <c r="B78">
        <v>1778</v>
      </c>
      <c r="C78">
        <v>1845</v>
      </c>
      <c r="D78">
        <v>1870</v>
      </c>
      <c r="F78">
        <v>476468</v>
      </c>
      <c r="G78">
        <f>(B78/F78)*100000</f>
        <v>373.16252088282948</v>
      </c>
      <c r="H78">
        <v>468012</v>
      </c>
      <c r="I78">
        <f>(C78/H78)*100000</f>
        <v>394.2206610086921</v>
      </c>
      <c r="J78">
        <v>456648</v>
      </c>
      <c r="K78">
        <f>(D78/J78)*100000</f>
        <v>409.50579001769415</v>
      </c>
      <c r="M78">
        <f t="shared" si="9"/>
        <v>21.058140125862622</v>
      </c>
      <c r="N78">
        <f t="shared" si="10"/>
        <v>15.285129009002048</v>
      </c>
      <c r="O78">
        <f t="shared" si="11"/>
        <v>36.34326913486467</v>
      </c>
      <c r="P78">
        <f t="shared" si="12"/>
        <v>3.7316252088282951E-3</v>
      </c>
      <c r="Q78">
        <f t="shared" si="13"/>
        <v>3.9422066100869213E-3</v>
      </c>
      <c r="R78">
        <f t="shared" si="14"/>
        <v>4.0950579001769417E-3</v>
      </c>
      <c r="T78" s="9">
        <f t="shared" si="15"/>
        <v>5.643155179690388E-2</v>
      </c>
      <c r="U78" s="9">
        <f t="shared" si="16"/>
        <v>3.8773028714152107E-2</v>
      </c>
      <c r="V78" s="9"/>
      <c r="X78" s="9">
        <f t="shared" si="17"/>
        <v>9.7392602689261504E-2</v>
      </c>
    </row>
    <row r="79" spans="1:24" x14ac:dyDescent="0.2">
      <c r="A79" t="s">
        <v>119</v>
      </c>
      <c r="B79">
        <v>982</v>
      </c>
      <c r="C79">
        <v>1081</v>
      </c>
      <c r="D79">
        <v>1120</v>
      </c>
      <c r="F79">
        <v>255251</v>
      </c>
      <c r="G79">
        <f>(B79/F79)*100000</f>
        <v>384.71935467441853</v>
      </c>
      <c r="H79">
        <v>283858</v>
      </c>
      <c r="I79">
        <f>(C79/H79)*100000</f>
        <v>380.82421492436362</v>
      </c>
      <c r="J79">
        <v>279620</v>
      </c>
      <c r="K79">
        <f>(D79/J79)*100000</f>
        <v>400.54359487876405</v>
      </c>
      <c r="M79">
        <f t="shared" si="9"/>
        <v>-3.8951397500549092</v>
      </c>
      <c r="N79">
        <f t="shared" si="10"/>
        <v>19.719379954400438</v>
      </c>
      <c r="O79">
        <f t="shared" si="11"/>
        <v>15.824240204345529</v>
      </c>
      <c r="P79">
        <f t="shared" si="12"/>
        <v>3.8471935467441851E-3</v>
      </c>
      <c r="Q79">
        <f t="shared" si="13"/>
        <v>3.808242149243636E-3</v>
      </c>
      <c r="R79">
        <f t="shared" si="14"/>
        <v>4.0054359487876404E-3</v>
      </c>
      <c r="T79" s="9">
        <f t="shared" si="15"/>
        <v>-1.0124626439320437E-2</v>
      </c>
      <c r="U79" s="9">
        <f t="shared" si="16"/>
        <v>5.1780793294136901E-2</v>
      </c>
      <c r="V79" s="9"/>
      <c r="X79" s="9">
        <f t="shared" si="17"/>
        <v>4.1131905665981662E-2</v>
      </c>
    </row>
    <row r="80" spans="1:24" x14ac:dyDescent="0.2">
      <c r="A80" t="s">
        <v>120</v>
      </c>
      <c r="B80">
        <v>332</v>
      </c>
      <c r="C80">
        <v>318</v>
      </c>
      <c r="D80">
        <v>412</v>
      </c>
      <c r="F80">
        <v>204200</v>
      </c>
      <c r="G80">
        <f>(B80/F80)*100000</f>
        <v>162.58570029382958</v>
      </c>
      <c r="H80">
        <v>182584</v>
      </c>
      <c r="I80">
        <f>(C80/H80)*100000</f>
        <v>174.16641107654559</v>
      </c>
      <c r="J80">
        <v>178733</v>
      </c>
      <c r="K80">
        <f>(D80/J80)*100000</f>
        <v>230.5114332551907</v>
      </c>
      <c r="M80">
        <f t="shared" si="9"/>
        <v>11.580710782716011</v>
      </c>
      <c r="N80">
        <f t="shared" si="10"/>
        <v>56.34502217864511</v>
      </c>
      <c r="O80">
        <f t="shared" si="11"/>
        <v>67.92573296136112</v>
      </c>
      <c r="P80">
        <f t="shared" si="12"/>
        <v>1.6258570029382957E-3</v>
      </c>
      <c r="Q80">
        <f t="shared" si="13"/>
        <v>1.7416641107654558E-3</v>
      </c>
      <c r="R80">
        <f t="shared" si="14"/>
        <v>2.3051143325519071E-3</v>
      </c>
      <c r="T80" s="9">
        <f t="shared" si="15"/>
        <v>7.1228347645500262E-2</v>
      </c>
      <c r="U80" s="9">
        <f t="shared" si="16"/>
        <v>0.32351256381967741</v>
      </c>
      <c r="V80" s="9"/>
      <c r="X80" s="9">
        <f t="shared" si="17"/>
        <v>0.41778417682861274</v>
      </c>
    </row>
    <row r="81" spans="1:24" x14ac:dyDescent="0.2">
      <c r="A81" t="s">
        <v>121</v>
      </c>
      <c r="B81">
        <v>229</v>
      </c>
      <c r="C81">
        <v>230</v>
      </c>
      <c r="D81">
        <v>253</v>
      </c>
      <c r="F81">
        <v>141067</v>
      </c>
      <c r="G81">
        <f>(B81/F81)*100000</f>
        <v>162.33420998532611</v>
      </c>
      <c r="H81">
        <v>136026</v>
      </c>
      <c r="I81">
        <f>(C81/H81)*100000</f>
        <v>169.08532192374989</v>
      </c>
      <c r="J81">
        <v>135402</v>
      </c>
      <c r="K81">
        <f>(D81/J81)*100000</f>
        <v>186.85100663210292</v>
      </c>
      <c r="M81">
        <f t="shared" si="9"/>
        <v>6.7511119384237759</v>
      </c>
      <c r="N81">
        <f t="shared" si="10"/>
        <v>17.765684708353035</v>
      </c>
      <c r="O81">
        <f t="shared" si="11"/>
        <v>24.516796646776811</v>
      </c>
      <c r="P81">
        <f t="shared" si="12"/>
        <v>1.6233420998532611E-3</v>
      </c>
      <c r="Q81">
        <f t="shared" si="13"/>
        <v>1.6908532192374988E-3</v>
      </c>
      <c r="R81">
        <f t="shared" si="14"/>
        <v>1.8685100663210293E-3</v>
      </c>
      <c r="T81" s="9">
        <f t="shared" si="15"/>
        <v>4.1587733965835171E-2</v>
      </c>
      <c r="U81" s="9">
        <f t="shared" si="16"/>
        <v>0.10506934904949702</v>
      </c>
      <c r="V81" s="9"/>
      <c r="X81" s="9">
        <f t="shared" si="17"/>
        <v>0.15102667915156615</v>
      </c>
    </row>
    <row r="82" spans="1:24" x14ac:dyDescent="0.2">
      <c r="A82" t="s">
        <v>122</v>
      </c>
      <c r="B82">
        <v>839</v>
      </c>
      <c r="C82">
        <v>869</v>
      </c>
      <c r="D82">
        <v>867</v>
      </c>
      <c r="F82">
        <v>234508</v>
      </c>
      <c r="G82">
        <f>(B82/F82)*100000</f>
        <v>357.77031060774044</v>
      </c>
      <c r="H82">
        <v>246600</v>
      </c>
      <c r="I82">
        <f>(C82/H82)*100000</f>
        <v>352.3925385239254</v>
      </c>
      <c r="J82">
        <v>252016</v>
      </c>
      <c r="K82">
        <f>(D82/J82)*100000</f>
        <v>344.02577614119735</v>
      </c>
      <c r="M82">
        <f t="shared" si="9"/>
        <v>-5.3777720838150458</v>
      </c>
      <c r="N82">
        <f t="shared" si="10"/>
        <v>-8.3667623827280408</v>
      </c>
      <c r="O82">
        <f t="shared" si="11"/>
        <v>-13.744534466543087</v>
      </c>
      <c r="P82">
        <f t="shared" si="12"/>
        <v>3.5777031060774045E-3</v>
      </c>
      <c r="Q82">
        <f t="shared" si="13"/>
        <v>3.5239253852392539E-3</v>
      </c>
      <c r="R82">
        <f t="shared" si="14"/>
        <v>3.4402577614119738E-3</v>
      </c>
      <c r="T82" s="9">
        <f t="shared" si="15"/>
        <v>-1.5031353704783082E-2</v>
      </c>
      <c r="U82" s="9">
        <f t="shared" si="16"/>
        <v>-2.3742734218420349E-2</v>
      </c>
      <c r="V82" s="9"/>
      <c r="X82" s="9">
        <f t="shared" si="17"/>
        <v>-3.8417202487247698E-2</v>
      </c>
    </row>
    <row r="83" spans="1:24" x14ac:dyDescent="0.2">
      <c r="A83" t="s">
        <v>123</v>
      </c>
      <c r="B83">
        <v>483</v>
      </c>
      <c r="C83">
        <v>491</v>
      </c>
      <c r="D83">
        <v>580</v>
      </c>
      <c r="F83">
        <v>279718</v>
      </c>
      <c r="G83">
        <f>(B83/F83)*100000</f>
        <v>172.67390729234444</v>
      </c>
      <c r="H83">
        <v>270928</v>
      </c>
      <c r="I83">
        <f>(C83/H83)*100000</f>
        <v>181.22896120002363</v>
      </c>
      <c r="J83">
        <v>280311</v>
      </c>
      <c r="K83">
        <f>(D83/J83)*100000</f>
        <v>206.91303587800692</v>
      </c>
      <c r="M83">
        <f t="shared" si="9"/>
        <v>8.5550539076791949</v>
      </c>
      <c r="N83">
        <f t="shared" si="10"/>
        <v>25.68407467798329</v>
      </c>
      <c r="O83">
        <f t="shared" si="11"/>
        <v>34.239128585662485</v>
      </c>
      <c r="P83">
        <f t="shared" si="12"/>
        <v>1.7267390729234443E-3</v>
      </c>
      <c r="Q83">
        <f t="shared" si="13"/>
        <v>1.8122896120002362E-3</v>
      </c>
      <c r="R83">
        <f t="shared" si="14"/>
        <v>2.0691303587800692E-3</v>
      </c>
      <c r="T83" s="9">
        <f t="shared" si="15"/>
        <v>4.9544566644890417E-2</v>
      </c>
      <c r="U83" s="9">
        <f t="shared" si="16"/>
        <v>0.14172169010909694</v>
      </c>
      <c r="V83" s="9"/>
      <c r="X83" s="9">
        <f t="shared" si="17"/>
        <v>0.19828779647462402</v>
      </c>
    </row>
    <row r="84" spans="1:24" x14ac:dyDescent="0.2">
      <c r="A84" t="s">
        <v>124</v>
      </c>
      <c r="B84">
        <v>568</v>
      </c>
      <c r="C84">
        <v>669</v>
      </c>
      <c r="D84">
        <v>710</v>
      </c>
      <c r="F84">
        <v>244074</v>
      </c>
      <c r="G84">
        <f>(B84/F84)*100000</f>
        <v>232.71630734941041</v>
      </c>
      <c r="H84">
        <v>241099</v>
      </c>
      <c r="I84">
        <f>(C84/H84)*100000</f>
        <v>277.47937569214309</v>
      </c>
      <c r="J84">
        <v>237261</v>
      </c>
      <c r="K84">
        <f>(D84/J84)*100000</f>
        <v>299.24850691854118</v>
      </c>
      <c r="M84">
        <f t="shared" si="9"/>
        <v>44.76306834273268</v>
      </c>
      <c r="N84">
        <f t="shared" si="10"/>
        <v>21.769131226398088</v>
      </c>
      <c r="O84">
        <f t="shared" si="11"/>
        <v>66.532199569130768</v>
      </c>
      <c r="P84">
        <f t="shared" si="12"/>
        <v>2.3271630734941042E-3</v>
      </c>
      <c r="Q84">
        <f t="shared" si="13"/>
        <v>2.7747937569214307E-3</v>
      </c>
      <c r="R84">
        <f t="shared" si="14"/>
        <v>2.9924850691854118E-3</v>
      </c>
      <c r="T84" s="9">
        <f t="shared" si="15"/>
        <v>0.19235037223035439</v>
      </c>
      <c r="U84" s="9">
        <f t="shared" si="16"/>
        <v>7.8453150516492626E-2</v>
      </c>
      <c r="V84" s="9"/>
      <c r="X84" s="9">
        <f t="shared" si="17"/>
        <v>0.28589401545133841</v>
      </c>
    </row>
    <row r="85" spans="1:24" x14ac:dyDescent="0.2">
      <c r="A85" t="s">
        <v>125</v>
      </c>
      <c r="B85">
        <v>2483</v>
      </c>
      <c r="C85">
        <v>2917</v>
      </c>
      <c r="D85">
        <v>3058</v>
      </c>
      <c r="F85">
        <v>853151</v>
      </c>
      <c r="G85">
        <f>(B85/F85)*100000</f>
        <v>291.03874929525961</v>
      </c>
      <c r="H85">
        <v>953390</v>
      </c>
      <c r="I85">
        <f>(C85/H85)*100000</f>
        <v>305.96083449585166</v>
      </c>
      <c r="J85">
        <v>971906</v>
      </c>
      <c r="K85">
        <f>(D85/J85)*100000</f>
        <v>314.63948159595679</v>
      </c>
      <c r="M85">
        <f t="shared" si="9"/>
        <v>14.922085200592051</v>
      </c>
      <c r="N85">
        <f t="shared" si="10"/>
        <v>8.6786471001051382</v>
      </c>
      <c r="O85">
        <f t="shared" si="11"/>
        <v>23.600732300697189</v>
      </c>
      <c r="P85">
        <f t="shared" si="12"/>
        <v>2.9103874929525958E-3</v>
      </c>
      <c r="Q85">
        <f t="shared" si="13"/>
        <v>3.0596083449585163E-3</v>
      </c>
      <c r="R85">
        <f t="shared" si="14"/>
        <v>3.146394815959568E-3</v>
      </c>
      <c r="T85" s="9">
        <f t="shared" si="15"/>
        <v>5.1271815992631121E-2</v>
      </c>
      <c r="U85" s="9">
        <f t="shared" si="16"/>
        <v>2.8365222347512056E-2</v>
      </c>
      <c r="V85" s="9"/>
      <c r="X85" s="9">
        <f t="shared" si="17"/>
        <v>8.1091374800934882E-2</v>
      </c>
    </row>
    <row r="86" spans="1:24" x14ac:dyDescent="0.2">
      <c r="A86" t="s">
        <v>126</v>
      </c>
      <c r="B86">
        <v>393</v>
      </c>
      <c r="C86">
        <v>395</v>
      </c>
      <c r="D86">
        <v>456</v>
      </c>
      <c r="F86">
        <v>158286</v>
      </c>
      <c r="G86">
        <f>(B86/F86)*100000</f>
        <v>248.28475038853722</v>
      </c>
      <c r="H86">
        <v>162232</v>
      </c>
      <c r="I86">
        <f>(C86/H86)*100000</f>
        <v>243.4784752699837</v>
      </c>
      <c r="J86">
        <v>168754</v>
      </c>
      <c r="K86">
        <f>(D86/J86)*100000</f>
        <v>270.21581710655744</v>
      </c>
      <c r="M86">
        <f t="shared" si="9"/>
        <v>-4.8062751185535149</v>
      </c>
      <c r="N86">
        <f t="shared" si="10"/>
        <v>26.737341836573734</v>
      </c>
      <c r="O86">
        <f t="shared" si="11"/>
        <v>21.931066718020219</v>
      </c>
      <c r="P86">
        <f t="shared" si="12"/>
        <v>2.4828475038853721E-3</v>
      </c>
      <c r="Q86">
        <f t="shared" si="13"/>
        <v>2.4347847526998371E-3</v>
      </c>
      <c r="R86">
        <f t="shared" si="14"/>
        <v>2.7021581710655745E-3</v>
      </c>
      <c r="T86" s="9">
        <f t="shared" si="15"/>
        <v>-1.9357915099627452E-2</v>
      </c>
      <c r="U86" s="9">
        <f t="shared" si="16"/>
        <v>0.1098139858438236</v>
      </c>
      <c r="V86" s="9"/>
      <c r="X86" s="9">
        <f t="shared" si="17"/>
        <v>8.8330300929479716E-2</v>
      </c>
    </row>
    <row r="87" spans="1:24" x14ac:dyDescent="0.2">
      <c r="A87" t="s">
        <v>127</v>
      </c>
      <c r="B87">
        <v>255</v>
      </c>
      <c r="C87">
        <v>285</v>
      </c>
      <c r="D87">
        <v>340</v>
      </c>
      <c r="F87">
        <v>161608</v>
      </c>
      <c r="G87">
        <f>(B87/F87)*100000</f>
        <v>157.78921835552694</v>
      </c>
      <c r="H87">
        <v>166070</v>
      </c>
      <c r="I87">
        <f>(C87/H87)*100000</f>
        <v>171.61437947853315</v>
      </c>
      <c r="J87">
        <v>183030</v>
      </c>
      <c r="K87">
        <f>(D87/J87)*100000</f>
        <v>185.76189695678303</v>
      </c>
      <c r="M87">
        <f t="shared" si="9"/>
        <v>13.825161123006211</v>
      </c>
      <c r="N87">
        <f t="shared" si="10"/>
        <v>14.147517478249881</v>
      </c>
      <c r="O87">
        <f t="shared" si="11"/>
        <v>27.972678601256092</v>
      </c>
      <c r="P87">
        <f t="shared" si="12"/>
        <v>1.5778921835552695E-3</v>
      </c>
      <c r="Q87">
        <f t="shared" si="13"/>
        <v>1.7161437947853316E-3</v>
      </c>
      <c r="R87">
        <f t="shared" si="14"/>
        <v>1.8576189695678304E-3</v>
      </c>
      <c r="T87" s="9">
        <f t="shared" si="15"/>
        <v>8.7617907402619086E-2</v>
      </c>
      <c r="U87" s="9">
        <f t="shared" si="16"/>
        <v>8.2437832547823109E-2</v>
      </c>
      <c r="V87" s="9"/>
      <c r="X87" s="9">
        <f t="shared" si="17"/>
        <v>0.17727877032908998</v>
      </c>
    </row>
    <row r="88" spans="1:24" x14ac:dyDescent="0.2">
      <c r="A88" t="s">
        <v>128</v>
      </c>
      <c r="B88">
        <v>773</v>
      </c>
      <c r="C88">
        <v>824</v>
      </c>
      <c r="D88">
        <v>833</v>
      </c>
      <c r="F88">
        <v>208429</v>
      </c>
      <c r="G88">
        <f>(B88/F88)*100000</f>
        <v>370.86969663530505</v>
      </c>
      <c r="H88">
        <v>217790</v>
      </c>
      <c r="I88">
        <f>(C88/H88)*100000</f>
        <v>378.34611322833922</v>
      </c>
      <c r="J88">
        <v>218624</v>
      </c>
      <c r="K88">
        <f>(D88/J88)*100000</f>
        <v>381.01946721311475</v>
      </c>
      <c r="M88">
        <f t="shared" si="9"/>
        <v>7.4764165930341733</v>
      </c>
      <c r="N88">
        <f t="shared" si="10"/>
        <v>2.673353984775531</v>
      </c>
      <c r="O88">
        <f t="shared" si="11"/>
        <v>10.149770577809704</v>
      </c>
      <c r="P88">
        <f t="shared" si="12"/>
        <v>3.7086969663530506E-3</v>
      </c>
      <c r="Q88">
        <f t="shared" si="13"/>
        <v>3.7834611322833923E-3</v>
      </c>
      <c r="R88">
        <f t="shared" si="14"/>
        <v>3.8101946721311474E-3</v>
      </c>
      <c r="T88" s="9">
        <f t="shared" si="15"/>
        <v>2.0159146624443968E-2</v>
      </c>
      <c r="U88" s="9">
        <f t="shared" si="16"/>
        <v>7.0658951983526702E-3</v>
      </c>
      <c r="V88" s="9"/>
      <c r="X88" s="9">
        <f t="shared" si="17"/>
        <v>2.7367484240133185E-2</v>
      </c>
    </row>
    <row r="89" spans="1:24" x14ac:dyDescent="0.2">
      <c r="A89" t="s">
        <v>129</v>
      </c>
      <c r="B89">
        <v>619</v>
      </c>
      <c r="C89">
        <v>703</v>
      </c>
      <c r="D89">
        <v>771</v>
      </c>
      <c r="F89">
        <v>197354</v>
      </c>
      <c r="G89">
        <f>(B89/F89)*100000</f>
        <v>313.64958399627068</v>
      </c>
      <c r="H89">
        <v>206800</v>
      </c>
      <c r="I89">
        <f>(C89/H89)*100000</f>
        <v>339.94197292069634</v>
      </c>
      <c r="J89">
        <v>218769</v>
      </c>
      <c r="K89">
        <f>(D89/J89)*100000</f>
        <v>352.42653209549798</v>
      </c>
      <c r="M89">
        <f t="shared" si="9"/>
        <v>26.292388924425666</v>
      </c>
      <c r="N89">
        <f t="shared" si="10"/>
        <v>12.484559174801632</v>
      </c>
      <c r="O89">
        <f t="shared" si="11"/>
        <v>38.776948099227297</v>
      </c>
      <c r="P89">
        <f t="shared" si="12"/>
        <v>3.1364958399627066E-3</v>
      </c>
      <c r="Q89">
        <f t="shared" si="13"/>
        <v>3.3994197292069634E-3</v>
      </c>
      <c r="R89">
        <f t="shared" si="14"/>
        <v>3.52426532095498E-3</v>
      </c>
      <c r="T89" s="9">
        <f t="shared" si="15"/>
        <v>8.3827271789840146E-2</v>
      </c>
      <c r="U89" s="9">
        <f t="shared" si="16"/>
        <v>3.672555956399693E-2</v>
      </c>
      <c r="V89" s="9"/>
      <c r="X89" s="9">
        <f t="shared" si="17"/>
        <v>0.12363143481704221</v>
      </c>
    </row>
    <row r="90" spans="1:24" x14ac:dyDescent="0.2">
      <c r="A90" t="s">
        <v>130</v>
      </c>
      <c r="B90">
        <v>2117</v>
      </c>
      <c r="C90">
        <v>2339</v>
      </c>
      <c r="D90">
        <v>2607</v>
      </c>
      <c r="F90">
        <v>597599</v>
      </c>
      <c r="G90">
        <f>(B90/F90)*100000</f>
        <v>354.25092746139131</v>
      </c>
      <c r="H90">
        <v>649891</v>
      </c>
      <c r="I90">
        <f>(C90/H90)*100000</f>
        <v>359.90650739893306</v>
      </c>
      <c r="J90">
        <v>676178</v>
      </c>
      <c r="K90">
        <f>(D90/J90)*100000</f>
        <v>385.54936717846488</v>
      </c>
      <c r="M90">
        <f t="shared" si="9"/>
        <v>5.655579937541745</v>
      </c>
      <c r="N90">
        <f t="shared" si="10"/>
        <v>25.642859779531818</v>
      </c>
      <c r="O90">
        <f t="shared" si="11"/>
        <v>31.298439717073563</v>
      </c>
      <c r="P90">
        <f t="shared" si="12"/>
        <v>3.5425092746139133E-3</v>
      </c>
      <c r="Q90">
        <f t="shared" si="13"/>
        <v>3.5990650739893305E-3</v>
      </c>
      <c r="R90">
        <f t="shared" si="14"/>
        <v>3.8554936717846485E-3</v>
      </c>
      <c r="T90" s="9">
        <f t="shared" si="15"/>
        <v>1.5964898040127518E-2</v>
      </c>
      <c r="U90" s="9">
        <f t="shared" si="16"/>
        <v>7.124866945267079E-2</v>
      </c>
      <c r="V90" s="9"/>
      <c r="X90" s="9">
        <f t="shared" si="17"/>
        <v>8.8351045236104958E-2</v>
      </c>
    </row>
    <row r="91" spans="1:24" x14ac:dyDescent="0.2">
      <c r="A91" t="s">
        <v>131</v>
      </c>
      <c r="B91">
        <v>3050</v>
      </c>
      <c r="C91">
        <v>3213</v>
      </c>
      <c r="D91">
        <v>3501</v>
      </c>
      <c r="F91">
        <v>683890</v>
      </c>
      <c r="G91">
        <f>(B91/F91)*100000</f>
        <v>445.9781543815526</v>
      </c>
      <c r="H91">
        <v>716111</v>
      </c>
      <c r="I91">
        <f>(C91/H91)*100000</f>
        <v>448.67345984072301</v>
      </c>
      <c r="J91">
        <v>751413</v>
      </c>
      <c r="K91">
        <f>(D91/J91)*100000</f>
        <v>465.92220257035751</v>
      </c>
      <c r="M91">
        <f t="shared" si="9"/>
        <v>2.6953054591704131</v>
      </c>
      <c r="N91">
        <f t="shared" si="10"/>
        <v>17.2487427296345</v>
      </c>
      <c r="O91">
        <f t="shared" si="11"/>
        <v>19.944048188804913</v>
      </c>
      <c r="P91">
        <f t="shared" si="12"/>
        <v>4.4597815438155259E-3</v>
      </c>
      <c r="Q91">
        <f t="shared" si="13"/>
        <v>4.4867345984072301E-3</v>
      </c>
      <c r="R91">
        <f t="shared" si="14"/>
        <v>4.6592220257035749E-3</v>
      </c>
      <c r="T91" s="9">
        <f t="shared" si="15"/>
        <v>6.0435818048264036E-3</v>
      </c>
      <c r="U91" s="9">
        <f t="shared" si="16"/>
        <v>3.8443866806290937E-2</v>
      </c>
      <c r="V91" s="9"/>
      <c r="X91" s="9">
        <f t="shared" si="17"/>
        <v>4.4719787265055017E-2</v>
      </c>
    </row>
    <row r="92" spans="1:24" x14ac:dyDescent="0.2">
      <c r="A92" t="s">
        <v>132</v>
      </c>
      <c r="B92">
        <v>1011</v>
      </c>
      <c r="C92">
        <v>1082</v>
      </c>
      <c r="D92">
        <v>1286</v>
      </c>
      <c r="F92">
        <v>313047</v>
      </c>
      <c r="G92">
        <f>(B92/F92)*100000</f>
        <v>322.9547000929573</v>
      </c>
      <c r="H92">
        <v>327534</v>
      </c>
      <c r="I92">
        <f>(C92/H92)*100000</f>
        <v>330.34738378305764</v>
      </c>
      <c r="J92">
        <v>351792</v>
      </c>
      <c r="K92">
        <f>(D92/J92)*100000</f>
        <v>365.55691999818077</v>
      </c>
      <c r="M92">
        <f t="shared" si="9"/>
        <v>7.3926836901003412</v>
      </c>
      <c r="N92">
        <f t="shared" si="10"/>
        <v>35.209536215123137</v>
      </c>
      <c r="O92">
        <f t="shared" si="11"/>
        <v>42.602219905223478</v>
      </c>
      <c r="P92">
        <f t="shared" si="12"/>
        <v>3.229547000929573E-3</v>
      </c>
      <c r="Q92">
        <f t="shared" si="13"/>
        <v>3.3034738378305765E-3</v>
      </c>
      <c r="R92">
        <f t="shared" si="14"/>
        <v>3.6555691999818076E-3</v>
      </c>
      <c r="T92" s="9">
        <f t="shared" si="15"/>
        <v>2.2890775975616676E-2</v>
      </c>
      <c r="U92" s="9">
        <f t="shared" si="16"/>
        <v>0.10658336630946516</v>
      </c>
      <c r="V92" s="9"/>
      <c r="X92" s="9">
        <f t="shared" si="17"/>
        <v>0.13191391824599891</v>
      </c>
    </row>
    <row r="93" spans="1:24" x14ac:dyDescent="0.2">
      <c r="A93" t="s">
        <v>133</v>
      </c>
      <c r="B93">
        <v>2098</v>
      </c>
      <c r="C93">
        <v>2226</v>
      </c>
      <c r="D93">
        <v>2080</v>
      </c>
      <c r="F93">
        <v>298648</v>
      </c>
      <c r="G93">
        <f>(B93/F93)*100000</f>
        <v>702.49926334681629</v>
      </c>
      <c r="H93">
        <v>310011</v>
      </c>
      <c r="I93">
        <f>(C93/H93)*100000</f>
        <v>718.03903732448202</v>
      </c>
      <c r="J93">
        <v>292387</v>
      </c>
      <c r="K93">
        <f>(D93/J93)*100000</f>
        <v>711.38593713126772</v>
      </c>
      <c r="M93">
        <f t="shared" si="9"/>
        <v>15.539773977665732</v>
      </c>
      <c r="N93">
        <f t="shared" si="10"/>
        <v>-6.6531001932142999</v>
      </c>
      <c r="O93">
        <f t="shared" si="11"/>
        <v>8.8866737844514319</v>
      </c>
      <c r="P93">
        <f t="shared" si="12"/>
        <v>7.0249926334681632E-3</v>
      </c>
      <c r="Q93">
        <f t="shared" si="13"/>
        <v>7.1803903732448205E-3</v>
      </c>
      <c r="R93">
        <f t="shared" si="14"/>
        <v>7.1138593713126778E-3</v>
      </c>
      <c r="T93" s="9">
        <f t="shared" si="15"/>
        <v>2.2120697897435246E-2</v>
      </c>
      <c r="U93" s="9">
        <f t="shared" si="16"/>
        <v>-9.265652488762573E-3</v>
      </c>
      <c r="V93" s="9"/>
      <c r="X93" s="9">
        <f t="shared" si="17"/>
        <v>1.2650082709146138E-2</v>
      </c>
    </row>
    <row r="94" spans="1:24" x14ac:dyDescent="0.2">
      <c r="A94" t="s">
        <v>134</v>
      </c>
      <c r="B94">
        <v>5065</v>
      </c>
      <c r="C94">
        <v>5582</v>
      </c>
      <c r="D94">
        <v>5745</v>
      </c>
      <c r="F94">
        <v>778640</v>
      </c>
      <c r="G94">
        <f>(B94/F94)*100000</f>
        <v>650.49316757423196</v>
      </c>
      <c r="H94">
        <v>862292</v>
      </c>
      <c r="I94">
        <f>(C94/H94)*100000</f>
        <v>647.34451902603757</v>
      </c>
      <c r="J94">
        <v>870182</v>
      </c>
      <c r="K94">
        <f>(D94/J94)*100000</f>
        <v>660.20671537678322</v>
      </c>
      <c r="M94">
        <f t="shared" si="9"/>
        <v>-3.1486485481943873</v>
      </c>
      <c r="N94">
        <f t="shared" si="10"/>
        <v>12.862196350745648</v>
      </c>
      <c r="O94">
        <f t="shared" si="11"/>
        <v>9.7135478025512612</v>
      </c>
      <c r="P94">
        <f t="shared" si="12"/>
        <v>6.50493167574232E-3</v>
      </c>
      <c r="Q94">
        <f t="shared" si="13"/>
        <v>6.4734451902603756E-3</v>
      </c>
      <c r="R94">
        <f t="shared" si="14"/>
        <v>6.6020671537678323E-3</v>
      </c>
      <c r="T94" s="9">
        <f t="shared" si="15"/>
        <v>-4.840402182756407E-3</v>
      </c>
      <c r="U94" s="9">
        <f t="shared" si="16"/>
        <v>1.9869166993330689E-2</v>
      </c>
      <c r="V94" s="9"/>
      <c r="X94" s="9">
        <f t="shared" si="17"/>
        <v>1.4932590051290212E-2</v>
      </c>
    </row>
    <row r="95" spans="1:24" x14ac:dyDescent="0.2">
      <c r="A95" t="s">
        <v>135</v>
      </c>
      <c r="B95">
        <v>680</v>
      </c>
      <c r="C95">
        <v>721</v>
      </c>
      <c r="D95">
        <v>844</v>
      </c>
      <c r="F95">
        <v>219707</v>
      </c>
      <c r="G95">
        <f>(B95/F95)*100000</f>
        <v>309.50311096141678</v>
      </c>
      <c r="H95">
        <v>213764</v>
      </c>
      <c r="I95">
        <f>(C95/H95)*100000</f>
        <v>337.28785015250463</v>
      </c>
      <c r="J95">
        <v>224711</v>
      </c>
      <c r="K95">
        <f>(D95/J95)*100000</f>
        <v>375.59354014712233</v>
      </c>
      <c r="M95">
        <f t="shared" si="9"/>
        <v>27.784739191087851</v>
      </c>
      <c r="N95">
        <f t="shared" si="10"/>
        <v>38.305689994617694</v>
      </c>
      <c r="O95">
        <f t="shared" si="11"/>
        <v>66.090429185705545</v>
      </c>
      <c r="P95">
        <f t="shared" si="12"/>
        <v>3.0950311096141678E-3</v>
      </c>
      <c r="Q95">
        <f t="shared" si="13"/>
        <v>3.3728785015250465E-3</v>
      </c>
      <c r="R95">
        <f t="shared" si="14"/>
        <v>3.7559354014712232E-3</v>
      </c>
      <c r="T95" s="9">
        <f t="shared" si="15"/>
        <v>8.977208372729914E-2</v>
      </c>
      <c r="U95" s="9">
        <f t="shared" si="16"/>
        <v>0.11356972976434745</v>
      </c>
      <c r="V95" s="9"/>
      <c r="X95" s="9">
        <f t="shared" si="17"/>
        <v>0.21353720478093835</v>
      </c>
    </row>
    <row r="96" spans="1:24" x14ac:dyDescent="0.2">
      <c r="A96" t="s">
        <v>136</v>
      </c>
      <c r="B96">
        <v>987</v>
      </c>
      <c r="C96">
        <v>1014</v>
      </c>
      <c r="D96">
        <v>1293</v>
      </c>
      <c r="F96">
        <v>639889</v>
      </c>
      <c r="G96">
        <f>(B96/F96)*100000</f>
        <v>154.24550195424519</v>
      </c>
      <c r="H96">
        <v>641446</v>
      </c>
      <c r="I96">
        <f>(C96/H96)*100000</f>
        <v>158.08033723805278</v>
      </c>
      <c r="J96">
        <v>696312</v>
      </c>
      <c r="K96">
        <f>(D96/J96)*100000</f>
        <v>185.69262054940887</v>
      </c>
      <c r="M96">
        <f t="shared" si="9"/>
        <v>3.8348352838075925</v>
      </c>
      <c r="N96">
        <f t="shared" si="10"/>
        <v>27.612283311356094</v>
      </c>
      <c r="O96">
        <f t="shared" si="11"/>
        <v>31.447118595163687</v>
      </c>
      <c r="P96">
        <f t="shared" si="12"/>
        <v>1.5424550195424519E-3</v>
      </c>
      <c r="Q96">
        <f t="shared" si="13"/>
        <v>1.5808033723805277E-3</v>
      </c>
      <c r="R96">
        <f t="shared" si="14"/>
        <v>1.8569262054940888E-3</v>
      </c>
      <c r="T96" s="9">
        <f t="shared" si="15"/>
        <v>2.4861893768189897E-2</v>
      </c>
      <c r="U96" s="9">
        <f t="shared" si="16"/>
        <v>0.17467247219858123</v>
      </c>
      <c r="V96" s="9"/>
      <c r="X96" s="9">
        <f t="shared" si="17"/>
        <v>0.20387705441479936</v>
      </c>
    </row>
    <row r="97" spans="1:24" x14ac:dyDescent="0.2">
      <c r="A97" t="s">
        <v>137</v>
      </c>
      <c r="B97">
        <v>416</v>
      </c>
      <c r="C97">
        <v>440</v>
      </c>
      <c r="D97">
        <v>505</v>
      </c>
      <c r="F97">
        <v>170973</v>
      </c>
      <c r="G97">
        <f>(B97/F97)*100000</f>
        <v>243.3132716861727</v>
      </c>
      <c r="H97">
        <v>189028</v>
      </c>
      <c r="I97">
        <f>(C97/H97)*100000</f>
        <v>232.7697483970629</v>
      </c>
      <c r="J97">
        <v>195373</v>
      </c>
      <c r="K97">
        <f>(D97/J97)*100000</f>
        <v>258.47993325587464</v>
      </c>
      <c r="M97">
        <f t="shared" si="9"/>
        <v>-10.5435232891098</v>
      </c>
      <c r="N97">
        <f t="shared" si="10"/>
        <v>25.710184858811743</v>
      </c>
      <c r="O97">
        <f t="shared" si="11"/>
        <v>15.166661569701944</v>
      </c>
      <c r="P97">
        <f t="shared" si="12"/>
        <v>2.4331327168617268E-3</v>
      </c>
      <c r="Q97">
        <f t="shared" si="13"/>
        <v>2.3276974839706289E-3</v>
      </c>
      <c r="R97">
        <f t="shared" si="14"/>
        <v>2.5847993325587466E-3</v>
      </c>
      <c r="T97" s="9">
        <f t="shared" si="15"/>
        <v>-4.3333120368004067E-2</v>
      </c>
      <c r="U97" s="9">
        <f t="shared" si="16"/>
        <v>0.110453291442988</v>
      </c>
      <c r="V97" s="9"/>
      <c r="X97" s="9">
        <f t="shared" si="17"/>
        <v>6.2333885301842702E-2</v>
      </c>
    </row>
    <row r="98" spans="1:24" x14ac:dyDescent="0.2">
      <c r="A98" t="s">
        <v>138</v>
      </c>
      <c r="B98">
        <v>706</v>
      </c>
      <c r="C98">
        <v>752</v>
      </c>
      <c r="D98">
        <v>761</v>
      </c>
      <c r="F98">
        <v>257365</v>
      </c>
      <c r="G98">
        <f>(B98/F98)*100000</f>
        <v>274.31857478678143</v>
      </c>
      <c r="H98">
        <v>253227</v>
      </c>
      <c r="I98">
        <f>(C98/H98)*100000</f>
        <v>296.96675315033548</v>
      </c>
      <c r="J98">
        <v>264370</v>
      </c>
      <c r="K98">
        <f>(D98/J98)*100000</f>
        <v>287.85414381359459</v>
      </c>
      <c r="M98">
        <f t="shared" si="9"/>
        <v>22.648178363554052</v>
      </c>
      <c r="N98">
        <f t="shared" si="10"/>
        <v>-9.1126093367408885</v>
      </c>
      <c r="O98">
        <f t="shared" si="11"/>
        <v>13.535569026813164</v>
      </c>
      <c r="P98">
        <f t="shared" si="12"/>
        <v>2.7431857478678141E-3</v>
      </c>
      <c r="Q98">
        <f t="shared" si="13"/>
        <v>2.9696675315033548E-3</v>
      </c>
      <c r="R98">
        <f t="shared" si="14"/>
        <v>2.878541438135946E-3</v>
      </c>
      <c r="T98" s="9">
        <f t="shared" si="15"/>
        <v>8.2561592415525423E-2</v>
      </c>
      <c r="U98" s="9">
        <f t="shared" si="16"/>
        <v>-3.0685621336634088E-2</v>
      </c>
      <c r="V98" s="9"/>
      <c r="X98" s="9">
        <f t="shared" si="17"/>
        <v>4.9342517317078997E-2</v>
      </c>
    </row>
    <row r="99" spans="1:24" x14ac:dyDescent="0.2">
      <c r="A99" t="s">
        <v>139</v>
      </c>
      <c r="B99">
        <v>478</v>
      </c>
      <c r="C99">
        <v>533</v>
      </c>
      <c r="D99">
        <v>578</v>
      </c>
      <c r="F99">
        <v>141672</v>
      </c>
      <c r="G99">
        <f>(B99/F99)*100000</f>
        <v>337.39906262352474</v>
      </c>
      <c r="H99">
        <v>152245</v>
      </c>
      <c r="I99">
        <f>(C99/H99)*100000</f>
        <v>350.09359913297646</v>
      </c>
      <c r="J99">
        <v>161802</v>
      </c>
      <c r="K99">
        <f>(D99/J99)*100000</f>
        <v>357.22673390934602</v>
      </c>
      <c r="M99">
        <f t="shared" si="9"/>
        <v>12.694536509451723</v>
      </c>
      <c r="N99">
        <f t="shared" si="10"/>
        <v>7.1331347763695589</v>
      </c>
      <c r="O99">
        <f t="shared" si="11"/>
        <v>19.827671285821282</v>
      </c>
      <c r="P99">
        <f t="shared" si="12"/>
        <v>3.3739906262352476E-3</v>
      </c>
      <c r="Q99">
        <f t="shared" si="13"/>
        <v>3.5009359913297645E-3</v>
      </c>
      <c r="R99">
        <f t="shared" si="14"/>
        <v>3.57226733909346E-3</v>
      </c>
      <c r="T99" s="9">
        <f t="shared" si="15"/>
        <v>3.7624694066256077E-2</v>
      </c>
      <c r="U99" s="9">
        <f t="shared" si="16"/>
        <v>2.0374936285710719E-2</v>
      </c>
      <c r="V99" s="9"/>
      <c r="X99" s="9">
        <f t="shared" si="17"/>
        <v>5.8766231096336122E-2</v>
      </c>
    </row>
    <row r="100" spans="1:24" x14ac:dyDescent="0.2">
      <c r="A100" t="s">
        <v>140</v>
      </c>
      <c r="B100">
        <v>586</v>
      </c>
      <c r="C100">
        <v>589</v>
      </c>
      <c r="D100">
        <v>639</v>
      </c>
      <c r="F100">
        <v>200777</v>
      </c>
      <c r="G100">
        <f>(B100/F100)*100000</f>
        <v>291.86610020072021</v>
      </c>
      <c r="H100">
        <v>197457</v>
      </c>
      <c r="I100">
        <f>(C100/H100)*100000</f>
        <v>298.29279286123051</v>
      </c>
      <c r="J100">
        <v>202287</v>
      </c>
      <c r="K100">
        <f>(D100/J100)*100000</f>
        <v>315.8878227468893</v>
      </c>
      <c r="M100">
        <f t="shared" si="9"/>
        <v>6.4266926605102981</v>
      </c>
      <c r="N100">
        <f t="shared" si="10"/>
        <v>17.595029885658789</v>
      </c>
      <c r="O100">
        <f t="shared" si="11"/>
        <v>24.021722546169087</v>
      </c>
      <c r="P100">
        <f t="shared" si="12"/>
        <v>2.918661002007202E-3</v>
      </c>
      <c r="Q100">
        <f t="shared" si="13"/>
        <v>2.9829279286123053E-3</v>
      </c>
      <c r="R100">
        <f t="shared" si="14"/>
        <v>3.1588782274688931E-3</v>
      </c>
      <c r="T100" s="9">
        <f t="shared" si="15"/>
        <v>2.2019318639919495E-2</v>
      </c>
      <c r="U100" s="9">
        <f t="shared" si="16"/>
        <v>5.8985769374066625E-2</v>
      </c>
      <c r="V100" s="9"/>
      <c r="X100" s="9">
        <f t="shared" si="17"/>
        <v>8.2303914465054501E-2</v>
      </c>
    </row>
    <row r="101" spans="1:24" x14ac:dyDescent="0.2">
      <c r="A101" t="s">
        <v>141</v>
      </c>
      <c r="B101">
        <v>150</v>
      </c>
      <c r="C101">
        <v>142</v>
      </c>
      <c r="D101">
        <v>156</v>
      </c>
      <c r="F101">
        <v>150230</v>
      </c>
      <c r="G101">
        <f>(B101/F101)*100000</f>
        <v>99.846901417826004</v>
      </c>
      <c r="H101">
        <v>141693</v>
      </c>
      <c r="I101">
        <f>(C101/H101)*100000</f>
        <v>100.2166656080399</v>
      </c>
      <c r="J101">
        <v>141550</v>
      </c>
      <c r="K101">
        <f>(D101/J101)*100000</f>
        <v>110.20840692334865</v>
      </c>
      <c r="M101">
        <f t="shared" si="9"/>
        <v>0.36976419021389972</v>
      </c>
      <c r="N101">
        <f t="shared" si="10"/>
        <v>9.9917413153087438</v>
      </c>
      <c r="O101">
        <f t="shared" si="11"/>
        <v>10.361505505522643</v>
      </c>
      <c r="P101">
        <f t="shared" si="12"/>
        <v>9.9846901417826E-4</v>
      </c>
      <c r="Q101">
        <f t="shared" si="13"/>
        <v>1.0021666560803991E-3</v>
      </c>
      <c r="R101">
        <f t="shared" si="14"/>
        <v>1.1020840692334865E-3</v>
      </c>
      <c r="T101" s="9">
        <f t="shared" si="15"/>
        <v>3.7033116197223498E-3</v>
      </c>
      <c r="U101" s="9">
        <f t="shared" si="16"/>
        <v>9.9701394520425465E-2</v>
      </c>
      <c r="V101" s="9"/>
      <c r="X101" s="9">
        <f t="shared" si="17"/>
        <v>0.10377393147297782</v>
      </c>
    </row>
    <row r="102" spans="1:24" x14ac:dyDescent="0.2">
      <c r="A102" t="s">
        <v>142</v>
      </c>
      <c r="B102">
        <v>575</v>
      </c>
      <c r="C102">
        <v>582</v>
      </c>
      <c r="D102">
        <v>774</v>
      </c>
      <c r="F102">
        <v>265622</v>
      </c>
      <c r="G102">
        <f>(B102/F102)*100000</f>
        <v>216.47303310719747</v>
      </c>
      <c r="H102">
        <v>265694</v>
      </c>
      <c r="I102">
        <f>(C102/H102)*100000</f>
        <v>219.04898115877666</v>
      </c>
      <c r="J102">
        <v>274649</v>
      </c>
      <c r="K102">
        <f>(D102/J102)*100000</f>
        <v>281.81424290640052</v>
      </c>
      <c r="M102">
        <f t="shared" si="9"/>
        <v>2.5759480515791893</v>
      </c>
      <c r="N102">
        <f t="shared" si="10"/>
        <v>62.765261747623867</v>
      </c>
      <c r="O102">
        <f t="shared" si="11"/>
        <v>65.341209799203057</v>
      </c>
      <c r="P102">
        <f t="shared" si="12"/>
        <v>2.1647303310719746E-3</v>
      </c>
      <c r="Q102">
        <f t="shared" si="13"/>
        <v>2.1904898115877665E-3</v>
      </c>
      <c r="R102">
        <f t="shared" si="14"/>
        <v>2.8181424290640053E-3</v>
      </c>
      <c r="T102" s="9">
        <f t="shared" si="15"/>
        <v>1.1899625623592456E-2</v>
      </c>
      <c r="U102" s="9">
        <f t="shared" si="16"/>
        <v>0.2865352827280615</v>
      </c>
      <c r="V102" s="9"/>
      <c r="X102" s="9">
        <f t="shared" si="17"/>
        <v>0.30184457094406808</v>
      </c>
    </row>
    <row r="103" spans="1:24" x14ac:dyDescent="0.2">
      <c r="A103" t="s">
        <v>143</v>
      </c>
      <c r="B103">
        <v>208</v>
      </c>
      <c r="C103">
        <v>235</v>
      </c>
      <c r="D103">
        <v>249</v>
      </c>
      <c r="F103">
        <v>138752</v>
      </c>
      <c r="G103">
        <f>(B103/F103)*100000</f>
        <v>149.90774907749079</v>
      </c>
      <c r="H103">
        <v>136685</v>
      </c>
      <c r="I103">
        <f>(C103/H103)*100000</f>
        <v>171.92815597907597</v>
      </c>
      <c r="J103">
        <v>145345</v>
      </c>
      <c r="K103">
        <f>(D103/J103)*100000</f>
        <v>171.31652275620075</v>
      </c>
      <c r="M103">
        <f t="shared" si="9"/>
        <v>22.020406901585176</v>
      </c>
      <c r="N103">
        <f t="shared" si="10"/>
        <v>-0.61163322287521282</v>
      </c>
      <c r="O103">
        <f t="shared" si="11"/>
        <v>21.408773678709963</v>
      </c>
      <c r="P103">
        <f t="shared" si="12"/>
        <v>1.4990774907749078E-3</v>
      </c>
      <c r="Q103">
        <f t="shared" si="13"/>
        <v>1.7192815597907598E-3</v>
      </c>
      <c r="R103">
        <f t="shared" si="14"/>
        <v>1.7131652275620076E-3</v>
      </c>
      <c r="T103" s="9">
        <f t="shared" si="15"/>
        <v>0.14689305280811293</v>
      </c>
      <c r="U103" s="9">
        <f t="shared" si="16"/>
        <v>-3.5574930667531244E-3</v>
      </c>
      <c r="V103" s="9"/>
      <c r="X103" s="9">
        <f t="shared" si="17"/>
        <v>0.14281298872444073</v>
      </c>
    </row>
    <row r="104" spans="1:24" x14ac:dyDescent="0.2">
      <c r="A104" t="s">
        <v>144</v>
      </c>
      <c r="B104">
        <v>217</v>
      </c>
      <c r="C104">
        <v>258</v>
      </c>
      <c r="D104">
        <v>357</v>
      </c>
      <c r="F104">
        <v>188493</v>
      </c>
      <c r="G104">
        <f>(B104/F104)*100000</f>
        <v>115.12363854360639</v>
      </c>
      <c r="H104">
        <v>175272</v>
      </c>
      <c r="I104">
        <f>(C104/H104)*100000</f>
        <v>147.19978091195398</v>
      </c>
      <c r="J104">
        <v>186495</v>
      </c>
      <c r="K104">
        <f>(D104/J104)*100000</f>
        <v>191.42604359366203</v>
      </c>
      <c r="M104">
        <f t="shared" si="9"/>
        <v>32.07614236834759</v>
      </c>
      <c r="N104">
        <f t="shared" si="10"/>
        <v>44.22626268170805</v>
      </c>
      <c r="O104">
        <f t="shared" si="11"/>
        <v>76.30240505005564</v>
      </c>
      <c r="P104">
        <f t="shared" si="12"/>
        <v>1.1512363854360639E-3</v>
      </c>
      <c r="Q104">
        <f t="shared" si="13"/>
        <v>1.4719978091195399E-3</v>
      </c>
      <c r="R104">
        <f t="shared" si="14"/>
        <v>1.9142604359366202E-3</v>
      </c>
      <c r="T104" s="9">
        <f t="shared" si="15"/>
        <v>0.27862342412151819</v>
      </c>
      <c r="U104" s="9">
        <f t="shared" si="16"/>
        <v>0.30045060126931517</v>
      </c>
      <c r="V104" s="9"/>
      <c r="X104" s="9">
        <f t="shared" si="17"/>
        <v>0.66278660069585893</v>
      </c>
    </row>
    <row r="105" spans="1:24" x14ac:dyDescent="0.2">
      <c r="A105" t="s">
        <v>145</v>
      </c>
      <c r="B105">
        <v>637</v>
      </c>
      <c r="C105">
        <v>675</v>
      </c>
      <c r="D105">
        <v>824</v>
      </c>
      <c r="F105">
        <v>205812</v>
      </c>
      <c r="G105">
        <f>(B105/F105)*100000</f>
        <v>309.50576254057097</v>
      </c>
      <c r="H105">
        <v>206961</v>
      </c>
      <c r="I105">
        <f>(C105/H105)*100000</f>
        <v>326.14840477191353</v>
      </c>
      <c r="J105">
        <v>215208</v>
      </c>
      <c r="K105">
        <f>(D105/J105)*100000</f>
        <v>382.88539459499646</v>
      </c>
      <c r="M105">
        <f t="shared" si="9"/>
        <v>16.642642231342563</v>
      </c>
      <c r="N105">
        <f t="shared" si="10"/>
        <v>56.736989823082922</v>
      </c>
      <c r="O105">
        <f t="shared" si="11"/>
        <v>73.379632054425485</v>
      </c>
      <c r="P105">
        <f t="shared" si="12"/>
        <v>3.0950576254057099E-3</v>
      </c>
      <c r="Q105">
        <f t="shared" si="13"/>
        <v>3.2614840477191353E-3</v>
      </c>
      <c r="R105">
        <f t="shared" si="14"/>
        <v>3.8288539459499647E-3</v>
      </c>
      <c r="T105" s="9">
        <f t="shared" si="15"/>
        <v>5.3771671631351207E-2</v>
      </c>
      <c r="U105" s="9">
        <f t="shared" si="16"/>
        <v>0.17396065408555658</v>
      </c>
      <c r="V105" s="9"/>
      <c r="X105" s="9">
        <f t="shared" si="17"/>
        <v>0.23708648088517142</v>
      </c>
    </row>
    <row r="106" spans="1:24" x14ac:dyDescent="0.2">
      <c r="A106" t="s">
        <v>146</v>
      </c>
      <c r="B106">
        <v>908</v>
      </c>
      <c r="C106">
        <v>996</v>
      </c>
      <c r="D106">
        <v>1028</v>
      </c>
      <c r="F106">
        <v>254646</v>
      </c>
      <c r="G106">
        <f>(B106/F106)*100000</f>
        <v>356.57343920579945</v>
      </c>
      <c r="H106">
        <v>260876</v>
      </c>
      <c r="I106">
        <f>(C106/H106)*100000</f>
        <v>381.79058249896502</v>
      </c>
      <c r="J106">
        <v>276075</v>
      </c>
      <c r="K106">
        <f>(D106/J106)*100000</f>
        <v>372.36258263153132</v>
      </c>
      <c r="M106">
        <f t="shared" si="9"/>
        <v>25.217143293165577</v>
      </c>
      <c r="N106">
        <f t="shared" si="10"/>
        <v>-9.427999867433698</v>
      </c>
      <c r="O106">
        <f t="shared" si="11"/>
        <v>15.789143425731879</v>
      </c>
      <c r="P106">
        <f t="shared" si="12"/>
        <v>3.5657343920579942E-3</v>
      </c>
      <c r="Q106">
        <f t="shared" si="13"/>
        <v>3.8179058249896503E-3</v>
      </c>
      <c r="R106">
        <f t="shared" si="14"/>
        <v>3.723625826315313E-3</v>
      </c>
      <c r="T106" s="9">
        <f t="shared" si="15"/>
        <v>7.0720756288892614E-2</v>
      </c>
      <c r="U106" s="9">
        <f t="shared" si="16"/>
        <v>-2.4694165596552627E-2</v>
      </c>
      <c r="V106" s="9"/>
      <c r="X106" s="9">
        <f t="shared" si="17"/>
        <v>4.4280200625428624E-2</v>
      </c>
    </row>
    <row r="107" spans="1:24" x14ac:dyDescent="0.2">
      <c r="A107" t="s">
        <v>147</v>
      </c>
      <c r="B107">
        <v>88</v>
      </c>
      <c r="C107">
        <v>102</v>
      </c>
      <c r="D107">
        <v>86</v>
      </c>
      <c r="F107">
        <v>38363</v>
      </c>
      <c r="G107">
        <f>(B107/F107)*100000</f>
        <v>229.387691265021</v>
      </c>
      <c r="H107">
        <v>39872</v>
      </c>
      <c r="I107">
        <f>(C107/H107)*100000</f>
        <v>255.81861958266452</v>
      </c>
      <c r="J107">
        <v>42952</v>
      </c>
      <c r="K107">
        <f>(D107/J107)*100000</f>
        <v>200.22350530825108</v>
      </c>
      <c r="M107">
        <f t="shared" si="9"/>
        <v>26.43092831764352</v>
      </c>
      <c r="N107">
        <f t="shared" si="10"/>
        <v>-55.595114274413447</v>
      </c>
      <c r="O107">
        <f t="shared" si="11"/>
        <v>-29.164185956769927</v>
      </c>
      <c r="P107">
        <f t="shared" si="12"/>
        <v>2.29387691265021E-3</v>
      </c>
      <c r="Q107">
        <f t="shared" si="13"/>
        <v>2.5581861958266453E-3</v>
      </c>
      <c r="R107">
        <f t="shared" si="14"/>
        <v>2.0022350530825108E-3</v>
      </c>
      <c r="T107" s="9">
        <f t="shared" si="15"/>
        <v>0.11522382989201804</v>
      </c>
      <c r="U107" s="9">
        <f t="shared" si="16"/>
        <v>-0.21732239179896207</v>
      </c>
      <c r="V107" s="9"/>
      <c r="X107" s="9">
        <f t="shared" si="17"/>
        <v>-0.12713928021131413</v>
      </c>
    </row>
    <row r="108" spans="1:24" x14ac:dyDescent="0.2">
      <c r="A108" t="s">
        <v>148</v>
      </c>
      <c r="B108">
        <v>1469</v>
      </c>
      <c r="C108">
        <v>1442</v>
      </c>
      <c r="D108">
        <v>1618</v>
      </c>
      <c r="F108">
        <v>224540</v>
      </c>
      <c r="G108">
        <f>(B108/F108)*100000</f>
        <v>654.22641845550902</v>
      </c>
      <c r="H108">
        <v>219980</v>
      </c>
      <c r="I108">
        <f>(C108/H108)*100000</f>
        <v>655.51413764887718</v>
      </c>
      <c r="J108">
        <v>234745</v>
      </c>
      <c r="K108">
        <f>(D108/J108)*100000</f>
        <v>689.25855715776697</v>
      </c>
      <c r="M108">
        <f t="shared" si="9"/>
        <v>1.2877191933681615</v>
      </c>
      <c r="N108">
        <f t="shared" si="10"/>
        <v>33.744419508889791</v>
      </c>
      <c r="O108">
        <f t="shared" si="11"/>
        <v>35.032138702257953</v>
      </c>
      <c r="P108">
        <f t="shared" si="12"/>
        <v>6.5422641845550907E-3</v>
      </c>
      <c r="Q108">
        <f t="shared" si="13"/>
        <v>6.555141376488772E-3</v>
      </c>
      <c r="R108">
        <f t="shared" si="14"/>
        <v>6.8925855715776694E-3</v>
      </c>
      <c r="T108" s="9">
        <f t="shared" si="15"/>
        <v>1.9683081530216468E-3</v>
      </c>
      <c r="U108" s="9">
        <f t="shared" si="16"/>
        <v>5.1477790593381173E-2</v>
      </c>
      <c r="V108" s="9"/>
      <c r="X108" s="9">
        <f t="shared" si="17"/>
        <v>5.3547422901327309E-2</v>
      </c>
    </row>
    <row r="109" spans="1:24" x14ac:dyDescent="0.2">
      <c r="A109" t="s">
        <v>149</v>
      </c>
      <c r="B109">
        <v>858</v>
      </c>
      <c r="C109">
        <v>920</v>
      </c>
      <c r="D109">
        <v>1055</v>
      </c>
      <c r="F109">
        <v>290694</v>
      </c>
      <c r="G109">
        <f>(B109/F109)*100000</f>
        <v>295.15573076843691</v>
      </c>
      <c r="H109">
        <v>302347</v>
      </c>
      <c r="I109">
        <f>(C109/H109)*100000</f>
        <v>304.28613480537263</v>
      </c>
      <c r="J109">
        <v>323230</v>
      </c>
      <c r="K109">
        <f>(D109/J109)*100000</f>
        <v>326.39297094947869</v>
      </c>
      <c r="M109">
        <f t="shared" si="9"/>
        <v>9.1304040369357153</v>
      </c>
      <c r="N109">
        <f t="shared" si="10"/>
        <v>22.106836144106069</v>
      </c>
      <c r="O109">
        <f t="shared" si="11"/>
        <v>31.237240181041784</v>
      </c>
      <c r="P109">
        <f t="shared" si="12"/>
        <v>2.9515573076843689E-3</v>
      </c>
      <c r="Q109">
        <f t="shared" si="13"/>
        <v>3.0428613480537265E-3</v>
      </c>
      <c r="R109">
        <f t="shared" si="14"/>
        <v>3.2639297094947872E-3</v>
      </c>
      <c r="T109" s="9">
        <f t="shared" si="15"/>
        <v>3.0934191971014015E-2</v>
      </c>
      <c r="U109" s="9">
        <f t="shared" si="16"/>
        <v>7.2651473778935202E-2</v>
      </c>
      <c r="V109" s="9"/>
      <c r="X109" s="9">
        <f t="shared" si="17"/>
        <v>0.10583308038680389</v>
      </c>
    </row>
    <row r="110" spans="1:24" x14ac:dyDescent="0.2">
      <c r="A110" t="s">
        <v>150</v>
      </c>
      <c r="B110">
        <v>723</v>
      </c>
      <c r="C110">
        <v>807</v>
      </c>
      <c r="D110">
        <v>909</v>
      </c>
      <c r="F110">
        <v>276094</v>
      </c>
      <c r="G110">
        <f>(B110/F110)*100000</f>
        <v>261.86733503806676</v>
      </c>
      <c r="H110">
        <v>298913</v>
      </c>
      <c r="I110">
        <f>(C110/H110)*100000</f>
        <v>269.97822108774125</v>
      </c>
      <c r="J110">
        <v>297041</v>
      </c>
      <c r="K110">
        <f>(D110/J110)*100000</f>
        <v>306.01836110166613</v>
      </c>
      <c r="M110">
        <f t="shared" si="9"/>
        <v>8.110886049674491</v>
      </c>
      <c r="N110">
        <f t="shared" si="10"/>
        <v>36.040140013924884</v>
      </c>
      <c r="O110">
        <f t="shared" si="11"/>
        <v>44.151026063599375</v>
      </c>
      <c r="P110">
        <f t="shared" si="12"/>
        <v>2.6186733503806674E-3</v>
      </c>
      <c r="Q110">
        <f t="shared" si="13"/>
        <v>2.6997822108774123E-3</v>
      </c>
      <c r="R110">
        <f t="shared" si="14"/>
        <v>3.0601836110166611E-3</v>
      </c>
      <c r="T110" s="9">
        <f t="shared" si="15"/>
        <v>3.0973263803579933E-2</v>
      </c>
      <c r="U110" s="9">
        <f t="shared" si="16"/>
        <v>0.1334927679303882</v>
      </c>
      <c r="V110" s="9"/>
      <c r="X110" s="9">
        <f t="shared" si="17"/>
        <v>0.16860073845094611</v>
      </c>
    </row>
    <row r="111" spans="1:24" x14ac:dyDescent="0.2">
      <c r="A111" t="s">
        <v>151</v>
      </c>
      <c r="B111">
        <v>1229</v>
      </c>
      <c r="C111">
        <v>1457</v>
      </c>
      <c r="D111">
        <v>1562</v>
      </c>
      <c r="F111">
        <v>543528</v>
      </c>
      <c r="G111">
        <f>(B111/F111)*100000</f>
        <v>226.11530592720155</v>
      </c>
      <c r="H111">
        <v>589713</v>
      </c>
      <c r="I111">
        <f>(C111/H111)*100000</f>
        <v>247.06933711822532</v>
      </c>
      <c r="J111">
        <v>578839</v>
      </c>
      <c r="K111">
        <f>(D111/J111)*100000</f>
        <v>269.85051110930675</v>
      </c>
      <c r="M111">
        <f t="shared" si="9"/>
        <v>20.954031191023773</v>
      </c>
      <c r="N111">
        <f t="shared" si="10"/>
        <v>22.781173991081431</v>
      </c>
      <c r="O111">
        <f t="shared" si="11"/>
        <v>43.735205182105204</v>
      </c>
      <c r="P111">
        <f t="shared" si="12"/>
        <v>2.2611530592720154E-3</v>
      </c>
      <c r="Q111">
        <f t="shared" si="13"/>
        <v>2.4706933711822533E-3</v>
      </c>
      <c r="R111">
        <f t="shared" si="14"/>
        <v>2.6985051110930674E-3</v>
      </c>
      <c r="T111" s="9">
        <f t="shared" si="15"/>
        <v>9.2669671807931481E-2</v>
      </c>
      <c r="U111" s="9">
        <f t="shared" si="16"/>
        <v>9.2205589964328011E-2</v>
      </c>
      <c r="V111" s="9"/>
      <c r="X111" s="9">
        <f t="shared" si="17"/>
        <v>0.19341992353311047</v>
      </c>
    </row>
    <row r="112" spans="1:24" x14ac:dyDescent="0.2">
      <c r="A112" t="s">
        <v>152</v>
      </c>
      <c r="B112">
        <v>1091</v>
      </c>
      <c r="C112">
        <v>1171</v>
      </c>
      <c r="D112">
        <v>1406</v>
      </c>
      <c r="F112">
        <v>292707</v>
      </c>
      <c r="G112">
        <f>(B112/F112)*100000</f>
        <v>372.72767648194269</v>
      </c>
      <c r="H112">
        <v>311424</v>
      </c>
      <c r="I112">
        <f>(C112/H112)*100000</f>
        <v>376.0146937936704</v>
      </c>
      <c r="J112">
        <v>353334</v>
      </c>
      <c r="K112">
        <f>(D112/J112)*100000</f>
        <v>397.92377750230656</v>
      </c>
      <c r="M112">
        <f t="shared" si="9"/>
        <v>3.2870173117277091</v>
      </c>
      <c r="N112">
        <f t="shared" si="10"/>
        <v>21.90908370863616</v>
      </c>
      <c r="O112">
        <f t="shared" si="11"/>
        <v>25.196101020363869</v>
      </c>
      <c r="P112">
        <f t="shared" si="12"/>
        <v>3.7272767648194268E-3</v>
      </c>
      <c r="Q112">
        <f t="shared" si="13"/>
        <v>3.7601469379367038E-3</v>
      </c>
      <c r="R112">
        <f t="shared" si="14"/>
        <v>3.9792377750230657E-3</v>
      </c>
      <c r="T112" s="9">
        <f t="shared" si="15"/>
        <v>8.818817380970477E-3</v>
      </c>
      <c r="U112" s="9">
        <f t="shared" si="16"/>
        <v>5.8266562637731154E-2</v>
      </c>
      <c r="V112" s="9"/>
      <c r="X112" s="9">
        <f t="shared" si="17"/>
        <v>6.7599222194020661E-2</v>
      </c>
    </row>
    <row r="113" spans="1:24" x14ac:dyDescent="0.2">
      <c r="A113" t="s">
        <v>153</v>
      </c>
      <c r="B113">
        <v>777</v>
      </c>
      <c r="C113">
        <v>773</v>
      </c>
      <c r="D113">
        <v>779</v>
      </c>
      <c r="F113">
        <v>126669</v>
      </c>
      <c r="G113">
        <f>(B113/F113)*100000</f>
        <v>613.40975297823468</v>
      </c>
      <c r="H113">
        <v>119952</v>
      </c>
      <c r="I113">
        <f>(C113/H113)*100000</f>
        <v>644.42443644124319</v>
      </c>
      <c r="J113">
        <v>119201</v>
      </c>
      <c r="K113">
        <f>(D113/J113)*100000</f>
        <v>653.51800739926682</v>
      </c>
      <c r="M113">
        <f t="shared" si="9"/>
        <v>31.01468346300851</v>
      </c>
      <c r="N113">
        <f t="shared" si="10"/>
        <v>9.0935709580236335</v>
      </c>
      <c r="O113">
        <f t="shared" si="11"/>
        <v>40.108254421032143</v>
      </c>
      <c r="P113">
        <f t="shared" si="12"/>
        <v>6.1340975297823463E-3</v>
      </c>
      <c r="Q113">
        <f t="shared" si="13"/>
        <v>6.4442443644124317E-3</v>
      </c>
      <c r="R113">
        <f t="shared" si="14"/>
        <v>6.5351800739926677E-3</v>
      </c>
      <c r="T113" s="9">
        <f t="shared" si="15"/>
        <v>5.0561118913459824E-2</v>
      </c>
      <c r="U113" s="9">
        <f t="shared" si="16"/>
        <v>1.4111151663089875E-2</v>
      </c>
      <c r="V113" s="9"/>
      <c r="X113" s="9">
        <f t="shared" si="17"/>
        <v>6.538574619379306E-2</v>
      </c>
    </row>
    <row r="114" spans="1:24" x14ac:dyDescent="0.2">
      <c r="A114" t="s">
        <v>154</v>
      </c>
      <c r="B114">
        <v>601</v>
      </c>
      <c r="C114">
        <v>654</v>
      </c>
      <c r="D114">
        <v>647</v>
      </c>
      <c r="F114">
        <v>205711</v>
      </c>
      <c r="G114">
        <f>(B114/F114)*100000</f>
        <v>292.15744418140014</v>
      </c>
      <c r="H114">
        <v>200858</v>
      </c>
      <c r="I114">
        <f>(C114/H114)*100000</f>
        <v>325.60316243316174</v>
      </c>
      <c r="J114">
        <v>214579</v>
      </c>
      <c r="K114">
        <f>(D114/J114)*100000</f>
        <v>301.5206520675369</v>
      </c>
      <c r="M114">
        <f t="shared" si="9"/>
        <v>33.445718251761605</v>
      </c>
      <c r="N114">
        <f t="shared" si="10"/>
        <v>-24.082510365624842</v>
      </c>
      <c r="O114">
        <f t="shared" si="11"/>
        <v>9.3632078861367631</v>
      </c>
      <c r="P114">
        <f t="shared" si="12"/>
        <v>2.9215744418140013E-3</v>
      </c>
      <c r="Q114">
        <f t="shared" si="13"/>
        <v>3.2560316243316172E-3</v>
      </c>
      <c r="R114">
        <f t="shared" si="14"/>
        <v>3.015206520675369E-3</v>
      </c>
      <c r="T114" s="9">
        <f t="shared" si="15"/>
        <v>0.11447840511294721</v>
      </c>
      <c r="U114" s="9">
        <f t="shared" si="16"/>
        <v>-7.3962765550744186E-2</v>
      </c>
      <c r="V114" s="9"/>
      <c r="X114" s="9">
        <f t="shared" si="17"/>
        <v>3.2048500124210996E-2</v>
      </c>
    </row>
    <row r="115" spans="1:24" x14ac:dyDescent="0.2">
      <c r="A115" t="s">
        <v>155</v>
      </c>
      <c r="B115">
        <v>1644</v>
      </c>
      <c r="C115">
        <v>1823</v>
      </c>
      <c r="D115">
        <v>1927</v>
      </c>
      <c r="F115">
        <v>527820</v>
      </c>
      <c r="G115">
        <f>(B115/F115)*100000</f>
        <v>311.46981925656473</v>
      </c>
      <c r="H115">
        <v>546360</v>
      </c>
      <c r="I115">
        <f>(C115/H115)*100000</f>
        <v>333.66278644117432</v>
      </c>
      <c r="J115">
        <v>583966</v>
      </c>
      <c r="K115">
        <f>(D115/J115)*100000</f>
        <v>329.98496487809223</v>
      </c>
      <c r="M115">
        <f t="shared" si="9"/>
        <v>22.192967184609586</v>
      </c>
      <c r="N115">
        <f t="shared" si="10"/>
        <v>-3.677821563082091</v>
      </c>
      <c r="O115">
        <f t="shared" si="11"/>
        <v>18.515145621527495</v>
      </c>
      <c r="P115">
        <f t="shared" si="12"/>
        <v>3.1146981925656474E-3</v>
      </c>
      <c r="Q115">
        <f t="shared" si="13"/>
        <v>3.3366278644117431E-3</v>
      </c>
      <c r="R115">
        <f t="shared" si="14"/>
        <v>3.2998496487809223E-3</v>
      </c>
      <c r="T115" s="9">
        <f t="shared" si="15"/>
        <v>7.1252384059492857E-2</v>
      </c>
      <c r="U115" s="9">
        <f t="shared" si="16"/>
        <v>-1.1022570428993562E-2</v>
      </c>
      <c r="V115" s="9"/>
      <c r="X115" s="9">
        <f t="shared" si="17"/>
        <v>5.9444429208969835E-2</v>
      </c>
    </row>
    <row r="116" spans="1:24" x14ac:dyDescent="0.2">
      <c r="A116" t="s">
        <v>156</v>
      </c>
      <c r="B116">
        <v>1151</v>
      </c>
      <c r="C116">
        <v>1310</v>
      </c>
      <c r="D116">
        <v>1331</v>
      </c>
      <c r="F116">
        <v>262198</v>
      </c>
      <c r="G116">
        <f>(B116/F116)*100000</f>
        <v>438.98122792698649</v>
      </c>
      <c r="H116">
        <v>288466</v>
      </c>
      <c r="I116">
        <f>(C116/H116)*100000</f>
        <v>454.12630951307949</v>
      </c>
      <c r="J116">
        <v>290954</v>
      </c>
      <c r="K116">
        <f>(D116/J116)*100000</f>
        <v>457.4606295153186</v>
      </c>
      <c r="M116">
        <f t="shared" si="9"/>
        <v>15.145081586092999</v>
      </c>
      <c r="N116">
        <f t="shared" si="10"/>
        <v>3.3343200022391102</v>
      </c>
      <c r="O116">
        <f t="shared" si="11"/>
        <v>18.479401588332109</v>
      </c>
      <c r="P116">
        <f t="shared" si="12"/>
        <v>4.3898122792698649E-3</v>
      </c>
      <c r="Q116">
        <f t="shared" si="13"/>
        <v>4.541263095130795E-3</v>
      </c>
      <c r="R116">
        <f t="shared" si="14"/>
        <v>4.5746062951531859E-3</v>
      </c>
      <c r="T116" s="9">
        <f t="shared" si="15"/>
        <v>3.4500522169508371E-2</v>
      </c>
      <c r="U116" s="9">
        <f t="shared" si="16"/>
        <v>7.3422744562282611E-3</v>
      </c>
      <c r="V116" s="9"/>
      <c r="X116" s="9">
        <f t="shared" si="17"/>
        <v>4.2096108928388352E-2</v>
      </c>
    </row>
    <row r="117" spans="1:24" x14ac:dyDescent="0.2">
      <c r="A117" t="s">
        <v>157</v>
      </c>
      <c r="B117">
        <v>244</v>
      </c>
      <c r="C117">
        <v>251</v>
      </c>
      <c r="D117">
        <v>310</v>
      </c>
      <c r="F117">
        <v>152446</v>
      </c>
      <c r="G117">
        <f>(B117/F117)*100000</f>
        <v>160.0566758065151</v>
      </c>
      <c r="H117">
        <v>156559</v>
      </c>
      <c r="I117">
        <f>(C117/H117)*100000</f>
        <v>160.32294534328912</v>
      </c>
      <c r="J117">
        <v>159558</v>
      </c>
      <c r="K117">
        <f>(D117/J117)*100000</f>
        <v>194.28671705586683</v>
      </c>
      <c r="M117">
        <f t="shared" si="9"/>
        <v>0.26626953677401843</v>
      </c>
      <c r="N117">
        <f t="shared" si="10"/>
        <v>33.96377171257771</v>
      </c>
      <c r="O117">
        <f t="shared" si="11"/>
        <v>34.230041249351729</v>
      </c>
      <c r="P117">
        <f t="shared" si="12"/>
        <v>1.6005667580651509E-3</v>
      </c>
      <c r="Q117">
        <f t="shared" si="13"/>
        <v>1.6032294534328911E-3</v>
      </c>
      <c r="R117">
        <f t="shared" si="14"/>
        <v>1.9428671705586683E-3</v>
      </c>
      <c r="T117" s="9">
        <f t="shared" si="15"/>
        <v>1.6635953197972435E-3</v>
      </c>
      <c r="U117" s="9">
        <f t="shared" si="16"/>
        <v>0.21184598149599423</v>
      </c>
      <c r="V117" s="9"/>
      <c r="X117" s="9">
        <f t="shared" si="17"/>
        <v>0.21386200279912607</v>
      </c>
    </row>
    <row r="118" spans="1:24" x14ac:dyDescent="0.2">
      <c r="A118" t="s">
        <v>158</v>
      </c>
      <c r="B118">
        <v>1344</v>
      </c>
      <c r="C118">
        <v>1278</v>
      </c>
      <c r="D118">
        <v>1292</v>
      </c>
      <c r="F118">
        <v>235717</v>
      </c>
      <c r="G118">
        <f>(B118/F118)*100000</f>
        <v>570.17525252739506</v>
      </c>
      <c r="H118">
        <v>232656</v>
      </c>
      <c r="I118">
        <f>(C118/H118)*100000</f>
        <v>549.30885083556836</v>
      </c>
      <c r="J118">
        <v>225346</v>
      </c>
      <c r="K118">
        <f>(D118/J118)*100000</f>
        <v>573.34055186246928</v>
      </c>
      <c r="M118">
        <f t="shared" si="9"/>
        <v>-20.866401691826695</v>
      </c>
      <c r="N118">
        <f t="shared" si="10"/>
        <v>24.031701026900919</v>
      </c>
      <c r="O118">
        <f t="shared" si="11"/>
        <v>3.1652993350742236</v>
      </c>
      <c r="P118">
        <f t="shared" si="12"/>
        <v>5.7017525252739511E-3</v>
      </c>
      <c r="Q118">
        <f t="shared" si="13"/>
        <v>5.4930885083556841E-3</v>
      </c>
      <c r="R118">
        <f t="shared" si="14"/>
        <v>5.7334055186246931E-3</v>
      </c>
      <c r="T118" s="9">
        <f t="shared" si="15"/>
        <v>-3.6596470294585681E-2</v>
      </c>
      <c r="U118" s="9">
        <f t="shared" si="16"/>
        <v>4.3748978357704665E-2</v>
      </c>
      <c r="V118" s="9"/>
      <c r="X118" s="9">
        <f t="shared" si="17"/>
        <v>5.551449876232779E-3</v>
      </c>
    </row>
    <row r="119" spans="1:24" x14ac:dyDescent="0.2">
      <c r="A119" t="s">
        <v>159</v>
      </c>
      <c r="B119">
        <v>294</v>
      </c>
      <c r="C119">
        <v>319</v>
      </c>
      <c r="D119">
        <v>371</v>
      </c>
      <c r="F119">
        <v>164226</v>
      </c>
      <c r="G119">
        <f>(B119/F119)*100000</f>
        <v>179.02159219611997</v>
      </c>
      <c r="H119">
        <v>174684</v>
      </c>
      <c r="I119">
        <f>(C119/H119)*100000</f>
        <v>182.61546564081428</v>
      </c>
      <c r="J119">
        <v>190184</v>
      </c>
      <c r="K119">
        <f>(D119/J119)*100000</f>
        <v>195.07424389012746</v>
      </c>
      <c r="M119">
        <f t="shared" si="9"/>
        <v>3.5938734446943101</v>
      </c>
      <c r="N119">
        <f t="shared" si="10"/>
        <v>12.458778249313184</v>
      </c>
      <c r="O119">
        <f t="shared" si="11"/>
        <v>16.052651694007494</v>
      </c>
      <c r="P119">
        <f t="shared" si="12"/>
        <v>1.7902159219611998E-3</v>
      </c>
      <c r="Q119">
        <f t="shared" si="13"/>
        <v>1.8261546564081427E-3</v>
      </c>
      <c r="R119">
        <f t="shared" si="14"/>
        <v>1.9507424389012746E-3</v>
      </c>
      <c r="T119" s="9">
        <f t="shared" si="15"/>
        <v>2.0075083684638208E-2</v>
      </c>
      <c r="U119" s="9">
        <f t="shared" si="16"/>
        <v>6.822411347031429E-2</v>
      </c>
      <c r="V119" s="9"/>
      <c r="X119" s="9">
        <f t="shared" si="17"/>
        <v>8.9668801942179313E-2</v>
      </c>
    </row>
    <row r="120" spans="1:24" x14ac:dyDescent="0.2">
      <c r="A120" t="s">
        <v>160</v>
      </c>
      <c r="B120">
        <v>922</v>
      </c>
      <c r="C120">
        <v>931</v>
      </c>
      <c r="D120">
        <v>1095</v>
      </c>
      <c r="F120">
        <v>284954</v>
      </c>
      <c r="G120">
        <f>(B120/F120)*100000</f>
        <v>323.56099580985</v>
      </c>
      <c r="H120">
        <v>267480</v>
      </c>
      <c r="I120">
        <f>(C120/H120)*100000</f>
        <v>348.06340660984</v>
      </c>
      <c r="J120">
        <v>270403</v>
      </c>
      <c r="K120">
        <f>(D120/J120)*100000</f>
        <v>404.95112850079329</v>
      </c>
      <c r="M120">
        <f t="shared" si="9"/>
        <v>24.502410799990002</v>
      </c>
      <c r="N120">
        <f t="shared" si="10"/>
        <v>56.887721890953287</v>
      </c>
      <c r="O120">
        <f t="shared" si="11"/>
        <v>81.39013269094329</v>
      </c>
      <c r="P120">
        <f t="shared" si="12"/>
        <v>3.2356099580985002E-3</v>
      </c>
      <c r="Q120">
        <f t="shared" si="13"/>
        <v>3.4806340660984E-3</v>
      </c>
      <c r="R120">
        <f t="shared" si="14"/>
        <v>4.0495112850079326E-3</v>
      </c>
      <c r="T120" s="9">
        <f t="shared" si="15"/>
        <v>7.5727331530372491E-2</v>
      </c>
      <c r="U120" s="9">
        <f t="shared" si="16"/>
        <v>0.16344068583665067</v>
      </c>
      <c r="V120" s="9"/>
      <c r="X120" s="9">
        <f t="shared" si="17"/>
        <v>0.25154494436892666</v>
      </c>
    </row>
    <row r="121" spans="1:24" x14ac:dyDescent="0.2">
      <c r="A121" t="s">
        <v>161</v>
      </c>
      <c r="B121">
        <v>565</v>
      </c>
      <c r="C121">
        <v>571</v>
      </c>
      <c r="D121">
        <v>642</v>
      </c>
      <c r="F121">
        <v>177920</v>
      </c>
      <c r="G121">
        <f>(B121/F121)*100000</f>
        <v>317.55845323741011</v>
      </c>
      <c r="H121">
        <v>185185</v>
      </c>
      <c r="I121">
        <f>(C121/H121)*100000</f>
        <v>308.3403083403083</v>
      </c>
      <c r="J121">
        <v>191231</v>
      </c>
      <c r="K121">
        <f>(D121/J121)*100000</f>
        <v>335.71962704791588</v>
      </c>
      <c r="M121">
        <f t="shared" si="9"/>
        <v>-9.2181448971018085</v>
      </c>
      <c r="N121">
        <f t="shared" si="10"/>
        <v>27.379318707607581</v>
      </c>
      <c r="O121">
        <f t="shared" si="11"/>
        <v>18.161173810505773</v>
      </c>
      <c r="P121">
        <f t="shared" si="12"/>
        <v>3.1755845323741009E-3</v>
      </c>
      <c r="Q121">
        <f t="shared" si="13"/>
        <v>3.0834030834030832E-3</v>
      </c>
      <c r="R121">
        <f t="shared" si="14"/>
        <v>3.3571962704791588E-3</v>
      </c>
      <c r="T121" s="9">
        <f t="shared" si="15"/>
        <v>-2.9028183010484012E-2</v>
      </c>
      <c r="U121" s="9">
        <f t="shared" si="16"/>
        <v>8.8795781696467707E-2</v>
      </c>
      <c r="V121" s="9"/>
      <c r="X121" s="9">
        <f t="shared" si="17"/>
        <v>5.7190018484339647E-2</v>
      </c>
    </row>
    <row r="122" spans="1:24" x14ac:dyDescent="0.2">
      <c r="A122" t="s">
        <v>162</v>
      </c>
      <c r="B122">
        <v>4044</v>
      </c>
      <c r="C122">
        <v>4357</v>
      </c>
      <c r="D122">
        <v>4762</v>
      </c>
      <c r="F122">
        <v>832711</v>
      </c>
      <c r="G122">
        <f>(B122/F122)*100000</f>
        <v>485.64267795189448</v>
      </c>
      <c r="H122">
        <v>890897</v>
      </c>
      <c r="I122">
        <f>(C122/H122)*100000</f>
        <v>489.05765761923095</v>
      </c>
      <c r="J122">
        <v>938497</v>
      </c>
      <c r="K122">
        <f>(D122/J122)*100000</f>
        <v>507.40705617599207</v>
      </c>
      <c r="M122">
        <f t="shared" si="9"/>
        <v>3.4149796673364676</v>
      </c>
      <c r="N122">
        <f t="shared" si="10"/>
        <v>18.349398556761116</v>
      </c>
      <c r="O122">
        <f t="shared" si="11"/>
        <v>21.764378224097584</v>
      </c>
      <c r="P122">
        <f t="shared" si="12"/>
        <v>4.8564267795189447E-3</v>
      </c>
      <c r="Q122">
        <f t="shared" si="13"/>
        <v>4.8905765761923098E-3</v>
      </c>
      <c r="R122">
        <f t="shared" si="14"/>
        <v>5.0740705617599207E-3</v>
      </c>
      <c r="T122" s="9">
        <f t="shared" si="15"/>
        <v>7.0318771853794598E-3</v>
      </c>
      <c r="U122" s="9">
        <f t="shared" si="16"/>
        <v>3.7519908482953369E-2</v>
      </c>
      <c r="V122" s="9"/>
      <c r="X122" s="9">
        <f t="shared" si="17"/>
        <v>4.4815621056791634E-2</v>
      </c>
    </row>
    <row r="123" spans="1:24" x14ac:dyDescent="0.2">
      <c r="A123" t="s">
        <v>163</v>
      </c>
      <c r="B123">
        <v>1449</v>
      </c>
      <c r="C123">
        <v>1566</v>
      </c>
      <c r="D123">
        <v>1700</v>
      </c>
      <c r="F123">
        <v>284451</v>
      </c>
      <c r="G123">
        <f>(B123/F123)*100000</f>
        <v>509.40232236835169</v>
      </c>
      <c r="H123">
        <v>301815</v>
      </c>
      <c r="I123">
        <f>(C123/H123)*100000</f>
        <v>518.86089160578501</v>
      </c>
      <c r="J123">
        <v>305303</v>
      </c>
      <c r="K123">
        <f>(D123/J123)*100000</f>
        <v>556.82387660782888</v>
      </c>
      <c r="M123">
        <f t="shared" si="9"/>
        <v>9.4585692374333235</v>
      </c>
      <c r="N123">
        <f t="shared" si="10"/>
        <v>37.962985002043865</v>
      </c>
      <c r="O123">
        <f t="shared" si="11"/>
        <v>47.421554239477189</v>
      </c>
      <c r="P123">
        <f t="shared" si="12"/>
        <v>5.0940232236835166E-3</v>
      </c>
      <c r="Q123">
        <f t="shared" si="13"/>
        <v>5.1886089160578502E-3</v>
      </c>
      <c r="R123">
        <f t="shared" si="14"/>
        <v>5.568238766078289E-3</v>
      </c>
      <c r="T123" s="9">
        <f t="shared" si="15"/>
        <v>1.8567974314404108E-2</v>
      </c>
      <c r="U123" s="9">
        <f t="shared" si="16"/>
        <v>7.3166017358824234E-2</v>
      </c>
      <c r="V123" s="9"/>
      <c r="X123" s="9">
        <f t="shared" si="17"/>
        <v>9.3092536404234233E-2</v>
      </c>
    </row>
    <row r="124" spans="1:24" x14ac:dyDescent="0.2">
      <c r="A124" t="s">
        <v>164</v>
      </c>
      <c r="B124">
        <v>499</v>
      </c>
      <c r="C124">
        <v>575</v>
      </c>
      <c r="D124">
        <v>596</v>
      </c>
      <c r="F124">
        <v>191111</v>
      </c>
      <c r="G124">
        <f>(B124/F124)*100000</f>
        <v>261.10480296790865</v>
      </c>
      <c r="H124">
        <v>203041</v>
      </c>
      <c r="I124">
        <f>(C124/H124)*100000</f>
        <v>283.19403470235073</v>
      </c>
      <c r="J124">
        <v>201723</v>
      </c>
      <c r="K124">
        <f>(D124/J124)*100000</f>
        <v>295.45465812029369</v>
      </c>
      <c r="M124">
        <f t="shared" si="9"/>
        <v>22.08923173444208</v>
      </c>
      <c r="N124">
        <f t="shared" si="10"/>
        <v>12.260623417942952</v>
      </c>
      <c r="O124">
        <f t="shared" si="11"/>
        <v>34.349855152385032</v>
      </c>
      <c r="P124">
        <f t="shared" si="12"/>
        <v>2.6110480296790868E-3</v>
      </c>
      <c r="Q124">
        <f t="shared" si="13"/>
        <v>2.8319403470235074E-3</v>
      </c>
      <c r="R124">
        <f t="shared" si="14"/>
        <v>2.9545465812029366E-3</v>
      </c>
      <c r="T124" s="9">
        <f t="shared" si="15"/>
        <v>8.4599101523065268E-2</v>
      </c>
      <c r="U124" s="9">
        <f t="shared" si="16"/>
        <v>4.3294073728739994E-2</v>
      </c>
      <c r="V124" s="9"/>
      <c r="X124" s="9">
        <f t="shared" si="17"/>
        <v>0.13155581499053001</v>
      </c>
    </row>
    <row r="125" spans="1:24" x14ac:dyDescent="0.2">
      <c r="A125" t="s">
        <v>165</v>
      </c>
      <c r="B125">
        <v>1164</v>
      </c>
      <c r="C125">
        <v>1226</v>
      </c>
      <c r="D125">
        <v>1273</v>
      </c>
      <c r="F125">
        <v>240953</v>
      </c>
      <c r="G125">
        <f>(B125/F125)*100000</f>
        <v>483.08176283341567</v>
      </c>
      <c r="H125">
        <v>258299</v>
      </c>
      <c r="I125">
        <f>(C125/H125)*100000</f>
        <v>474.64372684369664</v>
      </c>
      <c r="J125">
        <v>262086</v>
      </c>
      <c r="K125">
        <f>(D125/J125)*100000</f>
        <v>485.71842830216031</v>
      </c>
      <c r="M125">
        <f t="shared" si="9"/>
        <v>-8.438035989719026</v>
      </c>
      <c r="N125">
        <f t="shared" si="10"/>
        <v>11.074701458463664</v>
      </c>
      <c r="O125">
        <f t="shared" si="11"/>
        <v>2.6366654687446385</v>
      </c>
      <c r="P125">
        <f t="shared" si="12"/>
        <v>4.8308176283341567E-3</v>
      </c>
      <c r="Q125">
        <f t="shared" si="13"/>
        <v>4.7464372684369663E-3</v>
      </c>
      <c r="R125">
        <f t="shared" si="14"/>
        <v>4.8571842830216032E-3</v>
      </c>
      <c r="T125" s="9">
        <f t="shared" si="15"/>
        <v>-1.7467096957309036E-2</v>
      </c>
      <c r="U125" s="9">
        <f t="shared" si="16"/>
        <v>2.3332661598855733E-2</v>
      </c>
      <c r="V125" s="9"/>
      <c r="X125" s="9">
        <f t="shared" si="17"/>
        <v>5.4580107791274033E-3</v>
      </c>
    </row>
    <row r="126" spans="1:24" x14ac:dyDescent="0.2">
      <c r="A126" t="s">
        <v>166</v>
      </c>
      <c r="B126">
        <v>2436</v>
      </c>
      <c r="C126">
        <v>2508</v>
      </c>
      <c r="D126">
        <v>2804</v>
      </c>
      <c r="F126">
        <v>715507</v>
      </c>
      <c r="G126">
        <f>(B126/F126)*100000</f>
        <v>340.45788510804226</v>
      </c>
      <c r="H126">
        <v>751845</v>
      </c>
      <c r="I126">
        <f>(C126/H126)*100000</f>
        <v>333.57939468906488</v>
      </c>
      <c r="J126">
        <v>808963</v>
      </c>
      <c r="K126">
        <f>(D126/J126)*100000</f>
        <v>346.61659433126113</v>
      </c>
      <c r="M126">
        <f t="shared" si="9"/>
        <v>-6.8784904189773783</v>
      </c>
      <c r="N126">
        <f t="shared" si="10"/>
        <v>13.037199642196242</v>
      </c>
      <c r="O126">
        <f t="shared" si="11"/>
        <v>6.1587092232188638</v>
      </c>
      <c r="P126">
        <f t="shared" si="12"/>
        <v>3.4045788510804228E-3</v>
      </c>
      <c r="Q126">
        <f t="shared" si="13"/>
        <v>3.3357939468906489E-3</v>
      </c>
      <c r="R126">
        <f t="shared" si="14"/>
        <v>3.4661659433126114E-3</v>
      </c>
      <c r="T126" s="9">
        <f t="shared" si="15"/>
        <v>-2.0203645501688256E-2</v>
      </c>
      <c r="U126" s="9">
        <f t="shared" si="16"/>
        <v>3.9082748664222657E-2</v>
      </c>
      <c r="V126" s="9"/>
      <c r="X126" s="9">
        <f t="shared" si="17"/>
        <v>1.8089489163290864E-2</v>
      </c>
    </row>
    <row r="127" spans="1:24" x14ac:dyDescent="0.2">
      <c r="A127" t="s">
        <v>167</v>
      </c>
      <c r="B127">
        <v>659</v>
      </c>
      <c r="C127">
        <v>767</v>
      </c>
      <c r="D127">
        <v>805</v>
      </c>
      <c r="F127">
        <v>282840</v>
      </c>
      <c r="G127">
        <f>(B127/F127)*100000</f>
        <v>232.993918823363</v>
      </c>
      <c r="H127">
        <v>290910</v>
      </c>
      <c r="I127">
        <f>(C127/H127)*100000</f>
        <v>263.6554260767935</v>
      </c>
      <c r="J127">
        <v>298132</v>
      </c>
      <c r="K127">
        <f>(D127/J127)*100000</f>
        <v>270.0146243945635</v>
      </c>
      <c r="M127">
        <f t="shared" si="9"/>
        <v>30.6615072534305</v>
      </c>
      <c r="N127">
        <f t="shared" si="10"/>
        <v>6.3591983177699944</v>
      </c>
      <c r="O127">
        <f t="shared" si="11"/>
        <v>37.020705571200494</v>
      </c>
      <c r="P127">
        <f t="shared" si="12"/>
        <v>2.3299391882336301E-3</v>
      </c>
      <c r="Q127">
        <f t="shared" si="13"/>
        <v>2.6365542607679352E-3</v>
      </c>
      <c r="R127">
        <f t="shared" si="14"/>
        <v>2.700146243945635E-3</v>
      </c>
      <c r="T127" s="9">
        <f t="shared" si="15"/>
        <v>0.1315978863666204</v>
      </c>
      <c r="U127" s="9">
        <f t="shared" si="16"/>
        <v>2.4119353098076481E-2</v>
      </c>
      <c r="V127" s="9"/>
      <c r="X127" s="9">
        <f t="shared" si="17"/>
        <v>0.15889129535293395</v>
      </c>
    </row>
    <row r="128" spans="1:24" x14ac:dyDescent="0.2">
      <c r="A128" t="s">
        <v>168</v>
      </c>
      <c r="B128">
        <v>1720</v>
      </c>
      <c r="C128">
        <v>1712</v>
      </c>
      <c r="D128">
        <v>1886</v>
      </c>
      <c r="F128">
        <v>1108301</v>
      </c>
      <c r="G128">
        <f>(B128/F128)*100000</f>
        <v>155.19249734503532</v>
      </c>
      <c r="H128">
        <v>1097895</v>
      </c>
      <c r="I128">
        <f>(C128/H128)*100000</f>
        <v>155.93476607508003</v>
      </c>
      <c r="J128">
        <v>1201060</v>
      </c>
      <c r="K128">
        <f>(D128/J128)*100000</f>
        <v>157.02795863653773</v>
      </c>
      <c r="M128">
        <f t="shared" si="9"/>
        <v>0.74226873004471372</v>
      </c>
      <c r="N128">
        <f t="shared" si="10"/>
        <v>1.0931925614576983</v>
      </c>
      <c r="O128">
        <f t="shared" si="11"/>
        <v>1.835461291502412</v>
      </c>
      <c r="P128">
        <f t="shared" si="12"/>
        <v>1.5519249734503532E-3</v>
      </c>
      <c r="Q128">
        <f t="shared" si="13"/>
        <v>1.5593476607508004E-3</v>
      </c>
      <c r="R128">
        <f t="shared" si="14"/>
        <v>1.5702795863653772E-3</v>
      </c>
      <c r="T128" s="9">
        <f t="shared" si="15"/>
        <v>4.7828905568447445E-3</v>
      </c>
      <c r="U128" s="9">
        <f t="shared" si="16"/>
        <v>7.0105762106400593E-3</v>
      </c>
      <c r="V128" s="9"/>
      <c r="X128" s="9">
        <f t="shared" si="17"/>
        <v>1.1826997586240715E-2</v>
      </c>
    </row>
    <row r="129" spans="1:24" x14ac:dyDescent="0.2">
      <c r="A129" t="s">
        <v>169</v>
      </c>
      <c r="B129">
        <v>298</v>
      </c>
      <c r="C129">
        <v>398</v>
      </c>
      <c r="D129">
        <v>440</v>
      </c>
      <c r="F129">
        <v>190809</v>
      </c>
      <c r="G129">
        <f>(B129/F129)*100000</f>
        <v>156.17711952790489</v>
      </c>
      <c r="H129">
        <v>204374</v>
      </c>
      <c r="I129">
        <f>(C129/H129)*100000</f>
        <v>194.74101402331021</v>
      </c>
      <c r="J129">
        <v>202811</v>
      </c>
      <c r="K129">
        <f>(D129/J129)*100000</f>
        <v>216.95075710883529</v>
      </c>
      <c r="M129">
        <f t="shared" si="9"/>
        <v>38.563894495405322</v>
      </c>
      <c r="N129">
        <f t="shared" si="10"/>
        <v>22.209743085525076</v>
      </c>
      <c r="O129">
        <f t="shared" si="11"/>
        <v>60.773637580930398</v>
      </c>
      <c r="P129">
        <f t="shared" si="12"/>
        <v>1.5617711952790488E-3</v>
      </c>
      <c r="Q129">
        <f t="shared" si="13"/>
        <v>1.9474101402331022E-3</v>
      </c>
      <c r="R129">
        <f t="shared" si="14"/>
        <v>2.169507571088353E-3</v>
      </c>
      <c r="T129" s="9">
        <f t="shared" si="15"/>
        <v>0.24692409881791264</v>
      </c>
      <c r="U129" s="9">
        <f t="shared" si="16"/>
        <v>0.11404758877791718</v>
      </c>
      <c r="V129" s="9"/>
      <c r="X129" s="9">
        <f t="shared" si="17"/>
        <v>0.38913278567717291</v>
      </c>
    </row>
    <row r="130" spans="1:24" x14ac:dyDescent="0.2">
      <c r="A130" t="s">
        <v>170</v>
      </c>
      <c r="B130">
        <v>612</v>
      </c>
      <c r="C130">
        <v>701</v>
      </c>
      <c r="D130">
        <v>732</v>
      </c>
      <c r="F130">
        <v>197354</v>
      </c>
      <c r="G130">
        <f>(B130/F130)*100000</f>
        <v>310.1026581675568</v>
      </c>
      <c r="H130">
        <v>215037</v>
      </c>
      <c r="I130">
        <f>(C130/H130)*100000</f>
        <v>325.99041095253375</v>
      </c>
      <c r="J130">
        <v>223384</v>
      </c>
      <c r="K130">
        <f>(D130/J130)*100000</f>
        <v>327.68685313182681</v>
      </c>
      <c r="M130">
        <f t="shared" si="9"/>
        <v>15.887752784976954</v>
      </c>
      <c r="N130">
        <f t="shared" si="10"/>
        <v>1.696442179293058</v>
      </c>
      <c r="O130">
        <f t="shared" si="11"/>
        <v>17.584194964270011</v>
      </c>
      <c r="P130">
        <f t="shared" si="12"/>
        <v>3.1010265816755677E-3</v>
      </c>
      <c r="Q130">
        <f t="shared" si="13"/>
        <v>3.2599041095253377E-3</v>
      </c>
      <c r="R130">
        <f t="shared" si="14"/>
        <v>3.2768685313182681E-3</v>
      </c>
      <c r="T130" s="9">
        <f t="shared" si="15"/>
        <v>5.1233849070691992E-2</v>
      </c>
      <c r="U130" s="9">
        <f t="shared" si="16"/>
        <v>5.2039634366424737E-3</v>
      </c>
      <c r="V130" s="9"/>
      <c r="X130" s="9">
        <f t="shared" si="17"/>
        <v>5.6704431584616806E-2</v>
      </c>
    </row>
    <row r="131" spans="1:24" x14ac:dyDescent="0.2">
      <c r="A131" t="s">
        <v>171</v>
      </c>
      <c r="B131">
        <v>556</v>
      </c>
      <c r="C131">
        <v>614</v>
      </c>
      <c r="D131">
        <v>742</v>
      </c>
      <c r="F131">
        <v>215881</v>
      </c>
      <c r="G131">
        <f>(B131/F131)*100000</f>
        <v>257.54929799287572</v>
      </c>
      <c r="H131">
        <v>224197</v>
      </c>
      <c r="I131">
        <f>(C131/H131)*100000</f>
        <v>273.86628723845547</v>
      </c>
      <c r="J131">
        <v>231133</v>
      </c>
      <c r="K131">
        <f>(D131/J131)*100000</f>
        <v>321.02728731942216</v>
      </c>
      <c r="M131">
        <f t="shared" ref="M131:M153" si="18">I131-G131</f>
        <v>16.316989245579748</v>
      </c>
      <c r="N131">
        <f t="shared" ref="N131:N153" si="19">K131-I131</f>
        <v>47.161000080966687</v>
      </c>
      <c r="O131">
        <f t="shared" ref="O131:O153" si="20">K131-G131</f>
        <v>63.477989326546435</v>
      </c>
      <c r="P131">
        <f t="shared" ref="P131:P153" si="21">B131/F131</f>
        <v>2.575492979928757E-3</v>
      </c>
      <c r="Q131">
        <f t="shared" ref="Q131:Q153" si="22">C131/H131</f>
        <v>2.7386628723845546E-3</v>
      </c>
      <c r="R131">
        <f t="shared" ref="R131:R153" si="23">D131/J131</f>
        <v>3.2102728731942215E-3</v>
      </c>
      <c r="T131" s="9">
        <f t="shared" ref="T131:T153" si="24">(Q131-P131)/P131</f>
        <v>6.3354819340377747E-2</v>
      </c>
      <c r="U131" s="9">
        <f t="shared" ref="U131:U153" si="25">(R131-Q131)/Q131</f>
        <v>0.17220447451388421</v>
      </c>
      <c r="V131" s="9"/>
      <c r="X131" s="9">
        <f t="shared" ref="X131:X153" si="26">(R131-P131)/P131</f>
        <v>0.24646927722669376</v>
      </c>
    </row>
    <row r="132" spans="1:24" x14ac:dyDescent="0.2">
      <c r="A132" t="s">
        <v>172</v>
      </c>
      <c r="B132">
        <v>768</v>
      </c>
      <c r="C132">
        <v>849</v>
      </c>
      <c r="D132">
        <v>862</v>
      </c>
      <c r="F132">
        <v>162817</v>
      </c>
      <c r="G132">
        <f>(B132/F132)*100000</f>
        <v>471.69521610151276</v>
      </c>
      <c r="H132">
        <v>170918</v>
      </c>
      <c r="I132">
        <f>(C132/H132)*100000</f>
        <v>496.7294258065271</v>
      </c>
      <c r="J132">
        <v>178603</v>
      </c>
      <c r="K132">
        <f>(D132/J132)*100000</f>
        <v>482.63467019031037</v>
      </c>
      <c r="M132">
        <f t="shared" si="18"/>
        <v>25.034209705014348</v>
      </c>
      <c r="N132">
        <f t="shared" si="19"/>
        <v>-14.09475561621673</v>
      </c>
      <c r="O132">
        <f t="shared" si="20"/>
        <v>10.939454088797618</v>
      </c>
      <c r="P132">
        <f t="shared" si="21"/>
        <v>4.7169521610151274E-3</v>
      </c>
      <c r="Q132">
        <f t="shared" si="22"/>
        <v>4.9672942580652711E-3</v>
      </c>
      <c r="R132">
        <f t="shared" si="23"/>
        <v>4.8263467019031038E-3</v>
      </c>
      <c r="T132" s="9">
        <f t="shared" si="24"/>
        <v>5.3072850540902668E-2</v>
      </c>
      <c r="U132" s="9">
        <f t="shared" si="25"/>
        <v>-2.8375117083775398E-2</v>
      </c>
      <c r="V132" s="9"/>
      <c r="X132" s="9">
        <f t="shared" si="26"/>
        <v>2.3191785109059445E-2</v>
      </c>
    </row>
    <row r="133" spans="1:24" x14ac:dyDescent="0.2">
      <c r="A133" t="s">
        <v>173</v>
      </c>
      <c r="B133">
        <v>250</v>
      </c>
      <c r="C133">
        <v>276</v>
      </c>
      <c r="D133">
        <v>281</v>
      </c>
      <c r="F133">
        <v>156272</v>
      </c>
      <c r="G133">
        <f>(B133/F133)*100000</f>
        <v>159.97747517149585</v>
      </c>
      <c r="H133">
        <v>158715</v>
      </c>
      <c r="I133">
        <f>(C133/H133)*100000</f>
        <v>173.89660712598052</v>
      </c>
      <c r="J133">
        <v>161657</v>
      </c>
      <c r="K133">
        <f>(D133/J133)*100000</f>
        <v>173.82482663911861</v>
      </c>
      <c r="M133">
        <f t="shared" si="18"/>
        <v>13.919131954484669</v>
      </c>
      <c r="N133">
        <f t="shared" si="19"/>
        <v>-7.1780486861911186E-2</v>
      </c>
      <c r="O133">
        <f t="shared" si="20"/>
        <v>13.847351467622758</v>
      </c>
      <c r="P133">
        <f t="shared" si="21"/>
        <v>1.5997747517149585E-3</v>
      </c>
      <c r="Q133">
        <f t="shared" si="22"/>
        <v>1.7389660712598053E-3</v>
      </c>
      <c r="R133">
        <f t="shared" si="23"/>
        <v>1.7382482663911862E-3</v>
      </c>
      <c r="T133" s="9">
        <f t="shared" si="24"/>
        <v>8.7006823551649223E-2</v>
      </c>
      <c r="U133" s="9">
        <f t="shared" si="25"/>
        <v>-4.1277681059017008E-4</v>
      </c>
      <c r="V133" s="9"/>
      <c r="X133" s="9">
        <f t="shared" si="26"/>
        <v>8.6558132341933824E-2</v>
      </c>
    </row>
    <row r="134" spans="1:24" x14ac:dyDescent="0.2">
      <c r="A134" t="s">
        <v>174</v>
      </c>
      <c r="B134">
        <v>615</v>
      </c>
      <c r="C134">
        <v>622</v>
      </c>
      <c r="D134">
        <v>633</v>
      </c>
      <c r="F134">
        <v>134925</v>
      </c>
      <c r="G134">
        <f>(B134/F134)*100000</f>
        <v>455.80878265703171</v>
      </c>
      <c r="H134">
        <v>136936</v>
      </c>
      <c r="I134">
        <f>(C134/H134)*100000</f>
        <v>454.22679207805106</v>
      </c>
      <c r="J134">
        <v>141873</v>
      </c>
      <c r="K134">
        <f>(D134/J134)*100000</f>
        <v>446.17369055422807</v>
      </c>
      <c r="M134">
        <f t="shared" si="18"/>
        <v>-1.5819905789806512</v>
      </c>
      <c r="N134">
        <f t="shared" si="19"/>
        <v>-8.0531015238229884</v>
      </c>
      <c r="O134">
        <f t="shared" si="20"/>
        <v>-9.6350921028036396</v>
      </c>
      <c r="P134">
        <f t="shared" si="21"/>
        <v>4.5580878265703171E-3</v>
      </c>
      <c r="Q134">
        <f t="shared" si="22"/>
        <v>4.5422679207805109E-3</v>
      </c>
      <c r="R134">
        <f t="shared" si="23"/>
        <v>4.4617369055422809E-3</v>
      </c>
      <c r="T134" s="9">
        <f t="shared" si="24"/>
        <v>-3.4707329897392019E-3</v>
      </c>
      <c r="U134" s="9">
        <f t="shared" si="25"/>
        <v>-1.772925257662742E-2</v>
      </c>
      <c r="V134" s="9"/>
      <c r="X134" s="9">
        <f t="shared" si="26"/>
        <v>-2.1138452064565504E-2</v>
      </c>
    </row>
    <row r="135" spans="1:24" x14ac:dyDescent="0.2">
      <c r="A135" t="s">
        <v>175</v>
      </c>
      <c r="B135">
        <v>569</v>
      </c>
      <c r="C135">
        <v>505</v>
      </c>
      <c r="D135">
        <v>605</v>
      </c>
      <c r="F135">
        <v>228366</v>
      </c>
      <c r="G135">
        <f>(B135/F135)*100000</f>
        <v>249.16143383866248</v>
      </c>
      <c r="H135">
        <v>193835</v>
      </c>
      <c r="I135">
        <f>(C135/H135)*100000</f>
        <v>260.5308638790724</v>
      </c>
      <c r="J135">
        <v>187282</v>
      </c>
      <c r="K135">
        <f>(D135/J135)*100000</f>
        <v>323.04225713095758</v>
      </c>
      <c r="M135">
        <f t="shared" si="18"/>
        <v>11.369430040409924</v>
      </c>
      <c r="N135">
        <f t="shared" si="19"/>
        <v>62.511393251885181</v>
      </c>
      <c r="O135">
        <f t="shared" si="20"/>
        <v>73.880823292295105</v>
      </c>
      <c r="P135">
        <f t="shared" si="21"/>
        <v>2.4916143383866248E-3</v>
      </c>
      <c r="Q135">
        <f t="shared" si="22"/>
        <v>2.6053086387907241E-3</v>
      </c>
      <c r="R135">
        <f t="shared" si="23"/>
        <v>3.2304225713095758E-3</v>
      </c>
      <c r="T135" s="9">
        <f t="shared" si="24"/>
        <v>4.5630777866577397E-2</v>
      </c>
      <c r="U135" s="9">
        <f t="shared" si="25"/>
        <v>0.23993853289067646</v>
      </c>
      <c r="V135" s="9"/>
      <c r="X135" s="9">
        <f t="shared" si="26"/>
        <v>0.29651789265322082</v>
      </c>
    </row>
    <row r="136" spans="1:24" x14ac:dyDescent="0.2">
      <c r="A136" t="s">
        <v>176</v>
      </c>
      <c r="B136">
        <v>735</v>
      </c>
      <c r="C136">
        <v>835</v>
      </c>
      <c r="D136">
        <v>889</v>
      </c>
      <c r="F136">
        <v>215176</v>
      </c>
      <c r="G136">
        <f>(B136/F136)*100000</f>
        <v>341.58084544744764</v>
      </c>
      <c r="H136">
        <v>227792</v>
      </c>
      <c r="I136">
        <f>(C136/H136)*100000</f>
        <v>366.56247805015101</v>
      </c>
      <c r="J136">
        <v>234552</v>
      </c>
      <c r="K136">
        <f>(D136/J136)*100000</f>
        <v>379.02043043760023</v>
      </c>
      <c r="M136">
        <f t="shared" si="18"/>
        <v>24.981632602703371</v>
      </c>
      <c r="N136">
        <f t="shared" si="19"/>
        <v>12.457952387449211</v>
      </c>
      <c r="O136">
        <f t="shared" si="20"/>
        <v>37.439584990152582</v>
      </c>
      <c r="P136">
        <f t="shared" si="21"/>
        <v>3.4158084544744765E-3</v>
      </c>
      <c r="Q136">
        <f t="shared" si="22"/>
        <v>3.6656247805015103E-3</v>
      </c>
      <c r="R136">
        <f t="shared" si="23"/>
        <v>3.790204304376002E-3</v>
      </c>
      <c r="T136" s="9">
        <f t="shared" si="24"/>
        <v>7.3135343903663996E-2</v>
      </c>
      <c r="U136" s="9">
        <f t="shared" si="25"/>
        <v>3.3985890901099637E-2</v>
      </c>
      <c r="V136" s="9"/>
      <c r="X136" s="9">
        <f t="shared" si="26"/>
        <v>0.10960680462368796</v>
      </c>
    </row>
    <row r="137" spans="1:24" x14ac:dyDescent="0.2">
      <c r="A137" t="s">
        <v>177</v>
      </c>
      <c r="B137">
        <v>1729</v>
      </c>
      <c r="C137">
        <v>1840</v>
      </c>
      <c r="D137">
        <v>2067</v>
      </c>
      <c r="F137">
        <v>325029</v>
      </c>
      <c r="G137">
        <f>(B137/F137)*100000</f>
        <v>531.95253346624452</v>
      </c>
      <c r="H137">
        <v>341459</v>
      </c>
      <c r="I137">
        <f>(C137/H137)*100000</f>
        <v>538.86410960027411</v>
      </c>
      <c r="J137">
        <v>358377</v>
      </c>
      <c r="K137">
        <f>(D137/J137)*100000</f>
        <v>576.7669242166769</v>
      </c>
      <c r="M137">
        <f t="shared" si="18"/>
        <v>6.9115761340295876</v>
      </c>
      <c r="N137">
        <f t="shared" si="19"/>
        <v>37.902814616402793</v>
      </c>
      <c r="O137">
        <f t="shared" si="20"/>
        <v>44.814390750432381</v>
      </c>
      <c r="P137">
        <f t="shared" si="21"/>
        <v>5.3195253346624456E-3</v>
      </c>
      <c r="Q137">
        <f t="shared" si="22"/>
        <v>5.3886410960027409E-3</v>
      </c>
      <c r="R137">
        <f t="shared" si="23"/>
        <v>5.7676692421667689E-3</v>
      </c>
      <c r="T137" s="9">
        <f t="shared" si="24"/>
        <v>1.299284372045971E-2</v>
      </c>
      <c r="U137" s="9">
        <f t="shared" si="25"/>
        <v>7.033835421794718E-2</v>
      </c>
      <c r="V137" s="9"/>
      <c r="X137" s="9">
        <f t="shared" si="26"/>
        <v>8.4245093182315017E-2</v>
      </c>
    </row>
    <row r="138" spans="1:24" x14ac:dyDescent="0.2">
      <c r="A138" t="s">
        <v>178</v>
      </c>
      <c r="B138">
        <v>1184</v>
      </c>
      <c r="C138">
        <v>1198</v>
      </c>
      <c r="D138">
        <v>1423</v>
      </c>
      <c r="F138">
        <v>256862</v>
      </c>
      <c r="G138">
        <f>(B138/F138)*100000</f>
        <v>460.94790198628056</v>
      </c>
      <c r="H138">
        <v>260958</v>
      </c>
      <c r="I138">
        <f>(C138/H138)*100000</f>
        <v>459.0777059910024</v>
      </c>
      <c r="J138">
        <v>283346</v>
      </c>
      <c r="K138">
        <f>(D138/J138)*100000</f>
        <v>502.21284224940536</v>
      </c>
      <c r="M138">
        <f t="shared" si="18"/>
        <v>-1.8701959952781522</v>
      </c>
      <c r="N138">
        <f t="shared" si="19"/>
        <v>43.135136258402952</v>
      </c>
      <c r="O138">
        <f t="shared" si="20"/>
        <v>41.264940263124799</v>
      </c>
      <c r="P138">
        <f t="shared" si="21"/>
        <v>4.6094790198628055E-3</v>
      </c>
      <c r="Q138">
        <f t="shared" si="22"/>
        <v>4.5907770599100239E-3</v>
      </c>
      <c r="R138">
        <f t="shared" si="23"/>
        <v>5.0221284224940535E-3</v>
      </c>
      <c r="T138" s="9">
        <f t="shared" si="24"/>
        <v>-4.0572828018508415E-3</v>
      </c>
      <c r="U138" s="9">
        <f t="shared" si="25"/>
        <v>9.3960424772289816E-2</v>
      </c>
      <c r="V138" s="9"/>
      <c r="X138" s="9">
        <f t="shared" si="26"/>
        <v>8.952191795495576E-2</v>
      </c>
    </row>
    <row r="139" spans="1:24" x14ac:dyDescent="0.2">
      <c r="A139" t="s">
        <v>179</v>
      </c>
      <c r="B139">
        <v>450</v>
      </c>
      <c r="C139">
        <v>531</v>
      </c>
      <c r="D139">
        <v>618</v>
      </c>
      <c r="F139">
        <v>222929</v>
      </c>
      <c r="G139">
        <f>(B139/F139)*100000</f>
        <v>201.85799066070365</v>
      </c>
      <c r="H139">
        <v>230489</v>
      </c>
      <c r="I139">
        <f>(C139/H139)*100000</f>
        <v>230.37975781924516</v>
      </c>
      <c r="J139">
        <v>240449</v>
      </c>
      <c r="K139">
        <f>(D139/J139)*100000</f>
        <v>257.01915998818873</v>
      </c>
      <c r="M139">
        <f t="shared" si="18"/>
        <v>28.521767158541508</v>
      </c>
      <c r="N139">
        <f t="shared" si="19"/>
        <v>26.639402168943576</v>
      </c>
      <c r="O139">
        <f t="shared" si="20"/>
        <v>55.161169327485084</v>
      </c>
      <c r="P139">
        <f t="shared" si="21"/>
        <v>2.0185799066070364E-3</v>
      </c>
      <c r="Q139">
        <f t="shared" si="22"/>
        <v>2.3037975781924516E-3</v>
      </c>
      <c r="R139">
        <f t="shared" si="23"/>
        <v>2.5701915998818875E-3</v>
      </c>
      <c r="T139" s="9">
        <f t="shared" si="24"/>
        <v>0.14129620068636675</v>
      </c>
      <c r="U139" s="9">
        <f t="shared" si="25"/>
        <v>0.11563256434119849</v>
      </c>
      <c r="V139" s="9"/>
      <c r="X139" s="9">
        <f t="shared" si="26"/>
        <v>0.27326720704459845</v>
      </c>
    </row>
    <row r="140" spans="1:24" x14ac:dyDescent="0.2">
      <c r="A140" t="s">
        <v>180</v>
      </c>
      <c r="B140">
        <v>521</v>
      </c>
      <c r="C140">
        <v>475</v>
      </c>
      <c r="D140">
        <v>538</v>
      </c>
      <c r="F140">
        <v>285659</v>
      </c>
      <c r="G140">
        <f>(B140/F140)*100000</f>
        <v>182.38529155391569</v>
      </c>
      <c r="H140">
        <v>248591</v>
      </c>
      <c r="I140">
        <f>(C140/H140)*100000</f>
        <v>191.0769094617263</v>
      </c>
      <c r="J140">
        <v>231351</v>
      </c>
      <c r="K140">
        <f>(D140/J140)*100000</f>
        <v>232.54708213926025</v>
      </c>
      <c r="M140">
        <f t="shared" si="18"/>
        <v>8.6916179078106097</v>
      </c>
      <c r="N140">
        <f t="shared" si="19"/>
        <v>41.470172677533952</v>
      </c>
      <c r="O140">
        <f t="shared" si="20"/>
        <v>50.161790585344562</v>
      </c>
      <c r="P140">
        <f t="shared" si="21"/>
        <v>1.8238529155391568E-3</v>
      </c>
      <c r="Q140">
        <f t="shared" si="22"/>
        <v>1.9107690946172629E-3</v>
      </c>
      <c r="R140">
        <f t="shared" si="23"/>
        <v>2.3254708213926024E-3</v>
      </c>
      <c r="T140" s="9">
        <f t="shared" si="24"/>
        <v>4.7655256812423635E-2</v>
      </c>
      <c r="U140" s="9">
        <f t="shared" si="25"/>
        <v>0.21703393044380723</v>
      </c>
      <c r="V140" s="9"/>
      <c r="X140" s="9">
        <f t="shared" si="26"/>
        <v>0.27503199494854019</v>
      </c>
    </row>
    <row r="141" spans="1:24" x14ac:dyDescent="0.2">
      <c r="A141" t="s">
        <v>181</v>
      </c>
      <c r="B141">
        <v>450</v>
      </c>
      <c r="C141">
        <v>466</v>
      </c>
      <c r="D141">
        <v>577</v>
      </c>
      <c r="F141">
        <v>197555</v>
      </c>
      <c r="G141">
        <f>(B141/F141)*100000</f>
        <v>227.78466756093241</v>
      </c>
      <c r="H141">
        <v>201921</v>
      </c>
      <c r="I141">
        <f>(C141/H141)*100000</f>
        <v>230.7833261523071</v>
      </c>
      <c r="J141">
        <v>219312</v>
      </c>
      <c r="K141">
        <f>(D141/J141)*100000</f>
        <v>263.09549865032466</v>
      </c>
      <c r="M141">
        <f t="shared" si="18"/>
        <v>2.9986585913746922</v>
      </c>
      <c r="N141">
        <f t="shared" si="19"/>
        <v>32.31217249801756</v>
      </c>
      <c r="O141">
        <f t="shared" si="20"/>
        <v>35.310831089392252</v>
      </c>
      <c r="P141">
        <f t="shared" si="21"/>
        <v>2.2778466756093242E-3</v>
      </c>
      <c r="Q141">
        <f t="shared" si="22"/>
        <v>2.307833261523071E-3</v>
      </c>
      <c r="R141">
        <f t="shared" si="23"/>
        <v>2.6309549865032467E-3</v>
      </c>
      <c r="T141" s="9">
        <f t="shared" si="24"/>
        <v>1.3164444400422796E-2</v>
      </c>
      <c r="U141" s="9">
        <f t="shared" si="25"/>
        <v>0.14001086229554088</v>
      </c>
      <c r="V141" s="9"/>
      <c r="X141" s="9">
        <f t="shared" si="26"/>
        <v>0.15501847190810861</v>
      </c>
    </row>
    <row r="142" spans="1:24" x14ac:dyDescent="0.2">
      <c r="A142" t="s">
        <v>182</v>
      </c>
      <c r="B142">
        <v>2553</v>
      </c>
      <c r="C142">
        <v>2738</v>
      </c>
      <c r="D142">
        <v>2932</v>
      </c>
      <c r="F142">
        <v>536882</v>
      </c>
      <c r="G142">
        <f>(B142/F142)*100000</f>
        <v>475.52348560763824</v>
      </c>
      <c r="H142">
        <v>559262</v>
      </c>
      <c r="I142">
        <f>(C142/H142)*100000</f>
        <v>489.5737597047538</v>
      </c>
      <c r="J142">
        <v>598628</v>
      </c>
      <c r="K142">
        <f>(D142/J142)*100000</f>
        <v>489.78664546262456</v>
      </c>
      <c r="M142">
        <f t="shared" si="18"/>
        <v>14.050274097115562</v>
      </c>
      <c r="N142">
        <f t="shared" si="19"/>
        <v>0.21288575787076525</v>
      </c>
      <c r="O142">
        <f t="shared" si="20"/>
        <v>14.263159854986327</v>
      </c>
      <c r="P142">
        <f t="shared" si="21"/>
        <v>4.7552348560763822E-3</v>
      </c>
      <c r="Q142">
        <f t="shared" si="22"/>
        <v>4.895737597047538E-3</v>
      </c>
      <c r="R142">
        <f t="shared" si="23"/>
        <v>4.8978664546262454E-3</v>
      </c>
      <c r="T142" s="9">
        <f t="shared" si="24"/>
        <v>2.9546961448521758E-2</v>
      </c>
      <c r="U142" s="9">
        <f t="shared" si="25"/>
        <v>4.348389872838005E-4</v>
      </c>
      <c r="V142" s="9"/>
      <c r="X142" s="9">
        <f t="shared" si="26"/>
        <v>2.9994648606599148E-2</v>
      </c>
    </row>
    <row r="143" spans="1:24" x14ac:dyDescent="0.2">
      <c r="A143" t="s">
        <v>183</v>
      </c>
      <c r="B143">
        <v>156</v>
      </c>
      <c r="C143">
        <v>172</v>
      </c>
      <c r="D143">
        <v>184</v>
      </c>
      <c r="F143">
        <v>152446</v>
      </c>
      <c r="G143">
        <f>(B143/F143)*100000</f>
        <v>102.33131731891949</v>
      </c>
      <c r="H143">
        <v>151445</v>
      </c>
      <c r="I143">
        <f>(C143/H143)*100000</f>
        <v>113.57258410644127</v>
      </c>
      <c r="J143">
        <v>166368</v>
      </c>
      <c r="K143">
        <f>(D143/J143)*100000</f>
        <v>110.59819195999232</v>
      </c>
      <c r="M143">
        <f t="shared" si="18"/>
        <v>11.241266787521781</v>
      </c>
      <c r="N143">
        <f t="shared" si="19"/>
        <v>-2.9743921464489489</v>
      </c>
      <c r="O143">
        <f t="shared" si="20"/>
        <v>8.2668746410728318</v>
      </c>
      <c r="P143">
        <f t="shared" si="21"/>
        <v>1.0233131731891948E-3</v>
      </c>
      <c r="Q143">
        <f t="shared" si="22"/>
        <v>1.1357258410644127E-3</v>
      </c>
      <c r="R143">
        <f t="shared" si="23"/>
        <v>1.1059819195999231E-3</v>
      </c>
      <c r="T143" s="9">
        <f t="shared" si="24"/>
        <v>0.10985167671093249</v>
      </c>
      <c r="U143" s="9">
        <f t="shared" si="25"/>
        <v>-2.6189349919707144E-2</v>
      </c>
      <c r="V143" s="9"/>
      <c r="X143" s="9">
        <f t="shared" si="26"/>
        <v>8.0785382790576191E-2</v>
      </c>
    </row>
    <row r="144" spans="1:24" x14ac:dyDescent="0.2">
      <c r="A144" t="s">
        <v>184</v>
      </c>
      <c r="B144">
        <v>2360</v>
      </c>
      <c r="C144">
        <v>2491</v>
      </c>
      <c r="D144">
        <v>2757</v>
      </c>
      <c r="F144">
        <v>794046</v>
      </c>
      <c r="G144">
        <f>(B144/F144)*100000</f>
        <v>297.21200031232445</v>
      </c>
      <c r="H144">
        <v>848562</v>
      </c>
      <c r="I144">
        <f>(C144/H144)*100000</f>
        <v>293.55545027941389</v>
      </c>
      <c r="J144">
        <v>903816</v>
      </c>
      <c r="K144">
        <f>(D144/J144)*100000</f>
        <v>305.03996388645476</v>
      </c>
      <c r="M144">
        <f t="shared" si="18"/>
        <v>-3.6565500329105589</v>
      </c>
      <c r="N144">
        <f t="shared" si="19"/>
        <v>11.484513607040867</v>
      </c>
      <c r="O144">
        <f t="shared" si="20"/>
        <v>7.8279635741303082</v>
      </c>
      <c r="P144">
        <f t="shared" si="21"/>
        <v>2.9721200031232447E-3</v>
      </c>
      <c r="Q144">
        <f t="shared" si="22"/>
        <v>2.9355545027941387E-3</v>
      </c>
      <c r="R144">
        <f t="shared" si="23"/>
        <v>3.0503996388645477E-3</v>
      </c>
      <c r="T144" s="9">
        <f t="shared" si="24"/>
        <v>-1.230283443827342E-2</v>
      </c>
      <c r="U144" s="9">
        <f t="shared" si="25"/>
        <v>3.9122126998867281E-2</v>
      </c>
      <c r="V144" s="9"/>
      <c r="X144" s="9">
        <f t="shared" si="26"/>
        <v>2.6337979509253689E-2</v>
      </c>
    </row>
    <row r="145" spans="1:24" x14ac:dyDescent="0.2">
      <c r="A145" t="s">
        <v>185</v>
      </c>
      <c r="B145">
        <v>514</v>
      </c>
      <c r="C145">
        <v>548</v>
      </c>
      <c r="D145">
        <v>619</v>
      </c>
      <c r="F145">
        <v>248303</v>
      </c>
      <c r="G145">
        <f>(B145/F145)*100000</f>
        <v>207.00515096474874</v>
      </c>
      <c r="H145">
        <v>239309</v>
      </c>
      <c r="I145">
        <f>(C145/H145)*100000</f>
        <v>228.99264131311404</v>
      </c>
      <c r="J145">
        <v>223971</v>
      </c>
      <c r="K145">
        <f>(D145/J145)*100000</f>
        <v>276.37506641484833</v>
      </c>
      <c r="M145">
        <f t="shared" si="18"/>
        <v>21.987490348365299</v>
      </c>
      <c r="N145">
        <f t="shared" si="19"/>
        <v>47.382425101734299</v>
      </c>
      <c r="O145">
        <f t="shared" si="20"/>
        <v>69.369915450099597</v>
      </c>
      <c r="P145">
        <f t="shared" si="21"/>
        <v>2.0700515096474872E-3</v>
      </c>
      <c r="Q145">
        <f t="shared" si="22"/>
        <v>2.2899264131311403E-3</v>
      </c>
      <c r="R145">
        <f t="shared" si="23"/>
        <v>2.7637506641484833E-3</v>
      </c>
      <c r="T145" s="9">
        <f t="shared" si="24"/>
        <v>0.10621711704222081</v>
      </c>
      <c r="U145" s="9">
        <f t="shared" si="25"/>
        <v>0.20691680234800974</v>
      </c>
      <c r="V145" s="9"/>
      <c r="X145" s="9">
        <f t="shared" si="26"/>
        <v>0.33511202560323117</v>
      </c>
    </row>
    <row r="146" spans="1:24" x14ac:dyDescent="0.2">
      <c r="A146" t="s">
        <v>186</v>
      </c>
      <c r="B146">
        <v>2017</v>
      </c>
      <c r="C146">
        <v>2251</v>
      </c>
      <c r="D146">
        <v>2415</v>
      </c>
      <c r="F146">
        <v>307509</v>
      </c>
      <c r="G146">
        <f>(B146/F146)*100000</f>
        <v>655.91576181510129</v>
      </c>
      <c r="H146">
        <v>342059</v>
      </c>
      <c r="I146">
        <f>(C146/H146)*100000</f>
        <v>658.07360718472546</v>
      </c>
      <c r="J146">
        <v>339861</v>
      </c>
      <c r="K146">
        <f>(D146/J146)*100000</f>
        <v>710.58462135990885</v>
      </c>
      <c r="M146">
        <f t="shared" si="18"/>
        <v>2.1578453696241695</v>
      </c>
      <c r="N146">
        <f t="shared" si="19"/>
        <v>52.511014175183391</v>
      </c>
      <c r="O146">
        <f t="shared" si="20"/>
        <v>54.66885954480756</v>
      </c>
      <c r="P146">
        <f t="shared" si="21"/>
        <v>6.5591576181510134E-3</v>
      </c>
      <c r="Q146">
        <f t="shared" si="22"/>
        <v>6.5807360718472541E-3</v>
      </c>
      <c r="R146">
        <f t="shared" si="23"/>
        <v>7.1058462135990888E-3</v>
      </c>
      <c r="T146" s="9">
        <f t="shared" si="24"/>
        <v>3.289820881347189E-3</v>
      </c>
      <c r="U146" s="9">
        <f t="shared" si="25"/>
        <v>7.9795046635935521E-2</v>
      </c>
      <c r="V146" s="9"/>
      <c r="X146" s="9">
        <f t="shared" si="26"/>
        <v>8.3347378927933674E-2</v>
      </c>
    </row>
    <row r="147" spans="1:24" x14ac:dyDescent="0.2">
      <c r="A147" t="s">
        <v>187</v>
      </c>
      <c r="B147">
        <v>1372</v>
      </c>
      <c r="C147">
        <v>1474</v>
      </c>
      <c r="D147">
        <v>1516</v>
      </c>
      <c r="F147">
        <v>457236</v>
      </c>
      <c r="G147">
        <f>(B147/F147)*100000</f>
        <v>300.06386198811992</v>
      </c>
      <c r="H147">
        <v>493515</v>
      </c>
      <c r="I147">
        <f>(C147/H147)*100000</f>
        <v>298.67379917530371</v>
      </c>
      <c r="J147">
        <v>522318</v>
      </c>
      <c r="K147">
        <f>(D147/J147)*100000</f>
        <v>290.24464023832223</v>
      </c>
      <c r="M147">
        <f t="shared" si="18"/>
        <v>-1.3900628128162111</v>
      </c>
      <c r="N147">
        <f t="shared" si="19"/>
        <v>-8.4291589369814801</v>
      </c>
      <c r="O147">
        <f t="shared" si="20"/>
        <v>-9.8192217497976912</v>
      </c>
      <c r="P147">
        <f t="shared" si="21"/>
        <v>3.0006386198811992E-3</v>
      </c>
      <c r="Q147">
        <f t="shared" si="22"/>
        <v>2.9867379917530371E-3</v>
      </c>
      <c r="R147">
        <f t="shared" si="23"/>
        <v>2.9024464023832226E-3</v>
      </c>
      <c r="T147" s="9">
        <f t="shared" si="24"/>
        <v>-4.6325565618136758E-3</v>
      </c>
      <c r="U147" s="9">
        <f t="shared" si="25"/>
        <v>-2.8221956396094969E-2</v>
      </c>
      <c r="V147" s="9"/>
      <c r="X147" s="9">
        <f t="shared" si="26"/>
        <v>-3.2723773148618691E-2</v>
      </c>
    </row>
    <row r="148" spans="1:24" x14ac:dyDescent="0.2">
      <c r="A148" t="s">
        <v>188</v>
      </c>
      <c r="B148">
        <v>455</v>
      </c>
      <c r="C148">
        <v>485</v>
      </c>
      <c r="D148">
        <v>527</v>
      </c>
      <c r="F148">
        <v>142679</v>
      </c>
      <c r="G148">
        <f>(B148/F148)*100000</f>
        <v>318.89766538873977</v>
      </c>
      <c r="H148">
        <v>144674</v>
      </c>
      <c r="I148">
        <f>(C148/H148)*100000</f>
        <v>335.23646266779099</v>
      </c>
      <c r="J148">
        <v>152610</v>
      </c>
      <c r="K148">
        <f>(D148/J148)*100000</f>
        <v>345.32468383461111</v>
      </c>
      <c r="M148">
        <f t="shared" si="18"/>
        <v>16.338797279051221</v>
      </c>
      <c r="N148">
        <f t="shared" si="19"/>
        <v>10.088221166820119</v>
      </c>
      <c r="O148">
        <f t="shared" si="20"/>
        <v>26.42701844587134</v>
      </c>
      <c r="P148">
        <f t="shared" si="21"/>
        <v>3.1889766538873974E-3</v>
      </c>
      <c r="Q148">
        <f t="shared" si="22"/>
        <v>3.3523646266779101E-3</v>
      </c>
      <c r="R148">
        <f t="shared" si="23"/>
        <v>3.4532468383461109E-3</v>
      </c>
      <c r="T148" s="9">
        <f t="shared" si="24"/>
        <v>5.1235236417093551E-2</v>
      </c>
      <c r="U148" s="9">
        <f t="shared" si="25"/>
        <v>3.0092851733784096E-2</v>
      </c>
      <c r="V148" s="9"/>
      <c r="X148" s="9">
        <f t="shared" si="26"/>
        <v>8.2869902523922623E-2</v>
      </c>
    </row>
    <row r="149" spans="1:24" x14ac:dyDescent="0.2">
      <c r="A149" t="s">
        <v>189</v>
      </c>
      <c r="B149">
        <v>2560</v>
      </c>
      <c r="C149">
        <v>2652</v>
      </c>
      <c r="D149">
        <v>2987</v>
      </c>
      <c r="F149">
        <v>310630</v>
      </c>
      <c r="G149">
        <f>(B149/F149)*100000</f>
        <v>824.13160351543638</v>
      </c>
      <c r="H149">
        <v>312142</v>
      </c>
      <c r="I149">
        <f>(C149/H149)*100000</f>
        <v>849.61331701597351</v>
      </c>
      <c r="J149">
        <v>342200</v>
      </c>
      <c r="K149">
        <f>(D149/J149)*100000</f>
        <v>872.88135593220329</v>
      </c>
      <c r="M149">
        <f t="shared" si="18"/>
        <v>25.481713500537126</v>
      </c>
      <c r="N149">
        <f t="shared" si="19"/>
        <v>23.268038916229784</v>
      </c>
      <c r="O149">
        <f t="shared" si="20"/>
        <v>48.74975241676691</v>
      </c>
      <c r="P149">
        <f t="shared" si="21"/>
        <v>8.2413160351543641E-3</v>
      </c>
      <c r="Q149">
        <f t="shared" si="22"/>
        <v>8.4961331701597347E-3</v>
      </c>
      <c r="R149">
        <f t="shared" si="23"/>
        <v>8.7288135593220333E-3</v>
      </c>
      <c r="T149" s="9">
        <f t="shared" si="24"/>
        <v>3.0919471346374329E-2</v>
      </c>
      <c r="U149" s="9">
        <f t="shared" si="25"/>
        <v>2.7386622184727833E-2</v>
      </c>
      <c r="V149" s="9"/>
      <c r="X149" s="9">
        <f t="shared" si="26"/>
        <v>5.9152873411016833E-2</v>
      </c>
    </row>
    <row r="150" spans="1:24" x14ac:dyDescent="0.2">
      <c r="A150" t="s">
        <v>190</v>
      </c>
      <c r="B150">
        <v>119</v>
      </c>
      <c r="C150">
        <v>146</v>
      </c>
      <c r="D150">
        <v>169</v>
      </c>
      <c r="F150">
        <v>160803</v>
      </c>
      <c r="G150">
        <f>(B150/F150)*100000</f>
        <v>74.003594460302367</v>
      </c>
      <c r="H150">
        <v>165785</v>
      </c>
      <c r="I150">
        <f>(C150/H150)*100000</f>
        <v>88.065868444069125</v>
      </c>
      <c r="J150">
        <v>166687</v>
      </c>
      <c r="K150">
        <f>(D150/J150)*100000</f>
        <v>101.3876307090535</v>
      </c>
      <c r="M150">
        <f t="shared" si="18"/>
        <v>14.062273983766758</v>
      </c>
      <c r="N150">
        <f t="shared" si="19"/>
        <v>13.321762264984372</v>
      </c>
      <c r="O150">
        <f t="shared" si="20"/>
        <v>27.38403624875113</v>
      </c>
      <c r="P150">
        <f t="shared" si="21"/>
        <v>7.4003594460302362E-4</v>
      </c>
      <c r="Q150">
        <f t="shared" si="22"/>
        <v>8.8065868444069128E-4</v>
      </c>
      <c r="R150">
        <f t="shared" si="23"/>
        <v>1.013876307090535E-3</v>
      </c>
      <c r="T150" s="9">
        <f t="shared" si="24"/>
        <v>0.19002149944635691</v>
      </c>
      <c r="U150" s="9">
        <f t="shared" si="25"/>
        <v>0.15127043541783794</v>
      </c>
      <c r="V150" s="9"/>
      <c r="X150" s="9">
        <f t="shared" si="26"/>
        <v>0.37003656982419569</v>
      </c>
    </row>
    <row r="151" spans="1:24" x14ac:dyDescent="0.2">
      <c r="A151" t="s">
        <v>191</v>
      </c>
      <c r="B151">
        <v>1442</v>
      </c>
      <c r="C151">
        <v>1571</v>
      </c>
      <c r="D151">
        <v>1728</v>
      </c>
      <c r="F151">
        <v>239744</v>
      </c>
      <c r="G151">
        <f>(B151/F151)*100000</f>
        <v>601.47490656700484</v>
      </c>
      <c r="H151">
        <v>252117</v>
      </c>
      <c r="I151">
        <f>(C151/H151)*100000</f>
        <v>623.12339112396228</v>
      </c>
      <c r="J151">
        <v>264037</v>
      </c>
      <c r="K151">
        <f>(D151/J151)*100000</f>
        <v>654.45373186333734</v>
      </c>
      <c r="M151">
        <f t="shared" si="18"/>
        <v>21.648484556957442</v>
      </c>
      <c r="N151">
        <f t="shared" si="19"/>
        <v>31.33034073937506</v>
      </c>
      <c r="O151">
        <f t="shared" si="20"/>
        <v>52.978825296332502</v>
      </c>
      <c r="P151">
        <f t="shared" si="21"/>
        <v>6.0147490656700482E-3</v>
      </c>
      <c r="Q151">
        <f t="shared" si="22"/>
        <v>6.2312339112396229E-3</v>
      </c>
      <c r="R151">
        <f t="shared" si="23"/>
        <v>6.5445373186333736E-3</v>
      </c>
      <c r="T151" s="9">
        <f t="shared" si="24"/>
        <v>3.599233205009162E-2</v>
      </c>
      <c r="U151" s="9">
        <f t="shared" si="25"/>
        <v>5.0279513152062534E-2</v>
      </c>
      <c r="V151" s="9"/>
      <c r="X151" s="9">
        <f t="shared" si="26"/>
        <v>8.8081522134840148E-2</v>
      </c>
    </row>
    <row r="152" spans="1:24" x14ac:dyDescent="0.2">
      <c r="A152" t="s">
        <v>192</v>
      </c>
      <c r="B152">
        <v>2718</v>
      </c>
      <c r="C152">
        <v>3061</v>
      </c>
      <c r="D152">
        <v>3237</v>
      </c>
      <c r="F152">
        <v>559135</v>
      </c>
      <c r="G152">
        <f>(B152/F152)*100000</f>
        <v>486.10800611659079</v>
      </c>
      <c r="H152">
        <v>605974</v>
      </c>
      <c r="I152">
        <f>(C152/H152)*100000</f>
        <v>505.13718410360843</v>
      </c>
      <c r="J152">
        <v>636832</v>
      </c>
      <c r="K152">
        <f>(D152/J152)*100000</f>
        <v>508.29732174262602</v>
      </c>
      <c r="M152">
        <f t="shared" si="18"/>
        <v>19.029177987017647</v>
      </c>
      <c r="N152">
        <f t="shared" si="19"/>
        <v>3.1601376390175915</v>
      </c>
      <c r="O152">
        <f t="shared" si="20"/>
        <v>22.189315626035238</v>
      </c>
      <c r="P152">
        <f t="shared" si="21"/>
        <v>4.8610800611659077E-3</v>
      </c>
      <c r="Q152">
        <f t="shared" si="22"/>
        <v>5.0513718410360843E-3</v>
      </c>
      <c r="R152">
        <f t="shared" si="23"/>
        <v>5.0829732174262603E-3</v>
      </c>
      <c r="T152" s="9">
        <f t="shared" si="24"/>
        <v>3.9145987615051968E-2</v>
      </c>
      <c r="U152" s="9">
        <f t="shared" si="25"/>
        <v>6.2559988424242107E-3</v>
      </c>
      <c r="V152" s="9"/>
      <c r="X152" s="9">
        <f t="shared" si="26"/>
        <v>4.5646883710681492E-2</v>
      </c>
    </row>
    <row r="153" spans="1:24" x14ac:dyDescent="0.2">
      <c r="A153" t="s">
        <v>193</v>
      </c>
      <c r="B153">
        <v>1170</v>
      </c>
      <c r="C153">
        <v>1266</v>
      </c>
      <c r="D153">
        <v>1414</v>
      </c>
      <c r="F153">
        <v>196246</v>
      </c>
      <c r="G153">
        <f>(B153/F153)*100000</f>
        <v>596.1904956024581</v>
      </c>
      <c r="H153">
        <v>202851</v>
      </c>
      <c r="I153">
        <f>(C153/H153)*100000</f>
        <v>624.10340594820832</v>
      </c>
      <c r="J153">
        <v>212083</v>
      </c>
      <c r="K153">
        <f>(D153/J153)*100000</f>
        <v>666.72010486460488</v>
      </c>
      <c r="M153">
        <f t="shared" si="18"/>
        <v>27.91291034575022</v>
      </c>
      <c r="N153">
        <f t="shared" si="19"/>
        <v>42.616698916396558</v>
      </c>
      <c r="O153">
        <f t="shared" si="20"/>
        <v>70.529609262146778</v>
      </c>
      <c r="P153">
        <f t="shared" si="21"/>
        <v>5.9619049560245812E-3</v>
      </c>
      <c r="Q153">
        <f t="shared" si="22"/>
        <v>6.2410340594820828E-3</v>
      </c>
      <c r="R153">
        <f t="shared" si="23"/>
        <v>6.6672010486460492E-3</v>
      </c>
      <c r="T153" s="9">
        <f t="shared" si="24"/>
        <v>4.6818777809505011E-2</v>
      </c>
      <c r="U153" s="9">
        <f t="shared" si="25"/>
        <v>6.828467608127943E-2</v>
      </c>
      <c r="V153" s="9"/>
      <c r="X153" s="9">
        <f t="shared" si="26"/>
        <v>0.11830045896802788</v>
      </c>
    </row>
    <row r="155" spans="1:24" x14ac:dyDescent="0.2">
      <c r="B155">
        <v>2008</v>
      </c>
      <c r="C155">
        <v>2013</v>
      </c>
      <c r="D155">
        <v>2018</v>
      </c>
      <c r="W155" t="s">
        <v>205</v>
      </c>
    </row>
    <row r="156" spans="1:24" x14ac:dyDescent="0.2">
      <c r="A156" t="s">
        <v>194</v>
      </c>
      <c r="B156">
        <f>SUM(B2:B153)</f>
        <v>163445</v>
      </c>
      <c r="C156">
        <f t="shared" ref="C156:J156" si="27">SUM(C2:C153)</f>
        <v>176246</v>
      </c>
      <c r="D156">
        <f t="shared" si="27"/>
        <v>194348</v>
      </c>
      <c r="H156">
        <f>SUM(H2:H153)</f>
        <v>53850878</v>
      </c>
      <c r="J156">
        <f>SUM(J2:J153)</f>
        <v>55980001</v>
      </c>
      <c r="W156" t="s">
        <v>206</v>
      </c>
      <c r="X156" s="10">
        <f>AVERAGE(X2:X153)</f>
        <v>0.13657136457939484</v>
      </c>
    </row>
    <row r="157" spans="1:24" x14ac:dyDescent="0.2">
      <c r="A157" t="s">
        <v>195</v>
      </c>
      <c r="B157" s="1"/>
      <c r="C157" s="1">
        <f>(C156-B156)/B156</f>
        <v>7.8319924133500571E-2</v>
      </c>
      <c r="D157" s="1">
        <f>(D156-C156)/C156</f>
        <v>0.1027087139566288</v>
      </c>
      <c r="E157" s="1"/>
    </row>
    <row r="159" spans="1:24" x14ac:dyDescent="0.2">
      <c r="X159" s="10">
        <f>AVERAGE(X61,X82,X107,X134,X147)</f>
        <v>-9.9621446500381988E-2</v>
      </c>
    </row>
    <row r="160" spans="1:24" x14ac:dyDescent="0.2">
      <c r="O160" s="1"/>
    </row>
    <row r="161" spans="11:11" x14ac:dyDescent="0.2">
      <c r="K161">
        <f>(K104-G104)/G104</f>
        <v>0.66278660069585893</v>
      </c>
    </row>
  </sheetData>
  <autoFilter ref="X1:X157" xr:uid="{FB7757AE-82EB-DD45-8436-5ABAE390C9F2}"/>
  <conditionalFormatting sqref="X2:X153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7" right="0.7" top="0.75" bottom="0.75" header="0.3" footer="0.3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691E-B688-AE40-AA83-278E8F641ADA}">
  <dimension ref="A1:J154"/>
  <sheetViews>
    <sheetView zoomScale="54" zoomScaleNormal="54" workbookViewId="0">
      <selection activeCell="J60" sqref="J60"/>
    </sheetView>
  </sheetViews>
  <sheetFormatPr baseColWidth="10" defaultRowHeight="16" x14ac:dyDescent="0.2"/>
  <cols>
    <col min="1" max="1" width="26.33203125" bestFit="1" customWidth="1"/>
    <col min="2" max="4" width="20.6640625" bestFit="1" customWidth="1"/>
    <col min="5" max="5" width="11.1640625" customWidth="1"/>
  </cols>
  <sheetData>
    <row r="1" spans="1:10" x14ac:dyDescent="0.2">
      <c r="A1" s="25" t="s">
        <v>0</v>
      </c>
      <c r="B1" s="12" t="s">
        <v>209</v>
      </c>
      <c r="C1" s="13" t="s">
        <v>207</v>
      </c>
      <c r="D1" s="13" t="s">
        <v>208</v>
      </c>
      <c r="F1" s="12">
        <v>2008</v>
      </c>
      <c r="G1" s="26">
        <v>2013</v>
      </c>
      <c r="H1" s="26">
        <v>2018</v>
      </c>
    </row>
    <row r="2" spans="1:10" x14ac:dyDescent="0.2">
      <c r="A2" s="25" t="s">
        <v>28</v>
      </c>
      <c r="B2">
        <v>343.40182066665119</v>
      </c>
      <c r="C2">
        <v>345.75210858515334</v>
      </c>
      <c r="D2">
        <v>419.7404540678516</v>
      </c>
      <c r="F2" s="25">
        <v>343.40182069999997</v>
      </c>
      <c r="G2">
        <f>C2-F2</f>
        <v>2.3502878851533637</v>
      </c>
      <c r="H2">
        <f>D2-C2</f>
        <v>73.988345482698264</v>
      </c>
      <c r="J2" s="14">
        <f>(D2-B2)/B2</f>
        <v>0.22230119005485485</v>
      </c>
    </row>
    <row r="3" spans="1:10" x14ac:dyDescent="0.2">
      <c r="A3" s="25" t="s">
        <v>31</v>
      </c>
      <c r="B3">
        <v>158.32684653458077</v>
      </c>
      <c r="C3">
        <v>172.643302660567</v>
      </c>
      <c r="D3">
        <v>217.16228174909747</v>
      </c>
      <c r="F3" s="25">
        <v>158.32684649999999</v>
      </c>
      <c r="G3">
        <f>C3-F3</f>
        <v>14.316456160567014</v>
      </c>
      <c r="H3">
        <f>D3-C3</f>
        <v>44.518979088530472</v>
      </c>
      <c r="J3" s="14">
        <f>(D3-B3)/B3</f>
        <v>0.37160744688782921</v>
      </c>
    </row>
    <row r="4" spans="1:10" x14ac:dyDescent="0.2">
      <c r="A4" s="25" t="s">
        <v>32</v>
      </c>
      <c r="B4">
        <v>158.76165905933718</v>
      </c>
      <c r="C4">
        <v>184.82849063562969</v>
      </c>
      <c r="D4">
        <v>204.35623906965563</v>
      </c>
      <c r="F4" s="25">
        <v>158.7616591</v>
      </c>
      <c r="G4">
        <f>C4-F4</f>
        <v>26.066831535629689</v>
      </c>
      <c r="H4">
        <f>D4-C4</f>
        <v>19.527748434025938</v>
      </c>
      <c r="J4" s="14">
        <f>(D4-B4)/B4</f>
        <v>0.28718886083999334</v>
      </c>
    </row>
    <row r="5" spans="1:10" x14ac:dyDescent="0.2">
      <c r="A5" s="25" t="s">
        <v>35</v>
      </c>
      <c r="B5">
        <v>255.28341497550733</v>
      </c>
      <c r="C5">
        <v>243.38777279953749</v>
      </c>
      <c r="D5">
        <v>260.91457424445684</v>
      </c>
      <c r="F5" s="25">
        <v>255.28341499999999</v>
      </c>
      <c r="G5">
        <f>C5-F5</f>
        <v>-11.895642200462504</v>
      </c>
      <c r="H5">
        <f>D5-C5</f>
        <v>17.526801444919357</v>
      </c>
      <c r="J5" s="14">
        <f>(D5-B5)/B5</f>
        <v>2.2058461061756744E-2</v>
      </c>
    </row>
    <row r="6" spans="1:10" x14ac:dyDescent="0.2">
      <c r="A6" s="25" t="s">
        <v>38</v>
      </c>
      <c r="B6">
        <v>196.60524069918134</v>
      </c>
      <c r="C6">
        <v>198.41390232211009</v>
      </c>
      <c r="D6">
        <v>215.29598798566258</v>
      </c>
      <c r="F6" s="25">
        <v>196.6052407</v>
      </c>
      <c r="G6">
        <f>C6-F6</f>
        <v>1.808661622110094</v>
      </c>
      <c r="H6">
        <f>D6-C6</f>
        <v>16.882085663552488</v>
      </c>
      <c r="J6" s="14">
        <f>(D6-B6)/B6</f>
        <v>9.5067390981094374E-2</v>
      </c>
    </row>
    <row r="7" spans="1:10" x14ac:dyDescent="0.2">
      <c r="A7" s="25" t="s">
        <v>40</v>
      </c>
      <c r="B7">
        <v>229.08445668582326</v>
      </c>
      <c r="C7">
        <v>247.60021422980267</v>
      </c>
      <c r="D7">
        <v>287.53863673336588</v>
      </c>
      <c r="F7" s="25">
        <v>229.0844567</v>
      </c>
      <c r="G7">
        <f>C7-F7</f>
        <v>18.51575752980267</v>
      </c>
      <c r="H7">
        <f>D7-C7</f>
        <v>39.938422503563203</v>
      </c>
      <c r="J7" s="14">
        <f>(D7-B7)/B7</f>
        <v>0.25516432189770655</v>
      </c>
    </row>
    <row r="8" spans="1:10" x14ac:dyDescent="0.2">
      <c r="A8" s="25" t="s">
        <v>41</v>
      </c>
      <c r="B8">
        <v>312.50060902051962</v>
      </c>
      <c r="C8">
        <v>334.29069165214935</v>
      </c>
      <c r="D8">
        <v>361.44811190072744</v>
      </c>
      <c r="F8" s="25">
        <v>312.500609</v>
      </c>
      <c r="G8">
        <f>C8-F8</f>
        <v>21.790082652149351</v>
      </c>
      <c r="H8">
        <f>D8-C8</f>
        <v>27.157420248578092</v>
      </c>
      <c r="J8" s="14">
        <f>(D8-B8)/B8</f>
        <v>0.15663170396251547</v>
      </c>
    </row>
    <row r="9" spans="1:10" x14ac:dyDescent="0.2">
      <c r="A9" s="25" t="s">
        <v>43</v>
      </c>
      <c r="B9">
        <v>592.03636285915809</v>
      </c>
      <c r="C9">
        <v>609.41085317519446</v>
      </c>
      <c r="D9">
        <v>676.42157517631267</v>
      </c>
      <c r="F9" s="25">
        <v>592.03636289999997</v>
      </c>
      <c r="G9">
        <f>C9-F9</f>
        <v>17.374490275194489</v>
      </c>
      <c r="H9">
        <f>D9-C9</f>
        <v>67.010722001118211</v>
      </c>
      <c r="J9" s="14">
        <f>(D9-B9)/B9</f>
        <v>0.14253383341122464</v>
      </c>
    </row>
    <row r="10" spans="1:10" x14ac:dyDescent="0.2">
      <c r="A10" s="25" t="s">
        <v>45</v>
      </c>
      <c r="B10">
        <v>411.80750294905027</v>
      </c>
      <c r="C10">
        <v>409.93321156178979</v>
      </c>
      <c r="D10">
        <v>422.24406113389136</v>
      </c>
      <c r="F10" s="25">
        <v>411.80750289999997</v>
      </c>
      <c r="G10">
        <f>C10-F10</f>
        <v>-1.8742913382101847</v>
      </c>
      <c r="H10">
        <f>D10-C10</f>
        <v>12.310849572101574</v>
      </c>
      <c r="J10" s="14">
        <f>(D10-B10)/B10</f>
        <v>2.5343292946588988E-2</v>
      </c>
    </row>
    <row r="11" spans="1:10" x14ac:dyDescent="0.2">
      <c r="A11" s="25" t="s">
        <v>46</v>
      </c>
      <c r="B11">
        <v>190.19211286489579</v>
      </c>
      <c r="C11">
        <v>209.63911358725736</v>
      </c>
      <c r="D11">
        <v>240.49079754601229</v>
      </c>
      <c r="F11" s="25">
        <v>190.19211290000001</v>
      </c>
      <c r="G11">
        <f>C11-F11</f>
        <v>19.447000687257344</v>
      </c>
      <c r="H11">
        <f>D11-C11</f>
        <v>30.851683958754933</v>
      </c>
      <c r="J11" s="14">
        <f>(D11-B11)/B11</f>
        <v>0.26446251594484621</v>
      </c>
    </row>
    <row r="12" spans="1:10" x14ac:dyDescent="0.2">
      <c r="A12" s="25" t="s">
        <v>47</v>
      </c>
      <c r="B12">
        <v>521.307855216397</v>
      </c>
      <c r="C12">
        <v>510.51334953481</v>
      </c>
      <c r="D12">
        <v>524.41581234531566</v>
      </c>
      <c r="F12" s="25">
        <v>521.30785519999995</v>
      </c>
      <c r="G12">
        <f>C12-F12</f>
        <v>-10.794505665189945</v>
      </c>
      <c r="H12">
        <f>D12-C12</f>
        <v>13.902462810505654</v>
      </c>
      <c r="J12" s="14">
        <f>(D12-B12)/B12</f>
        <v>5.9618459568934181E-3</v>
      </c>
    </row>
    <row r="13" spans="1:10" x14ac:dyDescent="0.2">
      <c r="A13" s="25" t="s">
        <v>48</v>
      </c>
      <c r="B13">
        <v>161.16807652434508</v>
      </c>
      <c r="C13">
        <v>178.11132822632243</v>
      </c>
      <c r="D13">
        <v>215.78822170115879</v>
      </c>
      <c r="F13" s="25">
        <v>161.16807650000001</v>
      </c>
      <c r="G13">
        <f>C13-F13</f>
        <v>16.943251726322416</v>
      </c>
      <c r="H13">
        <f>D13-C13</f>
        <v>37.676893474836362</v>
      </c>
      <c r="J13" s="14">
        <f>(D13-B13)/B13</f>
        <v>0.33890176240059</v>
      </c>
    </row>
    <row r="14" spans="1:10" x14ac:dyDescent="0.2">
      <c r="A14" s="25" t="s">
        <v>50</v>
      </c>
      <c r="B14">
        <v>480.92254730491243</v>
      </c>
      <c r="C14">
        <v>504.22401669374239</v>
      </c>
      <c r="D14">
        <v>526.15198510801963</v>
      </c>
      <c r="F14" s="25">
        <v>480.92254730000002</v>
      </c>
      <c r="G14">
        <f>C14-F14</f>
        <v>23.301469393742366</v>
      </c>
      <c r="H14">
        <f>D14-C14</f>
        <v>21.927968414277245</v>
      </c>
      <c r="J14" s="14">
        <f>(D14-B14)/B14</f>
        <v>9.4047239116927972E-2</v>
      </c>
    </row>
    <row r="15" spans="1:10" x14ac:dyDescent="0.2">
      <c r="A15" s="25" t="s">
        <v>51</v>
      </c>
      <c r="B15">
        <v>364.08619438222416</v>
      </c>
      <c r="C15">
        <v>390.73442792332293</v>
      </c>
      <c r="D15">
        <v>410.96868275869099</v>
      </c>
      <c r="F15" s="25">
        <v>364.08619440000001</v>
      </c>
      <c r="G15">
        <f>C15-F15</f>
        <v>26.648233523322915</v>
      </c>
      <c r="H15">
        <f>D15-C15</f>
        <v>20.234254835368063</v>
      </c>
      <c r="J15" s="14">
        <f>(D15-B15)/B15</f>
        <v>0.12876755312300789</v>
      </c>
    </row>
    <row r="16" spans="1:10" x14ac:dyDescent="0.2">
      <c r="A16" s="25" t="s">
        <v>52</v>
      </c>
      <c r="B16">
        <v>231.65449045794807</v>
      </c>
      <c r="C16">
        <v>226.72855707722667</v>
      </c>
      <c r="D16">
        <v>233.01282909714226</v>
      </c>
      <c r="F16" s="25">
        <v>231.65449050000001</v>
      </c>
      <c r="G16">
        <f>C16-F16</f>
        <v>-4.9259334227733405</v>
      </c>
      <c r="H16">
        <f>D16-C16</f>
        <v>6.2842720199155906</v>
      </c>
      <c r="J16" s="14">
        <f>(D16-B16)/B16</f>
        <v>5.8636404436147316E-3</v>
      </c>
    </row>
    <row r="17" spans="1:10" x14ac:dyDescent="0.2">
      <c r="A17" s="25" t="s">
        <v>53</v>
      </c>
      <c r="B17">
        <v>453.10143738506395</v>
      </c>
      <c r="C17">
        <v>463.85382136545815</v>
      </c>
      <c r="D17">
        <v>484.6389740730416</v>
      </c>
      <c r="F17" s="25">
        <v>453.10143740000001</v>
      </c>
      <c r="G17">
        <f>C17-F17</f>
        <v>10.752383965458137</v>
      </c>
      <c r="H17">
        <f>D17-C17</f>
        <v>20.78515270758345</v>
      </c>
      <c r="J17" s="14">
        <f>(D17-B17)/B17</f>
        <v>6.9603700376646066E-2</v>
      </c>
    </row>
    <row r="18" spans="1:10" x14ac:dyDescent="0.2">
      <c r="A18" s="25" t="s">
        <v>54</v>
      </c>
      <c r="B18">
        <v>197.01606116204005</v>
      </c>
      <c r="C18">
        <v>229.10468871915867</v>
      </c>
      <c r="D18">
        <v>277.59304562620241</v>
      </c>
      <c r="F18" s="25">
        <v>197.0160612</v>
      </c>
      <c r="G18">
        <f>C18-F18</f>
        <v>32.088627519158678</v>
      </c>
      <c r="H18">
        <f>D18-C18</f>
        <v>48.488356907043737</v>
      </c>
      <c r="J18" s="14">
        <f>(D18-B18)/B18</f>
        <v>0.40898688152074114</v>
      </c>
    </row>
    <row r="19" spans="1:10" x14ac:dyDescent="0.2">
      <c r="A19" s="25" t="s">
        <v>55</v>
      </c>
      <c r="B19">
        <v>209.94394759281786</v>
      </c>
      <c r="C19">
        <v>212.40938498713851</v>
      </c>
      <c r="D19">
        <v>238.15154798506191</v>
      </c>
      <c r="F19" s="25">
        <v>209.9439476</v>
      </c>
      <c r="G19">
        <f>C19-F19</f>
        <v>2.4654373871385076</v>
      </c>
      <c r="H19">
        <f>D19-C19</f>
        <v>25.742162997923401</v>
      </c>
      <c r="J19" s="14">
        <f>(D19-B19)/B19</f>
        <v>0.13435776889816387</v>
      </c>
    </row>
    <row r="20" spans="1:10" x14ac:dyDescent="0.2">
      <c r="A20" s="25" t="s">
        <v>57</v>
      </c>
      <c r="B20">
        <v>258.6763209992672</v>
      </c>
      <c r="C20">
        <v>252.11130247131328</v>
      </c>
      <c r="D20">
        <v>299.75123737516799</v>
      </c>
      <c r="F20" s="25">
        <v>258.67632099999997</v>
      </c>
      <c r="G20">
        <f>C20-F20</f>
        <v>-6.5650185286866929</v>
      </c>
      <c r="H20">
        <f>D20-C20</f>
        <v>47.639934903854709</v>
      </c>
      <c r="J20" s="14">
        <f>(D20-B20)/B20</f>
        <v>0.15878885325579198</v>
      </c>
    </row>
    <row r="21" spans="1:10" x14ac:dyDescent="0.2">
      <c r="A21" s="25" t="s">
        <v>58</v>
      </c>
      <c r="B21">
        <v>329.06165315015733</v>
      </c>
      <c r="C21">
        <v>326.60589235454029</v>
      </c>
      <c r="D21">
        <v>360.04645760743324</v>
      </c>
      <c r="F21" s="25">
        <v>329.06165320000002</v>
      </c>
      <c r="G21">
        <f>C21-F21</f>
        <v>-2.4557608454597357</v>
      </c>
      <c r="H21">
        <f>D21-C21</f>
        <v>33.440565252892952</v>
      </c>
      <c r="J21" s="14">
        <f>(D21-B21)/B21</f>
        <v>9.4161091578595257E-2</v>
      </c>
    </row>
    <row r="22" spans="1:10" x14ac:dyDescent="0.2">
      <c r="A22" s="25" t="s">
        <v>59</v>
      </c>
      <c r="B22">
        <v>256.80117999563453</v>
      </c>
      <c r="C22">
        <v>246.64783927090295</v>
      </c>
      <c r="D22">
        <v>257.37242871579565</v>
      </c>
      <c r="F22" s="25">
        <v>256.80117999999999</v>
      </c>
      <c r="G22">
        <f>C22-F22</f>
        <v>-10.153340729097039</v>
      </c>
      <c r="H22">
        <f>D22-C22</f>
        <v>10.7245894448927</v>
      </c>
      <c r="J22" s="14">
        <f>(D22-B22)/B22</f>
        <v>2.2244785641983163E-3</v>
      </c>
    </row>
    <row r="23" spans="1:10" x14ac:dyDescent="0.2">
      <c r="A23" s="25" t="s">
        <v>60</v>
      </c>
      <c r="B23">
        <v>148.64248631962957</v>
      </c>
      <c r="C23">
        <v>156.50491330576318</v>
      </c>
      <c r="D23">
        <v>176.55988997130305</v>
      </c>
      <c r="F23" s="25">
        <v>148.6424863</v>
      </c>
      <c r="G23">
        <f>C23-F23</f>
        <v>7.8624270057631804</v>
      </c>
      <c r="H23">
        <f>D23-C23</f>
        <v>20.054976665539868</v>
      </c>
      <c r="J23" s="14">
        <f>(D23-B23)/B23</f>
        <v>0.18781577423053869</v>
      </c>
    </row>
    <row r="24" spans="1:10" x14ac:dyDescent="0.2">
      <c r="A24" s="25" t="s">
        <v>61</v>
      </c>
      <c r="B24">
        <v>199.96923550223042</v>
      </c>
      <c r="C24">
        <v>219.03263005969001</v>
      </c>
      <c r="D24">
        <v>223.9297778299169</v>
      </c>
      <c r="F24" s="25">
        <v>199.9692355</v>
      </c>
      <c r="G24">
        <f>C24-F24</f>
        <v>19.063394559690011</v>
      </c>
      <c r="H24">
        <f>D24-C24</f>
        <v>4.8971477702268942</v>
      </c>
      <c r="J24" s="14">
        <f>(D24-B24)/B24</f>
        <v>0.11982114282483833</v>
      </c>
    </row>
    <row r="25" spans="1:10" x14ac:dyDescent="0.2">
      <c r="A25" s="25" t="s">
        <v>62</v>
      </c>
      <c r="B25">
        <v>358.64996257207957</v>
      </c>
      <c r="C25">
        <v>374.39438077106382</v>
      </c>
      <c r="D25">
        <v>408.22079157585307</v>
      </c>
      <c r="F25" s="25">
        <v>358.64996259999998</v>
      </c>
      <c r="G25">
        <f>C25-F25</f>
        <v>15.744418171063842</v>
      </c>
      <c r="H25">
        <f>D25-C25</f>
        <v>33.826410804789248</v>
      </c>
      <c r="J25" s="14">
        <f>(D25-B25)/B25</f>
        <v>0.1382150681078379</v>
      </c>
    </row>
    <row r="26" spans="1:10" x14ac:dyDescent="0.2">
      <c r="A26" s="25" t="s">
        <v>63</v>
      </c>
      <c r="B26">
        <v>362.83210104462745</v>
      </c>
      <c r="C26">
        <v>377.06971778399031</v>
      </c>
      <c r="D26">
        <v>419.23634660632973</v>
      </c>
      <c r="F26" s="25">
        <v>362.83210100000002</v>
      </c>
      <c r="G26">
        <f>C26-F26</f>
        <v>14.237616783990291</v>
      </c>
      <c r="H26">
        <f>D26-C26</f>
        <v>42.166628822339419</v>
      </c>
      <c r="J26" s="14">
        <f>(D26-B26)/B26</f>
        <v>0.15545549966309266</v>
      </c>
    </row>
    <row r="27" spans="1:10" x14ac:dyDescent="0.2">
      <c r="A27" s="25" t="s">
        <v>66</v>
      </c>
      <c r="B27">
        <v>563.3813389784068</v>
      </c>
      <c r="C27">
        <v>577.59141403972581</v>
      </c>
      <c r="D27">
        <v>594.28934222177668</v>
      </c>
      <c r="F27" s="25">
        <v>563.38133900000003</v>
      </c>
      <c r="G27">
        <f>C27-F27</f>
        <v>14.21007503972578</v>
      </c>
      <c r="H27">
        <f>D27-C27</f>
        <v>16.697928182050873</v>
      </c>
      <c r="J27" s="14">
        <f>(D27-B27)/B27</f>
        <v>5.4861602798942748E-2</v>
      </c>
    </row>
    <row r="28" spans="1:10" x14ac:dyDescent="0.2">
      <c r="A28" s="25" t="s">
        <v>67</v>
      </c>
      <c r="B28">
        <v>500.56933764921121</v>
      </c>
      <c r="C28">
        <v>544.1184888811224</v>
      </c>
      <c r="D28">
        <v>543.3034724585732</v>
      </c>
      <c r="F28" s="25">
        <v>500.56933759999998</v>
      </c>
      <c r="G28">
        <f>C28-F28</f>
        <v>43.54915128112242</v>
      </c>
      <c r="H28">
        <f>D28-C28</f>
        <v>-0.81501642254920625</v>
      </c>
      <c r="J28" s="14">
        <f>(D28-B28)/B28</f>
        <v>8.5371059701841348E-2</v>
      </c>
    </row>
    <row r="29" spans="1:10" x14ac:dyDescent="0.2">
      <c r="A29" s="25" t="s">
        <v>68</v>
      </c>
      <c r="B29">
        <v>199.38525305918105</v>
      </c>
      <c r="C29">
        <v>220.81600266560497</v>
      </c>
      <c r="D29">
        <v>268.27614557918287</v>
      </c>
      <c r="F29" s="25">
        <v>199.3852531</v>
      </c>
      <c r="G29">
        <f>C29-F29</f>
        <v>21.43074956560497</v>
      </c>
      <c r="H29">
        <f>D29-C29</f>
        <v>47.460142913577897</v>
      </c>
      <c r="J29" s="14">
        <f>(D29-B29)/B29</f>
        <v>0.34551648862192325</v>
      </c>
    </row>
    <row r="30" spans="1:10" x14ac:dyDescent="0.2">
      <c r="A30" s="25" t="s">
        <v>69</v>
      </c>
      <c r="B30">
        <v>248.33525259099787</v>
      </c>
      <c r="C30">
        <v>256.11634834142922</v>
      </c>
      <c r="D30">
        <v>272.54161721603924</v>
      </c>
      <c r="F30" s="25">
        <v>248.33525259999999</v>
      </c>
      <c r="G30">
        <f>C30-F30</f>
        <v>7.7810957414292261</v>
      </c>
      <c r="H30">
        <f>D30-C30</f>
        <v>16.425268874610026</v>
      </c>
      <c r="J30" s="14">
        <f>(D30-B30)/B30</f>
        <v>9.7474540454828895E-2</v>
      </c>
    </row>
    <row r="31" spans="1:10" x14ac:dyDescent="0.2">
      <c r="A31" s="25" t="s">
        <v>70</v>
      </c>
      <c r="B31">
        <v>143.86205117520413</v>
      </c>
      <c r="C31">
        <v>152.80027083161778</v>
      </c>
      <c r="D31">
        <v>152.88059221113616</v>
      </c>
      <c r="F31" s="25">
        <v>143.8620512</v>
      </c>
      <c r="G31">
        <f>C31-F31</f>
        <v>8.938219631617784</v>
      </c>
      <c r="H31">
        <f>D31-C31</f>
        <v>8.0321379518380809E-2</v>
      </c>
      <c r="J31" s="14">
        <f>(D31-B31)/B31</f>
        <v>6.268881169328451E-2</v>
      </c>
    </row>
    <row r="32" spans="1:10" x14ac:dyDescent="0.2">
      <c r="A32" s="25" t="s">
        <v>72</v>
      </c>
      <c r="B32">
        <v>414.08205685256803</v>
      </c>
      <c r="C32">
        <v>419.05739298098302</v>
      </c>
      <c r="D32">
        <v>447.29290223837768</v>
      </c>
      <c r="F32" s="25">
        <v>414.0820569</v>
      </c>
      <c r="G32">
        <f>C32-F32</f>
        <v>4.9753360809830269</v>
      </c>
      <c r="H32">
        <f>D32-C32</f>
        <v>28.235509257394654</v>
      </c>
      <c r="J32" s="14">
        <f>(D32-B32)/B32</f>
        <v>8.0203536560470218E-2</v>
      </c>
    </row>
    <row r="33" spans="1:10" x14ac:dyDescent="0.2">
      <c r="A33" s="25" t="s">
        <v>74</v>
      </c>
      <c r="B33">
        <v>483.53606214833593</v>
      </c>
      <c r="C33">
        <v>495.74711184461086</v>
      </c>
      <c r="D33">
        <v>501.25908398523535</v>
      </c>
      <c r="F33" s="25">
        <v>483.53606209999998</v>
      </c>
      <c r="G33">
        <f>C33-F33</f>
        <v>12.211049744610875</v>
      </c>
      <c r="H33">
        <f>D33-C33</f>
        <v>5.5119721406244935</v>
      </c>
      <c r="J33" s="14">
        <f>(D33-B33)/B33</f>
        <v>3.6652947368923376E-2</v>
      </c>
    </row>
    <row r="34" spans="1:10" x14ac:dyDescent="0.2">
      <c r="A34" s="25" t="s">
        <v>75</v>
      </c>
      <c r="B34">
        <v>189.90447592083058</v>
      </c>
      <c r="C34">
        <v>188.63128110850352</v>
      </c>
      <c r="D34">
        <v>206.63424122266488</v>
      </c>
      <c r="F34" s="25">
        <v>189.90447589999999</v>
      </c>
      <c r="G34">
        <f>C34-F34</f>
        <v>-1.2731947914964792</v>
      </c>
      <c r="H34">
        <f>D34-C34</f>
        <v>18.002960114161368</v>
      </c>
      <c r="J34" s="14">
        <f>(D34-B34)/B34</f>
        <v>8.809568716436568E-2</v>
      </c>
    </row>
    <row r="35" spans="1:10" x14ac:dyDescent="0.2">
      <c r="A35" s="25" t="s">
        <v>76</v>
      </c>
      <c r="B35">
        <v>368.35131034198656</v>
      </c>
      <c r="C35">
        <v>387.57440332243482</v>
      </c>
      <c r="D35">
        <v>406.19828494057469</v>
      </c>
      <c r="F35" s="25">
        <v>368.35131030000002</v>
      </c>
      <c r="G35">
        <f>C35-F35</f>
        <v>19.223093022434796</v>
      </c>
      <c r="H35">
        <f>D35-C35</f>
        <v>18.623881618139876</v>
      </c>
      <c r="J35" s="14">
        <f>(D35-B35)/B35</f>
        <v>0.10274695253140285</v>
      </c>
    </row>
    <row r="36" spans="1:10" x14ac:dyDescent="0.2">
      <c r="A36" s="25" t="s">
        <v>77</v>
      </c>
      <c r="B36">
        <v>273.61589027953852</v>
      </c>
      <c r="C36">
        <v>285.94548397068718</v>
      </c>
      <c r="D36">
        <v>301.67226198771141</v>
      </c>
      <c r="F36" s="25">
        <v>273.61589029999999</v>
      </c>
      <c r="G36">
        <f>C36-F36</f>
        <v>12.329593670687188</v>
      </c>
      <c r="H36">
        <f>D36-C36</f>
        <v>15.72677801702423</v>
      </c>
      <c r="J36" s="14">
        <f>(D36-B36)/B36</f>
        <v>0.10253926290431896</v>
      </c>
    </row>
    <row r="37" spans="1:10" x14ac:dyDescent="0.2">
      <c r="A37" s="25" t="s">
        <v>78</v>
      </c>
      <c r="B37">
        <v>504.5150203459624</v>
      </c>
      <c r="C37">
        <v>520.6260980282932</v>
      </c>
      <c r="D37">
        <v>559.09213366146321</v>
      </c>
      <c r="F37" s="25">
        <v>504.5150203</v>
      </c>
      <c r="G37">
        <f>C37-F37</f>
        <v>16.111077728293196</v>
      </c>
      <c r="H37">
        <f>D37-C37</f>
        <v>38.466035633170009</v>
      </c>
      <c r="J37" s="14">
        <f>(D37-B37)/B37</f>
        <v>0.10817738048329166</v>
      </c>
    </row>
    <row r="38" spans="1:10" x14ac:dyDescent="0.2">
      <c r="A38" s="25" t="s">
        <v>79</v>
      </c>
      <c r="B38">
        <v>164.60597812726775</v>
      </c>
      <c r="C38">
        <v>176.22827027597975</v>
      </c>
      <c r="D38">
        <v>205.09731876685015</v>
      </c>
      <c r="F38" s="25">
        <v>164.60597809999999</v>
      </c>
      <c r="G38">
        <f>C38-F38</f>
        <v>11.622292175979766</v>
      </c>
      <c r="H38">
        <f>D38-C38</f>
        <v>28.869048490870398</v>
      </c>
      <c r="J38" s="14">
        <f>(D38-B38)/B38</f>
        <v>0.2459894901768141</v>
      </c>
    </row>
    <row r="39" spans="1:10" x14ac:dyDescent="0.2">
      <c r="A39" s="25" t="s">
        <v>80</v>
      </c>
      <c r="B39">
        <v>367.85413119918536</v>
      </c>
      <c r="C39">
        <v>398.25250094972779</v>
      </c>
      <c r="D39">
        <v>443.02600781081912</v>
      </c>
      <c r="F39" s="25">
        <v>367.85413119999998</v>
      </c>
      <c r="G39">
        <f>C39-F39</f>
        <v>30.398369749727806</v>
      </c>
      <c r="H39">
        <f>D39-C39</f>
        <v>44.773506861091334</v>
      </c>
      <c r="J39" s="14">
        <f>(D39-B39)/B39</f>
        <v>0.20435240557602916</v>
      </c>
    </row>
    <row r="40" spans="1:10" x14ac:dyDescent="0.2">
      <c r="A40" s="25" t="s">
        <v>81</v>
      </c>
      <c r="B40">
        <v>288.39817860002779</v>
      </c>
      <c r="C40">
        <v>301.24247984205124</v>
      </c>
      <c r="D40">
        <v>310.23398370337145</v>
      </c>
      <c r="F40" s="25">
        <v>288.39817859999999</v>
      </c>
      <c r="G40">
        <f>C40-F40</f>
        <v>12.844301242051245</v>
      </c>
      <c r="H40">
        <f>D40-C40</f>
        <v>8.9915038613202114</v>
      </c>
      <c r="J40" s="14">
        <f>(D40-B40)/B40</f>
        <v>7.5714088103265006E-2</v>
      </c>
    </row>
    <row r="41" spans="1:10" x14ac:dyDescent="0.2">
      <c r="A41" s="25" t="s">
        <v>82</v>
      </c>
      <c r="B41">
        <v>297.88391660027594</v>
      </c>
      <c r="C41">
        <v>302.9842087389631</v>
      </c>
      <c r="D41">
        <v>320.52660304649123</v>
      </c>
      <c r="F41" s="25">
        <v>297.88391660000002</v>
      </c>
      <c r="G41">
        <f>C41-F41</f>
        <v>5.1002921389630842</v>
      </c>
      <c r="H41">
        <f>D41-C41</f>
        <v>17.542394307528127</v>
      </c>
      <c r="J41" s="14">
        <f>(D41-B41)/B41</f>
        <v>7.6011779033371016E-2</v>
      </c>
    </row>
    <row r="42" spans="1:10" x14ac:dyDescent="0.2">
      <c r="A42" s="25" t="s">
        <v>83</v>
      </c>
      <c r="B42">
        <v>226.11994666593355</v>
      </c>
      <c r="C42">
        <v>246.76738274117434</v>
      </c>
      <c r="D42">
        <v>293.13302576572676</v>
      </c>
      <c r="F42" s="25">
        <v>226.11994670000001</v>
      </c>
      <c r="G42">
        <f>C42-F42</f>
        <v>20.647436041174331</v>
      </c>
      <c r="H42">
        <f>D42-C42</f>
        <v>46.365643024552412</v>
      </c>
      <c r="J42" s="14">
        <f>(D42-B42)/B42</f>
        <v>0.29636075935749884</v>
      </c>
    </row>
    <row r="43" spans="1:10" x14ac:dyDescent="0.2">
      <c r="A43" s="25" t="s">
        <v>84</v>
      </c>
      <c r="B43">
        <v>196.76726205047376</v>
      </c>
      <c r="C43">
        <v>196.46058139819547</v>
      </c>
      <c r="D43">
        <v>208.77625841544139</v>
      </c>
      <c r="F43" s="25">
        <v>196.76726210000001</v>
      </c>
      <c r="G43">
        <f>C43-F43</f>
        <v>-0.3066807018045381</v>
      </c>
      <c r="H43">
        <f>D43-C43</f>
        <v>12.315677017245918</v>
      </c>
      <c r="J43" s="14">
        <f>(D43-B43)/B43</f>
        <v>6.1031475662283396E-2</v>
      </c>
    </row>
    <row r="44" spans="1:10" x14ac:dyDescent="0.2">
      <c r="A44" s="25" t="s">
        <v>85</v>
      </c>
      <c r="B44">
        <v>218.60667011835093</v>
      </c>
      <c r="C44">
        <v>232.13430204130017</v>
      </c>
      <c r="D44">
        <v>287.5128065495694</v>
      </c>
      <c r="F44" s="25">
        <v>218.6066701</v>
      </c>
      <c r="G44">
        <f>C44-F44</f>
        <v>13.527631941300172</v>
      </c>
      <c r="H44">
        <f>D44-C44</f>
        <v>55.378504508269231</v>
      </c>
      <c r="J44" s="14">
        <f>(D44-B44)/B44</f>
        <v>0.31520601084090227</v>
      </c>
    </row>
    <row r="45" spans="1:10" x14ac:dyDescent="0.2">
      <c r="A45" s="25" t="s">
        <v>86</v>
      </c>
      <c r="B45">
        <v>189.41190821485208</v>
      </c>
      <c r="C45">
        <v>195.68310269380513</v>
      </c>
      <c r="D45">
        <v>215.1649303254425</v>
      </c>
      <c r="F45" s="25">
        <v>189.4119082</v>
      </c>
      <c r="G45">
        <f>C45-F45</f>
        <v>6.2711944938051261</v>
      </c>
      <c r="H45">
        <f>D45-C45</f>
        <v>19.481827631637373</v>
      </c>
      <c r="J45" s="14">
        <f>(D45-B45)/B45</f>
        <v>0.13596305719795862</v>
      </c>
    </row>
    <row r="46" spans="1:10" x14ac:dyDescent="0.2">
      <c r="A46" s="25" t="s">
        <v>87</v>
      </c>
      <c r="B46">
        <v>218.42882194943286</v>
      </c>
      <c r="C46">
        <v>253.22916257704838</v>
      </c>
      <c r="D46">
        <v>279.47957960387447</v>
      </c>
      <c r="F46" s="25">
        <v>218.4288219</v>
      </c>
      <c r="G46">
        <f>C46-F46</f>
        <v>34.800340677048382</v>
      </c>
      <c r="H46">
        <f>D46-C46</f>
        <v>26.250417026826085</v>
      </c>
      <c r="J46" s="14">
        <f>(D46-B46)/B46</f>
        <v>0.279499550973063</v>
      </c>
    </row>
    <row r="47" spans="1:10" x14ac:dyDescent="0.2">
      <c r="A47" s="25" t="s">
        <v>88</v>
      </c>
      <c r="B47">
        <v>427.49801652121158</v>
      </c>
      <c r="C47">
        <v>455.39949410845111</v>
      </c>
      <c r="D47">
        <v>528.9464984432592</v>
      </c>
      <c r="F47" s="25">
        <v>427.49801650000001</v>
      </c>
      <c r="G47">
        <f>C47-F47</f>
        <v>27.901477608451103</v>
      </c>
      <c r="H47">
        <f>D47-C47</f>
        <v>73.547004334808094</v>
      </c>
      <c r="J47" s="14">
        <f>(D47-B47)/B47</f>
        <v>0.23730749150040548</v>
      </c>
    </row>
    <row r="48" spans="1:10" x14ac:dyDescent="0.2">
      <c r="A48" s="25" t="s">
        <v>89</v>
      </c>
      <c r="B48">
        <v>339.42908865384942</v>
      </c>
      <c r="C48">
        <v>353.62890615602976</v>
      </c>
      <c r="D48">
        <v>363.14184948293382</v>
      </c>
      <c r="F48" s="25">
        <v>339.42908870000002</v>
      </c>
      <c r="G48">
        <f>C48-F48</f>
        <v>14.199817456029734</v>
      </c>
      <c r="H48">
        <f>D48-C48</f>
        <v>9.5129433269040646</v>
      </c>
      <c r="J48" s="14">
        <f>(D48-B48)/B48</f>
        <v>6.9860720903819562E-2</v>
      </c>
    </row>
    <row r="49" spans="1:10" x14ac:dyDescent="0.2">
      <c r="A49" s="25" t="s">
        <v>90</v>
      </c>
      <c r="B49">
        <v>305.12947385782616</v>
      </c>
      <c r="C49">
        <v>314.94198437130001</v>
      </c>
      <c r="D49">
        <v>336.1333078790193</v>
      </c>
      <c r="F49" s="25">
        <v>305.12947389999999</v>
      </c>
      <c r="G49">
        <f>C49-F49</f>
        <v>9.8125104713000155</v>
      </c>
      <c r="H49">
        <f>D49-C49</f>
        <v>21.191323507719289</v>
      </c>
      <c r="J49" s="14">
        <f>(D49-B49)/B49</f>
        <v>0.10160878144351028</v>
      </c>
    </row>
    <row r="50" spans="1:10" x14ac:dyDescent="0.2">
      <c r="A50" s="25" t="s">
        <v>91</v>
      </c>
      <c r="B50">
        <v>227.93671622575172</v>
      </c>
      <c r="C50">
        <v>232.12936332785003</v>
      </c>
      <c r="D50">
        <v>242.52550255797186</v>
      </c>
      <c r="F50" s="25">
        <v>227.93671620000001</v>
      </c>
      <c r="G50">
        <f>C50-F50</f>
        <v>4.192647127850023</v>
      </c>
      <c r="H50">
        <f>D50-C50</f>
        <v>10.396139230121832</v>
      </c>
      <c r="J50" s="14">
        <f>(D50-B50)/B50</f>
        <v>6.4003669850938805E-2</v>
      </c>
    </row>
    <row r="51" spans="1:10" x14ac:dyDescent="0.2">
      <c r="A51" s="25" t="s">
        <v>92</v>
      </c>
      <c r="B51">
        <v>226.57544874281481</v>
      </c>
      <c r="C51">
        <v>262.48087887637325</v>
      </c>
      <c r="D51">
        <v>292.51264829993596</v>
      </c>
      <c r="F51" s="25">
        <v>226.57544870000001</v>
      </c>
      <c r="G51">
        <f>C51-F51</f>
        <v>35.905430176373244</v>
      </c>
      <c r="H51">
        <f>D51-C51</f>
        <v>30.031769423562707</v>
      </c>
      <c r="J51" s="14">
        <f>(D51-B51)/B51</f>
        <v>0.2910165241776318</v>
      </c>
    </row>
    <row r="52" spans="1:10" x14ac:dyDescent="0.2">
      <c r="A52" s="25" t="s">
        <v>93</v>
      </c>
      <c r="B52">
        <v>329.1372374502659</v>
      </c>
      <c r="C52">
        <v>355.00691710120253</v>
      </c>
      <c r="D52">
        <v>402.61998413153941</v>
      </c>
      <c r="F52" s="25">
        <v>329.13723750000003</v>
      </c>
      <c r="G52">
        <f>C52-F52</f>
        <v>25.869679601202506</v>
      </c>
      <c r="H52">
        <f>D52-C52</f>
        <v>47.613067030336879</v>
      </c>
      <c r="J52" s="14">
        <f>(D52-B52)/B52</f>
        <v>0.22325868458556616</v>
      </c>
    </row>
    <row r="53" spans="1:10" x14ac:dyDescent="0.2">
      <c r="A53" s="25" t="s">
        <v>94</v>
      </c>
      <c r="B53">
        <v>317.19295175385827</v>
      </c>
      <c r="C53">
        <v>329.54580894659694</v>
      </c>
      <c r="D53">
        <v>342.1701282357958</v>
      </c>
      <c r="F53" s="25">
        <v>317.1929518</v>
      </c>
      <c r="G53">
        <f>C53-F53</f>
        <v>12.352857146596932</v>
      </c>
      <c r="H53">
        <f>D53-C53</f>
        <v>12.624319289198866</v>
      </c>
      <c r="J53" s="14">
        <f>(D53-B53)/B53</f>
        <v>7.8744424628072518E-2</v>
      </c>
    </row>
    <row r="54" spans="1:10" x14ac:dyDescent="0.2">
      <c r="A54" s="25" t="s">
        <v>95</v>
      </c>
      <c r="B54">
        <v>282.59456871195022</v>
      </c>
      <c r="C54">
        <v>290.20836960937953</v>
      </c>
      <c r="D54">
        <v>327.8336110066104</v>
      </c>
      <c r="F54" s="25">
        <v>282.59456870000002</v>
      </c>
      <c r="G54">
        <f>C54-F54</f>
        <v>7.6138009093795063</v>
      </c>
      <c r="H54">
        <f>D54-C54</f>
        <v>37.625241397230866</v>
      </c>
      <c r="J54" s="14">
        <f>(D54-B54)/B54</f>
        <v>0.16008461344765801</v>
      </c>
    </row>
    <row r="55" spans="1:10" x14ac:dyDescent="0.2">
      <c r="A55" s="25" t="s">
        <v>96</v>
      </c>
      <c r="B55">
        <v>225.13405457560012</v>
      </c>
      <c r="C55">
        <v>223.28669362686793</v>
      </c>
      <c r="D55">
        <v>244.31790529030999</v>
      </c>
      <c r="F55" s="25">
        <v>225.13405460000001</v>
      </c>
      <c r="G55">
        <f>C55-F55</f>
        <v>-1.8473609731320835</v>
      </c>
      <c r="H55">
        <f>D55-C55</f>
        <v>21.031211663442065</v>
      </c>
      <c r="J55" s="14">
        <f>(D55-B55)/B55</f>
        <v>8.5210790303907269E-2</v>
      </c>
    </row>
    <row r="56" spans="1:10" x14ac:dyDescent="0.2">
      <c r="A56" s="25" t="s">
        <v>97</v>
      </c>
      <c r="B56">
        <v>316.66185626520428</v>
      </c>
      <c r="C56">
        <v>325.90504712410814</v>
      </c>
      <c r="D56">
        <v>329.23337116255965</v>
      </c>
      <c r="F56" s="25">
        <v>316.66185630000001</v>
      </c>
      <c r="G56">
        <f>C56-F56</f>
        <v>9.243190824108126</v>
      </c>
      <c r="H56">
        <f>D56-C56</f>
        <v>3.3283240384515125</v>
      </c>
      <c r="J56" s="14">
        <f>(D56-B56)/B56</f>
        <v>3.9700123802807269E-2</v>
      </c>
    </row>
    <row r="57" spans="1:10" x14ac:dyDescent="0.2">
      <c r="A57" s="25" t="s">
        <v>98</v>
      </c>
      <c r="B57">
        <v>231.64359209179551</v>
      </c>
      <c r="C57">
        <v>272.41588058146039</v>
      </c>
      <c r="D57">
        <v>277.18892200135866</v>
      </c>
      <c r="F57" s="25">
        <v>231.64359210000001</v>
      </c>
      <c r="G57">
        <f>C57-F57</f>
        <v>40.772288481460379</v>
      </c>
      <c r="H57">
        <f>D57-C57</f>
        <v>4.7730414198982771</v>
      </c>
      <c r="J57" s="14">
        <f>(D57-B57)/B57</f>
        <v>0.19661813002586528</v>
      </c>
    </row>
    <row r="58" spans="1:10" x14ac:dyDescent="0.2">
      <c r="A58" s="25" t="s">
        <v>99</v>
      </c>
      <c r="B58">
        <v>209.67254842745589</v>
      </c>
      <c r="C58">
        <v>226.93788318045722</v>
      </c>
      <c r="D58">
        <v>256.75434259670874</v>
      </c>
      <c r="F58" s="25">
        <v>209.67254840000001</v>
      </c>
      <c r="G58">
        <f>C58-F58</f>
        <v>17.265334780457209</v>
      </c>
      <c r="H58">
        <f>D58-C58</f>
        <v>29.816459416251519</v>
      </c>
      <c r="J58" s="14">
        <f>(D58-B58)/B58</f>
        <v>0.22454915782903531</v>
      </c>
    </row>
    <row r="59" spans="1:10" x14ac:dyDescent="0.2">
      <c r="A59" s="25" t="s">
        <v>100</v>
      </c>
      <c r="B59">
        <v>252.18179757452111</v>
      </c>
      <c r="C59">
        <v>264.2016335937152</v>
      </c>
      <c r="D59">
        <v>299.05182978673497</v>
      </c>
      <c r="F59" s="25">
        <v>252.18179760000001</v>
      </c>
      <c r="G59">
        <f>C59-F59</f>
        <v>12.019835993715191</v>
      </c>
      <c r="H59">
        <f>D59-C59</f>
        <v>34.850196193019769</v>
      </c>
      <c r="J59" s="14">
        <f>(D59-B59)/B59</f>
        <v>0.18585810975656761</v>
      </c>
    </row>
    <row r="60" spans="1:10" x14ac:dyDescent="0.2">
      <c r="A60" s="25" t="s">
        <v>101</v>
      </c>
      <c r="B60">
        <v>227.27272727272725</v>
      </c>
      <c r="C60">
        <v>41.928721174004188</v>
      </c>
      <c r="D60">
        <v>163.9344262295082</v>
      </c>
      <c r="F60" s="25">
        <v>227.27272730000001</v>
      </c>
      <c r="G60">
        <f>C60-F60</f>
        <v>-185.34400612599583</v>
      </c>
      <c r="H60">
        <f>D60-C60</f>
        <v>122.00570505550402</v>
      </c>
      <c r="J60" s="14">
        <f>(D60-B60)/B60</f>
        <v>-0.27868852459016386</v>
      </c>
    </row>
    <row r="61" spans="1:10" x14ac:dyDescent="0.2">
      <c r="A61" s="25" t="s">
        <v>102</v>
      </c>
      <c r="B61">
        <v>268.17420259006752</v>
      </c>
      <c r="C61">
        <v>286.14313902958685</v>
      </c>
      <c r="D61">
        <v>338.97314514479416</v>
      </c>
      <c r="F61" s="25">
        <v>268.1742026</v>
      </c>
      <c r="G61">
        <f>C61-F61</f>
        <v>17.968936429586847</v>
      </c>
      <c r="H61">
        <f>D61-C61</f>
        <v>52.830006115207311</v>
      </c>
      <c r="J61" s="14">
        <f>(D61-B61)/B61</f>
        <v>0.26400355392479813</v>
      </c>
    </row>
    <row r="62" spans="1:10" x14ac:dyDescent="0.2">
      <c r="A62" s="25" t="s">
        <v>103</v>
      </c>
      <c r="B62">
        <v>172.97221996494119</v>
      </c>
      <c r="C62">
        <v>186.70552570291053</v>
      </c>
      <c r="D62">
        <v>254.62581219697222</v>
      </c>
      <c r="F62" s="25">
        <v>172.97221999999999</v>
      </c>
      <c r="G62">
        <f>C62-F62</f>
        <v>13.733305702910542</v>
      </c>
      <c r="H62">
        <f>D62-C62</f>
        <v>67.920286494061685</v>
      </c>
      <c r="J62" s="14">
        <f>(D62-B62)/B62</f>
        <v>0.47206188513150238</v>
      </c>
    </row>
    <row r="63" spans="1:10" x14ac:dyDescent="0.2">
      <c r="A63" s="25" t="s">
        <v>104</v>
      </c>
      <c r="B63">
        <v>237.78146211509303</v>
      </c>
      <c r="C63">
        <v>242.3185097836998</v>
      </c>
      <c r="D63">
        <v>250.27920021535223</v>
      </c>
      <c r="F63" s="25">
        <v>237.7814621</v>
      </c>
      <c r="G63">
        <f>C63-F63</f>
        <v>4.5370476836997966</v>
      </c>
      <c r="H63">
        <f>D63-C63</f>
        <v>7.9606904316524378</v>
      </c>
      <c r="J63" s="14">
        <f>(D63-B63)/B63</f>
        <v>5.2559766388390425E-2</v>
      </c>
    </row>
    <row r="64" spans="1:10" x14ac:dyDescent="0.2">
      <c r="A64" s="25" t="s">
        <v>105</v>
      </c>
      <c r="B64">
        <v>218.71184429238161</v>
      </c>
      <c r="C64">
        <v>228.45422074477491</v>
      </c>
      <c r="D64">
        <v>250.01201980864462</v>
      </c>
      <c r="F64" s="25">
        <v>218.7118443</v>
      </c>
      <c r="G64">
        <f>C64-F64</f>
        <v>9.7423764447749193</v>
      </c>
      <c r="H64">
        <f>D64-C64</f>
        <v>21.557799063869709</v>
      </c>
      <c r="J64" s="14">
        <f>(D64-B64)/B64</f>
        <v>0.14311147902177554</v>
      </c>
    </row>
    <row r="65" spans="1:10" x14ac:dyDescent="0.2">
      <c r="A65" s="25" t="s">
        <v>106</v>
      </c>
      <c r="B65">
        <v>162.30533918195695</v>
      </c>
      <c r="C65">
        <v>166.01526605324739</v>
      </c>
      <c r="D65">
        <v>239.3361762097411</v>
      </c>
      <c r="F65" s="25">
        <v>162.30533919999999</v>
      </c>
      <c r="G65">
        <f>C65-F65</f>
        <v>3.7099268532473957</v>
      </c>
      <c r="H65">
        <f>D65-C65</f>
        <v>73.32091015649371</v>
      </c>
      <c r="J65" s="14">
        <f>(D65-B65)/B65</f>
        <v>0.47460445488750413</v>
      </c>
    </row>
    <row r="66" spans="1:10" x14ac:dyDescent="0.2">
      <c r="A66" s="25" t="s">
        <v>107</v>
      </c>
      <c r="B66">
        <v>370.09057868484967</v>
      </c>
      <c r="C66">
        <v>397.27607669194452</v>
      </c>
      <c r="D66">
        <v>415.96367160857233</v>
      </c>
      <c r="F66" s="25">
        <v>370.09057869999998</v>
      </c>
      <c r="G66">
        <f>C66-F66</f>
        <v>27.185497991944544</v>
      </c>
      <c r="H66">
        <f>D66-C66</f>
        <v>18.687594916627802</v>
      </c>
      <c r="J66" s="14">
        <f>(D66-B66)/B66</f>
        <v>0.12395098812495264</v>
      </c>
    </row>
    <row r="67" spans="1:10" x14ac:dyDescent="0.2">
      <c r="A67" s="25" t="s">
        <v>108</v>
      </c>
      <c r="B67">
        <v>342.98831053378797</v>
      </c>
      <c r="C67">
        <v>385.08700624130279</v>
      </c>
      <c r="D67">
        <v>394.38376724210747</v>
      </c>
      <c r="F67" s="25">
        <v>342.98831050000001</v>
      </c>
      <c r="G67">
        <f>C67-F67</f>
        <v>42.098695741302777</v>
      </c>
      <c r="H67">
        <f>D67-C67</f>
        <v>9.296761000804679</v>
      </c>
      <c r="J67" s="14">
        <f>(D67-B67)/B67</f>
        <v>0.14984608842305286</v>
      </c>
    </row>
    <row r="68" spans="1:10" x14ac:dyDescent="0.2">
      <c r="A68" s="25" t="s">
        <v>109</v>
      </c>
      <c r="B68">
        <v>298.22511937828</v>
      </c>
      <c r="C68">
        <v>311.92142108276511</v>
      </c>
      <c r="D68">
        <v>374.59972207117391</v>
      </c>
      <c r="F68" s="25">
        <v>298.22511939999998</v>
      </c>
      <c r="G68">
        <f>C68-F68</f>
        <v>13.696301682765124</v>
      </c>
      <c r="H68">
        <f>D68-C68</f>
        <v>62.678300988408807</v>
      </c>
      <c r="J68" s="14">
        <f>(D68-B68)/B68</f>
        <v>0.25609714853032717</v>
      </c>
    </row>
    <row r="69" spans="1:10" x14ac:dyDescent="0.2">
      <c r="A69" s="25" t="s">
        <v>110</v>
      </c>
      <c r="B69">
        <v>357.92646439573593</v>
      </c>
      <c r="C69">
        <v>365.56643770852133</v>
      </c>
      <c r="D69">
        <v>397.10003338102433</v>
      </c>
      <c r="F69" s="25">
        <v>357.92646439999999</v>
      </c>
      <c r="G69">
        <f>C69-F69</f>
        <v>7.6399733085213484</v>
      </c>
      <c r="H69">
        <f>D69-C69</f>
        <v>31.533595672502997</v>
      </c>
      <c r="J69" s="14">
        <f>(D69-B69)/B69</f>
        <v>0.1094458579681237</v>
      </c>
    </row>
    <row r="70" spans="1:10" x14ac:dyDescent="0.2">
      <c r="A70" s="25" t="s">
        <v>111</v>
      </c>
      <c r="B70">
        <v>223.14772098761026</v>
      </c>
      <c r="C70">
        <v>245.41804127591428</v>
      </c>
      <c r="D70">
        <v>268.03336176917986</v>
      </c>
      <c r="F70" s="25">
        <v>223.14772099999999</v>
      </c>
      <c r="G70">
        <f>C70-F70</f>
        <v>22.270320275914287</v>
      </c>
      <c r="H70">
        <f>D70-C70</f>
        <v>22.615320493265585</v>
      </c>
      <c r="J70" s="14">
        <f>(D70-B70)/B70</f>
        <v>0.20114765493868419</v>
      </c>
    </row>
    <row r="71" spans="1:10" x14ac:dyDescent="0.2">
      <c r="A71" s="25" t="s">
        <v>112</v>
      </c>
      <c r="B71">
        <v>322.98347815284836</v>
      </c>
      <c r="C71">
        <v>326.83935862423277</v>
      </c>
      <c r="D71">
        <v>350.36829411381268</v>
      </c>
      <c r="F71" s="25">
        <v>322.98347819999998</v>
      </c>
      <c r="G71">
        <f>C71-F71</f>
        <v>3.8558804242327938</v>
      </c>
      <c r="H71">
        <f>D71-C71</f>
        <v>23.528935489579908</v>
      </c>
      <c r="J71" s="14">
        <f>(D71-B71)/B71</f>
        <v>8.4787048915253668E-2</v>
      </c>
    </row>
    <row r="72" spans="1:10" x14ac:dyDescent="0.2">
      <c r="A72" s="25" t="s">
        <v>113</v>
      </c>
      <c r="B72">
        <v>334.40156054061583</v>
      </c>
      <c r="C72">
        <v>344.51624828488349</v>
      </c>
      <c r="D72">
        <v>360.03352984018358</v>
      </c>
      <c r="F72" s="25">
        <v>334.40156050000002</v>
      </c>
      <c r="G72">
        <f>C72-F72</f>
        <v>10.114687784883472</v>
      </c>
      <c r="H72">
        <f>D72-C72</f>
        <v>15.517281555300087</v>
      </c>
      <c r="J72" s="14">
        <f>(D72-B72)/B72</f>
        <v>7.6650268192915705E-2</v>
      </c>
    </row>
    <row r="73" spans="1:10" x14ac:dyDescent="0.2">
      <c r="A73" s="25" t="s">
        <v>114</v>
      </c>
      <c r="B73">
        <v>194.83793198867363</v>
      </c>
      <c r="C73">
        <v>202.62095304733168</v>
      </c>
      <c r="D73">
        <v>262.17784279222934</v>
      </c>
      <c r="F73" s="25">
        <v>194.837932</v>
      </c>
      <c r="G73">
        <f>C73-F73</f>
        <v>7.7830210473316868</v>
      </c>
      <c r="H73">
        <f>D73-C73</f>
        <v>59.55688974489766</v>
      </c>
      <c r="J73" s="14">
        <f>(D73-B73)/B73</f>
        <v>0.34562012702675543</v>
      </c>
    </row>
    <row r="74" spans="1:10" x14ac:dyDescent="0.2">
      <c r="A74" s="25" t="s">
        <v>115</v>
      </c>
      <c r="B74">
        <v>287.69110399141067</v>
      </c>
      <c r="C74">
        <v>285.19680822295476</v>
      </c>
      <c r="D74">
        <v>297.97217128680836</v>
      </c>
      <c r="F74" s="25">
        <v>287.691104</v>
      </c>
      <c r="G74">
        <f>C74-F74</f>
        <v>-2.4942957770452381</v>
      </c>
      <c r="H74">
        <f>D74-C74</f>
        <v>12.775363063853604</v>
      </c>
      <c r="J74" s="14">
        <f>(D74-B74)/B74</f>
        <v>3.5736479692137585E-2</v>
      </c>
    </row>
    <row r="75" spans="1:10" x14ac:dyDescent="0.2">
      <c r="A75" s="25" t="s">
        <v>116</v>
      </c>
      <c r="B75">
        <v>308.90743134014491</v>
      </c>
      <c r="C75">
        <v>345.09367752170579</v>
      </c>
      <c r="D75">
        <v>378.99783101130924</v>
      </c>
      <c r="F75" s="25">
        <v>308.90743129999998</v>
      </c>
      <c r="G75">
        <f>C75-F75</f>
        <v>36.186246221705801</v>
      </c>
      <c r="H75">
        <f>D75-C75</f>
        <v>33.904153489603459</v>
      </c>
      <c r="J75" s="14">
        <f>(D75-B75)/B75</f>
        <v>0.22689774527951131</v>
      </c>
    </row>
    <row r="76" spans="1:10" x14ac:dyDescent="0.2">
      <c r="A76" s="25" t="s">
        <v>117</v>
      </c>
      <c r="B76">
        <v>257.53847437127246</v>
      </c>
      <c r="C76">
        <v>271.7824195876438</v>
      </c>
      <c r="D76">
        <v>275.88363460296966</v>
      </c>
      <c r="F76" s="25">
        <v>257.53847439999998</v>
      </c>
      <c r="G76">
        <f>C76-F76</f>
        <v>14.243945187643817</v>
      </c>
      <c r="H76">
        <f>D76-C76</f>
        <v>4.1012150153258631</v>
      </c>
      <c r="J76" s="14">
        <f>(D76-B76)/B76</f>
        <v>7.123269746970104E-2</v>
      </c>
    </row>
    <row r="77" spans="1:10" x14ac:dyDescent="0.2">
      <c r="A77" s="25" t="s">
        <v>118</v>
      </c>
      <c r="B77">
        <v>373.16252088282948</v>
      </c>
      <c r="C77">
        <v>394.2206610086921</v>
      </c>
      <c r="D77">
        <v>409.50579001769415</v>
      </c>
      <c r="F77" s="25">
        <v>373.1625209</v>
      </c>
      <c r="G77">
        <f>C77-F77</f>
        <v>21.058140108692101</v>
      </c>
      <c r="H77">
        <f>D77-C77</f>
        <v>15.285129009002048</v>
      </c>
      <c r="J77" s="14">
        <f>(D77-B77)/B77</f>
        <v>9.7392602689261532E-2</v>
      </c>
    </row>
    <row r="78" spans="1:10" x14ac:dyDescent="0.2">
      <c r="A78" s="25" t="s">
        <v>119</v>
      </c>
      <c r="B78">
        <v>384.71935467441853</v>
      </c>
      <c r="C78">
        <v>380.82421492436362</v>
      </c>
      <c r="D78">
        <v>400.54359487876405</v>
      </c>
      <c r="F78" s="25">
        <v>384.7193547</v>
      </c>
      <c r="G78">
        <f>C78-F78</f>
        <v>-3.8951397756363804</v>
      </c>
      <c r="H78">
        <f>D78-C78</f>
        <v>19.719379954400438</v>
      </c>
      <c r="J78" s="14">
        <f>(D78-B78)/B78</f>
        <v>4.1131905665981676E-2</v>
      </c>
    </row>
    <row r="79" spans="1:10" x14ac:dyDescent="0.2">
      <c r="A79" s="25" t="s">
        <v>120</v>
      </c>
      <c r="B79">
        <v>162.58570029382958</v>
      </c>
      <c r="C79">
        <v>174.16641107654559</v>
      </c>
      <c r="D79">
        <v>230.5114332551907</v>
      </c>
      <c r="F79" s="25">
        <v>162.58570030000001</v>
      </c>
      <c r="G79">
        <f>C79-F79</f>
        <v>11.580710776545573</v>
      </c>
      <c r="H79">
        <f>D79-C79</f>
        <v>56.34502217864511</v>
      </c>
      <c r="J79" s="14">
        <f>(D79-B79)/B79</f>
        <v>0.41778417682861269</v>
      </c>
    </row>
    <row r="80" spans="1:10" x14ac:dyDescent="0.2">
      <c r="A80" s="25" t="s">
        <v>121</v>
      </c>
      <c r="B80">
        <v>162.33420998532611</v>
      </c>
      <c r="C80">
        <v>169.08532192374989</v>
      </c>
      <c r="D80">
        <v>186.85100663210292</v>
      </c>
      <c r="F80" s="25">
        <v>162.33421000000001</v>
      </c>
      <c r="G80">
        <f>C80-F80</f>
        <v>6.7511119237498747</v>
      </c>
      <c r="H80">
        <f>D80-C80</f>
        <v>17.765684708353035</v>
      </c>
      <c r="J80" s="14">
        <f>(D80-B80)/B80</f>
        <v>0.15102667915156615</v>
      </c>
    </row>
    <row r="81" spans="1:10" x14ac:dyDescent="0.2">
      <c r="A81" s="25" t="s">
        <v>122</v>
      </c>
      <c r="B81">
        <v>357.77031060773999</v>
      </c>
      <c r="C81">
        <v>352.3925385239254</v>
      </c>
      <c r="D81">
        <v>344.02577614119735</v>
      </c>
      <c r="F81" s="25">
        <v>357.77031060000002</v>
      </c>
      <c r="G81">
        <f>C81-F81</f>
        <v>-5.3777720760746206</v>
      </c>
      <c r="H81">
        <f>D81-C81</f>
        <v>-8.3667623827280408</v>
      </c>
      <c r="J81" s="14">
        <f>(D81-B81)/B81</f>
        <v>-3.8417202487246532E-2</v>
      </c>
    </row>
    <row r="82" spans="1:10" x14ac:dyDescent="0.2">
      <c r="A82" s="25" t="s">
        <v>123</v>
      </c>
      <c r="B82">
        <v>172.67390729234444</v>
      </c>
      <c r="C82">
        <v>181.22896120002363</v>
      </c>
      <c r="D82">
        <v>206.91303587800692</v>
      </c>
      <c r="F82" s="25">
        <v>172.6739073</v>
      </c>
      <c r="G82">
        <f>C82-F82</f>
        <v>8.555053900023637</v>
      </c>
      <c r="H82">
        <f>D82-C82</f>
        <v>25.68407467798329</v>
      </c>
      <c r="J82" s="14">
        <f>(D82-B82)/B82</f>
        <v>0.198287796474624</v>
      </c>
    </row>
    <row r="83" spans="1:10" x14ac:dyDescent="0.2">
      <c r="A83" s="25" t="s">
        <v>124</v>
      </c>
      <c r="B83">
        <v>232.71630734941041</v>
      </c>
      <c r="C83">
        <v>277.47937569214309</v>
      </c>
      <c r="D83">
        <v>299.24850691854118</v>
      </c>
      <c r="F83" s="25">
        <v>232.71630730000001</v>
      </c>
      <c r="G83">
        <f>C83-F83</f>
        <v>44.763068392143083</v>
      </c>
      <c r="H83">
        <f>D83-C83</f>
        <v>21.769131226398088</v>
      </c>
      <c r="J83" s="14">
        <f>(D83-B83)/B83</f>
        <v>0.28589401545133847</v>
      </c>
    </row>
    <row r="84" spans="1:10" x14ac:dyDescent="0.2">
      <c r="A84" s="25" t="s">
        <v>125</v>
      </c>
      <c r="B84">
        <v>291.03874929525961</v>
      </c>
      <c r="C84">
        <v>305.96083449585166</v>
      </c>
      <c r="D84">
        <v>314.63948159595679</v>
      </c>
      <c r="F84" s="25">
        <v>291.03874930000001</v>
      </c>
      <c r="G84">
        <f>C84-F84</f>
        <v>14.92208519585165</v>
      </c>
      <c r="H84">
        <f>D84-C84</f>
        <v>8.6786471001051382</v>
      </c>
      <c r="J84" s="14">
        <f>(D84-B84)/B84</f>
        <v>8.1091374800934771E-2</v>
      </c>
    </row>
    <row r="85" spans="1:10" x14ac:dyDescent="0.2">
      <c r="A85" s="25" t="s">
        <v>126</v>
      </c>
      <c r="B85">
        <v>248.28475038853722</v>
      </c>
      <c r="C85">
        <v>243.4784752699837</v>
      </c>
      <c r="D85">
        <v>270.21581710655744</v>
      </c>
      <c r="F85" s="25">
        <v>248.28475040000001</v>
      </c>
      <c r="G85">
        <f>C85-F85</f>
        <v>-4.8062751300163029</v>
      </c>
      <c r="H85">
        <f>D85-C85</f>
        <v>26.737341836573734</v>
      </c>
      <c r="J85" s="14">
        <f>(D85-B85)/B85</f>
        <v>8.8330300929479591E-2</v>
      </c>
    </row>
    <row r="86" spans="1:10" x14ac:dyDescent="0.2">
      <c r="A86" s="25" t="s">
        <v>127</v>
      </c>
      <c r="B86">
        <v>157.78921835552694</v>
      </c>
      <c r="C86">
        <v>171.61437947853315</v>
      </c>
      <c r="D86">
        <v>185.76189695678303</v>
      </c>
      <c r="F86" s="25">
        <v>157.78921840000001</v>
      </c>
      <c r="G86">
        <f>C86-F86</f>
        <v>13.825161078533142</v>
      </c>
      <c r="H86">
        <f>D86-C86</f>
        <v>14.147517478249881</v>
      </c>
      <c r="J86" s="14">
        <f>(D86-B86)/B86</f>
        <v>0.17727877032909001</v>
      </c>
    </row>
    <row r="87" spans="1:10" x14ac:dyDescent="0.2">
      <c r="A87" s="25" t="s">
        <v>128</v>
      </c>
      <c r="B87">
        <v>370.86969663530505</v>
      </c>
      <c r="C87">
        <v>378.34611322833922</v>
      </c>
      <c r="D87">
        <v>381.01946721311475</v>
      </c>
      <c r="F87" s="25">
        <v>370.8696966</v>
      </c>
      <c r="G87">
        <f>C87-F87</f>
        <v>7.4764166283392228</v>
      </c>
      <c r="H87">
        <f>D87-C87</f>
        <v>2.673353984775531</v>
      </c>
      <c r="J87" s="14">
        <f>(D87-B87)/B87</f>
        <v>2.7367484240133234E-2</v>
      </c>
    </row>
    <row r="88" spans="1:10" x14ac:dyDescent="0.2">
      <c r="A88" s="25" t="s">
        <v>129</v>
      </c>
      <c r="B88">
        <v>313.64958399627068</v>
      </c>
      <c r="C88">
        <v>339.94197292069634</v>
      </c>
      <c r="D88">
        <v>352.42653209549798</v>
      </c>
      <c r="F88" s="25">
        <v>313.649584</v>
      </c>
      <c r="G88">
        <f>C88-F88</f>
        <v>26.292388920696339</v>
      </c>
      <c r="H88">
        <f>D88-C88</f>
        <v>12.484559174801632</v>
      </c>
      <c r="J88" s="14">
        <f>(D88-B88)/B88</f>
        <v>0.12363143481704206</v>
      </c>
    </row>
    <row r="89" spans="1:10" x14ac:dyDescent="0.2">
      <c r="A89" s="25" t="s">
        <v>130</v>
      </c>
      <c r="B89">
        <v>354.25092746139131</v>
      </c>
      <c r="C89">
        <v>359.90650739893306</v>
      </c>
      <c r="D89">
        <v>385.54936717846488</v>
      </c>
      <c r="F89" s="25">
        <v>354.25092749999999</v>
      </c>
      <c r="G89">
        <f>C89-F89</f>
        <v>5.6555798989330697</v>
      </c>
      <c r="H89">
        <f>D89-C89</f>
        <v>25.642859779531818</v>
      </c>
      <c r="J89" s="14">
        <f>(D89-B89)/B89</f>
        <v>8.8351045236105083E-2</v>
      </c>
    </row>
    <row r="90" spans="1:10" x14ac:dyDescent="0.2">
      <c r="A90" s="25" t="s">
        <v>131</v>
      </c>
      <c r="B90">
        <v>445.9781543815526</v>
      </c>
      <c r="C90">
        <v>448.67345984072301</v>
      </c>
      <c r="D90">
        <v>465.92220257035751</v>
      </c>
      <c r="F90" s="25">
        <v>445.97815439999999</v>
      </c>
      <c r="G90">
        <f>C90-F90</f>
        <v>2.6953054407230184</v>
      </c>
      <c r="H90">
        <f>D90-C90</f>
        <v>17.2487427296345</v>
      </c>
      <c r="J90" s="14">
        <f>(D90-B90)/B90</f>
        <v>4.4719787265055058E-2</v>
      </c>
    </row>
    <row r="91" spans="1:10" x14ac:dyDescent="0.2">
      <c r="A91" s="25" t="s">
        <v>132</v>
      </c>
      <c r="B91">
        <v>322.9547000929573</v>
      </c>
      <c r="C91">
        <v>330.34738378305764</v>
      </c>
      <c r="D91">
        <v>365.55691999818077</v>
      </c>
      <c r="F91" s="25">
        <v>322.95470010000003</v>
      </c>
      <c r="G91">
        <f>C91-F91</f>
        <v>7.3926836830576121</v>
      </c>
      <c r="H91">
        <f>D91-C91</f>
        <v>35.209536215123137</v>
      </c>
      <c r="J91" s="14">
        <f>(D91-B91)/B91</f>
        <v>0.13191391824599896</v>
      </c>
    </row>
    <row r="92" spans="1:10" x14ac:dyDescent="0.2">
      <c r="A92" s="25" t="s">
        <v>133</v>
      </c>
      <c r="B92">
        <v>702.49926334681629</v>
      </c>
      <c r="C92">
        <v>718.03903732448202</v>
      </c>
      <c r="D92">
        <v>711.38593713126772</v>
      </c>
      <c r="F92" s="25">
        <v>702.49926330000005</v>
      </c>
      <c r="G92">
        <f>C92-F92</f>
        <v>15.539774024481972</v>
      </c>
      <c r="H92">
        <f>D92-C92</f>
        <v>-6.6531001932142999</v>
      </c>
      <c r="J92" s="14">
        <f>(D92-B92)/B92</f>
        <v>1.2650082709146098E-2</v>
      </c>
    </row>
    <row r="93" spans="1:10" x14ac:dyDescent="0.2">
      <c r="A93" s="25" t="s">
        <v>134</v>
      </c>
      <c r="B93">
        <v>650.49316757423196</v>
      </c>
      <c r="C93">
        <v>647.34451902603757</v>
      </c>
      <c r="D93">
        <v>660.20671537678322</v>
      </c>
      <c r="F93" s="25">
        <v>650.49316759999999</v>
      </c>
      <c r="G93">
        <f>C93-F93</f>
        <v>-3.1486485739624186</v>
      </c>
      <c r="H93">
        <f>D93-C93</f>
        <v>12.862196350745648</v>
      </c>
      <c r="J93" s="14">
        <f>(D93-B93)/B93</f>
        <v>1.4932590051290256E-2</v>
      </c>
    </row>
    <row r="94" spans="1:10" x14ac:dyDescent="0.2">
      <c r="A94" s="25" t="s">
        <v>135</v>
      </c>
      <c r="B94">
        <v>309.50311096141678</v>
      </c>
      <c r="C94">
        <v>337.28785015250463</v>
      </c>
      <c r="D94">
        <v>375.59354014712233</v>
      </c>
      <c r="F94" s="25">
        <v>309.50311099999999</v>
      </c>
      <c r="G94">
        <f>C94-F94</f>
        <v>27.784739152504642</v>
      </c>
      <c r="H94">
        <f>D94-C94</f>
        <v>38.305689994617694</v>
      </c>
      <c r="J94" s="14">
        <f>(D94-B94)/B94</f>
        <v>0.21353720478093838</v>
      </c>
    </row>
    <row r="95" spans="1:10" x14ac:dyDescent="0.2">
      <c r="A95" s="25" t="s">
        <v>136</v>
      </c>
      <c r="B95">
        <v>154.24550195424519</v>
      </c>
      <c r="C95">
        <v>158.08033723805278</v>
      </c>
      <c r="D95">
        <v>185.69262054940887</v>
      </c>
      <c r="F95" s="25">
        <v>154.24550199999999</v>
      </c>
      <c r="G95">
        <f>C95-F95</f>
        <v>3.8348352380527899</v>
      </c>
      <c r="H95">
        <f>D95-C95</f>
        <v>27.612283311356094</v>
      </c>
      <c r="J95" s="14">
        <f>(D95-B95)/B95</f>
        <v>0.20387705441479936</v>
      </c>
    </row>
    <row r="96" spans="1:10" x14ac:dyDescent="0.2">
      <c r="A96" s="25" t="s">
        <v>137</v>
      </c>
      <c r="B96">
        <v>243.3132716861727</v>
      </c>
      <c r="C96">
        <v>232.7697483970629</v>
      </c>
      <c r="D96">
        <v>258.47993325587464</v>
      </c>
      <c r="F96" s="25">
        <v>243.3132717</v>
      </c>
      <c r="G96">
        <f>C96-F96</f>
        <v>-10.543523302937103</v>
      </c>
      <c r="H96">
        <f>D96-C96</f>
        <v>25.710184858811743</v>
      </c>
      <c r="J96" s="14">
        <f>(D96-B96)/B96</f>
        <v>6.233388530184255E-2</v>
      </c>
    </row>
    <row r="97" spans="1:10" x14ac:dyDescent="0.2">
      <c r="A97" s="25" t="s">
        <v>138</v>
      </c>
      <c r="B97">
        <v>274.31857478678143</v>
      </c>
      <c r="C97">
        <v>296.96675315033548</v>
      </c>
      <c r="D97">
        <v>287.85414381359459</v>
      </c>
      <c r="F97" s="25">
        <v>274.31857480000002</v>
      </c>
      <c r="G97">
        <f>C97-F97</f>
        <v>22.648178350335456</v>
      </c>
      <c r="H97">
        <f>D97-C97</f>
        <v>-9.1126093367408885</v>
      </c>
      <c r="J97" s="14">
        <f>(D97-B97)/B97</f>
        <v>4.9342517317078893E-2</v>
      </c>
    </row>
    <row r="98" spans="1:10" x14ac:dyDescent="0.2">
      <c r="A98" s="25" t="s">
        <v>139</v>
      </c>
      <c r="B98">
        <v>337.39906262352474</v>
      </c>
      <c r="C98">
        <v>350.09359913297646</v>
      </c>
      <c r="D98">
        <v>357.22673390934602</v>
      </c>
      <c r="F98" s="25">
        <v>337.39906259999998</v>
      </c>
      <c r="G98">
        <f>C98-F98</f>
        <v>12.694536532976485</v>
      </c>
      <c r="H98">
        <f>D98-C98</f>
        <v>7.1331347763695589</v>
      </c>
      <c r="J98" s="14">
        <f>(D98-B98)/B98</f>
        <v>5.8766231096336254E-2</v>
      </c>
    </row>
    <row r="99" spans="1:10" x14ac:dyDescent="0.2">
      <c r="A99" s="25" t="s">
        <v>140</v>
      </c>
      <c r="B99">
        <v>291.86610020072021</v>
      </c>
      <c r="C99">
        <v>298.29279286123051</v>
      </c>
      <c r="D99">
        <v>315.8878227468893</v>
      </c>
      <c r="F99" s="25">
        <v>291.86610020000001</v>
      </c>
      <c r="G99">
        <f>C99-F99</f>
        <v>6.4266926612305042</v>
      </c>
      <c r="H99">
        <f>D99-C99</f>
        <v>17.595029885658789</v>
      </c>
      <c r="J99" s="14">
        <f>(D99-B99)/B99</f>
        <v>8.2303914465054445E-2</v>
      </c>
    </row>
    <row r="100" spans="1:10" x14ac:dyDescent="0.2">
      <c r="A100" s="25" t="s">
        <v>141</v>
      </c>
      <c r="B100">
        <v>99.846901417826004</v>
      </c>
      <c r="C100">
        <v>100.2166656080399</v>
      </c>
      <c r="D100">
        <v>110.20840692334865</v>
      </c>
      <c r="F100" s="25">
        <v>99.846901419999995</v>
      </c>
      <c r="G100">
        <f>C100-F100</f>
        <v>0.36976418803990896</v>
      </c>
      <c r="H100">
        <f>D100-C100</f>
        <v>9.9917413153087438</v>
      </c>
      <c r="J100" s="14">
        <f>(D100-B100)/B100</f>
        <v>0.10377393147297778</v>
      </c>
    </row>
    <row r="101" spans="1:10" x14ac:dyDescent="0.2">
      <c r="A101" s="25" t="s">
        <v>142</v>
      </c>
      <c r="B101">
        <v>216.47303310719747</v>
      </c>
      <c r="C101">
        <v>219.04898115877666</v>
      </c>
      <c r="D101">
        <v>281.81424290640052</v>
      </c>
      <c r="F101" s="25">
        <v>216.47303310000001</v>
      </c>
      <c r="G101">
        <f>C101-F101</f>
        <v>2.5759480587766461</v>
      </c>
      <c r="H101">
        <f>D101-C101</f>
        <v>62.765261747623867</v>
      </c>
      <c r="J101" s="14">
        <f>(D101-B101)/B101</f>
        <v>0.30184457094406802</v>
      </c>
    </row>
    <row r="102" spans="1:10" x14ac:dyDescent="0.2">
      <c r="A102" s="25" t="s">
        <v>143</v>
      </c>
      <c r="B102">
        <v>149.90774907749079</v>
      </c>
      <c r="C102">
        <v>171.92815597907597</v>
      </c>
      <c r="D102">
        <v>171.31652275620075</v>
      </c>
      <c r="F102" s="25">
        <v>149.90774909999999</v>
      </c>
      <c r="G102">
        <f>C102-F102</f>
        <v>22.020406879075978</v>
      </c>
      <c r="H102">
        <f>D102-C102</f>
        <v>-0.61163322287521282</v>
      </c>
      <c r="J102" s="14">
        <f>(D102-B102)/B102</f>
        <v>0.14281298872444059</v>
      </c>
    </row>
    <row r="103" spans="1:10" x14ac:dyDescent="0.2">
      <c r="A103" s="25" t="s">
        <v>144</v>
      </c>
      <c r="B103">
        <v>115.12363854360639</v>
      </c>
      <c r="C103">
        <v>147.19978091195398</v>
      </c>
      <c r="D103">
        <v>191.42604359366203</v>
      </c>
      <c r="F103" s="25">
        <v>115.1236385</v>
      </c>
      <c r="G103">
        <f>C103-F103</f>
        <v>32.076142411953981</v>
      </c>
      <c r="H103">
        <f>D103-C103</f>
        <v>44.22626268170805</v>
      </c>
      <c r="J103" s="14">
        <f>(D103-B103)/B103</f>
        <v>0.66278660069585893</v>
      </c>
    </row>
    <row r="104" spans="1:10" x14ac:dyDescent="0.2">
      <c r="A104" s="25" t="s">
        <v>145</v>
      </c>
      <c r="B104">
        <v>309.50576254057097</v>
      </c>
      <c r="C104">
        <v>326.14840477191353</v>
      </c>
      <c r="D104">
        <v>382.88539459499646</v>
      </c>
      <c r="F104" s="25">
        <v>309.5057625</v>
      </c>
      <c r="G104">
        <f>C104-F104</f>
        <v>16.64264227191353</v>
      </c>
      <c r="H104">
        <f>D104-C104</f>
        <v>56.736989823082922</v>
      </c>
      <c r="J104" s="14">
        <f>(D104-B104)/B104</f>
        <v>0.23708648088517142</v>
      </c>
    </row>
    <row r="105" spans="1:10" x14ac:dyDescent="0.2">
      <c r="A105" s="25" t="s">
        <v>146</v>
      </c>
      <c r="B105">
        <v>356.57343920579945</v>
      </c>
      <c r="C105">
        <v>381.79058249896502</v>
      </c>
      <c r="D105">
        <v>372.36258263153132</v>
      </c>
      <c r="F105" s="25">
        <v>356.5734392</v>
      </c>
      <c r="G105">
        <f>C105-F105</f>
        <v>25.217143298965027</v>
      </c>
      <c r="H105">
        <f>D105-C105</f>
        <v>-9.427999867433698</v>
      </c>
      <c r="J105" s="14">
        <f>(D105-B105)/B105</f>
        <v>4.4280200625428631E-2</v>
      </c>
    </row>
    <row r="106" spans="1:10" x14ac:dyDescent="0.2">
      <c r="A106" s="25" t="s">
        <v>147</v>
      </c>
      <c r="B106">
        <v>229.387691265021</v>
      </c>
      <c r="C106">
        <v>255.81861958266452</v>
      </c>
      <c r="D106">
        <v>200.22350530825108</v>
      </c>
      <c r="F106" s="25">
        <v>229.3876913</v>
      </c>
      <c r="G106">
        <f>C106-F106</f>
        <v>26.430928282664524</v>
      </c>
      <c r="H106">
        <f>D106-C106</f>
        <v>-55.595114274413447</v>
      </c>
      <c r="J106" s="14">
        <f>(D106-B106)/B106</f>
        <v>-0.12713928021131415</v>
      </c>
    </row>
    <row r="107" spans="1:10" x14ac:dyDescent="0.2">
      <c r="A107" s="25" t="s">
        <v>148</v>
      </c>
      <c r="B107">
        <v>654.22641845550902</v>
      </c>
      <c r="C107">
        <v>655.51413764887718</v>
      </c>
      <c r="D107">
        <v>689.25855715776697</v>
      </c>
      <c r="F107" s="25">
        <v>654.22641850000002</v>
      </c>
      <c r="G107">
        <f>C107-F107</f>
        <v>1.2877191488771587</v>
      </c>
      <c r="H107">
        <f>D107-C107</f>
        <v>33.744419508889791</v>
      </c>
      <c r="J107" s="14">
        <f>(D107-B107)/B107</f>
        <v>5.3547422901327441E-2</v>
      </c>
    </row>
    <row r="108" spans="1:10" x14ac:dyDescent="0.2">
      <c r="A108" s="25" t="s">
        <v>149</v>
      </c>
      <c r="B108">
        <v>295.15573076843691</v>
      </c>
      <c r="C108">
        <v>304.28613480537263</v>
      </c>
      <c r="D108">
        <v>326.39297094947869</v>
      </c>
      <c r="F108" s="25">
        <v>295.15573080000001</v>
      </c>
      <c r="G108">
        <f>C108-F108</f>
        <v>9.1304040053726112</v>
      </c>
      <c r="H108">
        <f>D108-C108</f>
        <v>22.106836144106069</v>
      </c>
      <c r="J108" s="14">
        <f>(D108-B108)/B108</f>
        <v>0.10583308038680374</v>
      </c>
    </row>
    <row r="109" spans="1:10" x14ac:dyDescent="0.2">
      <c r="A109" s="25" t="s">
        <v>150</v>
      </c>
      <c r="B109">
        <v>261.86733503806676</v>
      </c>
      <c r="C109">
        <v>269.97822108774125</v>
      </c>
      <c r="D109">
        <v>306.01836110166613</v>
      </c>
      <c r="F109" s="25">
        <v>261.86733500000003</v>
      </c>
      <c r="G109">
        <f>C109-F109</f>
        <v>8.1108860877412212</v>
      </c>
      <c r="H109">
        <f>D109-C109</f>
        <v>36.040140013924884</v>
      </c>
      <c r="J109" s="14">
        <f>(D109-B109)/B109</f>
        <v>0.16860073845094614</v>
      </c>
    </row>
    <row r="110" spans="1:10" x14ac:dyDescent="0.2">
      <c r="A110" s="25" t="s">
        <v>151</v>
      </c>
      <c r="B110">
        <v>226.11530592720155</v>
      </c>
      <c r="C110">
        <v>247.06933711822532</v>
      </c>
      <c r="D110">
        <v>269.85051110930675</v>
      </c>
      <c r="F110" s="25">
        <v>226.11530590000001</v>
      </c>
      <c r="G110">
        <f>C110-F110</f>
        <v>20.95403121822531</v>
      </c>
      <c r="H110">
        <f>D110-C110</f>
        <v>22.781173991081431</v>
      </c>
      <c r="J110" s="14">
        <f>(D110-B110)/B110</f>
        <v>0.19341992353311047</v>
      </c>
    </row>
    <row r="111" spans="1:10" x14ac:dyDescent="0.2">
      <c r="A111" s="25" t="s">
        <v>152</v>
      </c>
      <c r="B111">
        <v>372.72767648194269</v>
      </c>
      <c r="C111">
        <v>376.0146937936704</v>
      </c>
      <c r="D111">
        <v>397.92377750230656</v>
      </c>
      <c r="F111" s="25">
        <v>372.72767649999997</v>
      </c>
      <c r="G111">
        <f>C111-F111</f>
        <v>3.2870172936704307</v>
      </c>
      <c r="H111">
        <f>D111-C111</f>
        <v>21.90908370863616</v>
      </c>
      <c r="J111" s="14">
        <f>(D111-B111)/B111</f>
        <v>6.7599222194020592E-2</v>
      </c>
    </row>
    <row r="112" spans="1:10" x14ac:dyDescent="0.2">
      <c r="A112" s="25" t="s">
        <v>153</v>
      </c>
      <c r="B112">
        <v>613.40975297823468</v>
      </c>
      <c r="C112">
        <v>644.42443644124319</v>
      </c>
      <c r="D112">
        <v>653.51800739926682</v>
      </c>
      <c r="F112" s="25">
        <v>613.40975300000002</v>
      </c>
      <c r="G112">
        <f>C112-F112</f>
        <v>31.014683441243164</v>
      </c>
      <c r="H112">
        <f>D112-C112</f>
        <v>9.0935709580236335</v>
      </c>
      <c r="J112" s="14">
        <f>(D112-B112)/B112</f>
        <v>6.5385746193793046E-2</v>
      </c>
    </row>
    <row r="113" spans="1:10" x14ac:dyDescent="0.2">
      <c r="A113" s="25" t="s">
        <v>154</v>
      </c>
      <c r="B113">
        <v>292.15744418140014</v>
      </c>
      <c r="C113">
        <v>325.60316243316174</v>
      </c>
      <c r="D113">
        <v>301.5206520675369</v>
      </c>
      <c r="F113" s="25">
        <v>292.15744419999999</v>
      </c>
      <c r="G113">
        <f>C113-F113</f>
        <v>33.445718233161756</v>
      </c>
      <c r="H113">
        <f>D113-C113</f>
        <v>-24.082510365624842</v>
      </c>
      <c r="J113" s="14">
        <f>(D113-B113)/B113</f>
        <v>3.2048500124210975E-2</v>
      </c>
    </row>
    <row r="114" spans="1:10" x14ac:dyDescent="0.2">
      <c r="A114" s="25" t="s">
        <v>155</v>
      </c>
      <c r="B114">
        <v>311.46981925656473</v>
      </c>
      <c r="C114">
        <v>333.66278644117432</v>
      </c>
      <c r="D114">
        <v>329.98496487809223</v>
      </c>
      <c r="F114" s="25">
        <v>311.46981929999998</v>
      </c>
      <c r="G114">
        <f>C114-F114</f>
        <v>22.192967141174336</v>
      </c>
      <c r="H114">
        <f>D114-C114</f>
        <v>-3.677821563082091</v>
      </c>
      <c r="J114" s="14">
        <f>(D114-B114)/B114</f>
        <v>5.9444429208969841E-2</v>
      </c>
    </row>
    <row r="115" spans="1:10" x14ac:dyDescent="0.2">
      <c r="A115" s="25" t="s">
        <v>156</v>
      </c>
      <c r="B115">
        <v>438.98122792698649</v>
      </c>
      <c r="C115">
        <v>454.12630951307949</v>
      </c>
      <c r="D115">
        <v>457.4606295153186</v>
      </c>
      <c r="F115" s="25">
        <v>438.98122790000002</v>
      </c>
      <c r="G115">
        <f>C115-F115</f>
        <v>15.145081613079469</v>
      </c>
      <c r="H115">
        <f>D115-C115</f>
        <v>3.3343200022391102</v>
      </c>
      <c r="J115" s="14">
        <f>(D115-B115)/B115</f>
        <v>4.209610892838838E-2</v>
      </c>
    </row>
    <row r="116" spans="1:10" x14ac:dyDescent="0.2">
      <c r="A116" s="25" t="s">
        <v>157</v>
      </c>
      <c r="B116">
        <v>160.0566758065151</v>
      </c>
      <c r="C116">
        <v>160.32294534328912</v>
      </c>
      <c r="D116">
        <v>194.28671705586683</v>
      </c>
      <c r="F116" s="25">
        <v>160.05667579999999</v>
      </c>
      <c r="G116">
        <f>C116-F116</f>
        <v>0.26626954328912689</v>
      </c>
      <c r="H116">
        <f>D116-C116</f>
        <v>33.96377171257771</v>
      </c>
      <c r="J116" s="14">
        <f>(D116-B116)/B116</f>
        <v>0.21386200279912596</v>
      </c>
    </row>
    <row r="117" spans="1:10" x14ac:dyDescent="0.2">
      <c r="A117" s="25" t="s">
        <v>158</v>
      </c>
      <c r="B117">
        <v>570.17525252739506</v>
      </c>
      <c r="C117">
        <v>549.30885083556836</v>
      </c>
      <c r="D117">
        <v>573.34055186246928</v>
      </c>
      <c r="F117" s="25">
        <v>570.17525250000006</v>
      </c>
      <c r="G117">
        <f>C117-F117</f>
        <v>-20.866401664431692</v>
      </c>
      <c r="H117">
        <f>D117-C117</f>
        <v>24.031701026900919</v>
      </c>
      <c r="J117" s="14">
        <f>(D117-B117)/B117</f>
        <v>5.5514498762328189E-3</v>
      </c>
    </row>
    <row r="118" spans="1:10" x14ac:dyDescent="0.2">
      <c r="A118" s="25" t="s">
        <v>159</v>
      </c>
      <c r="B118">
        <v>179.02159219611997</v>
      </c>
      <c r="C118">
        <v>182.61546564081428</v>
      </c>
      <c r="D118">
        <v>195.07424389012746</v>
      </c>
      <c r="F118" s="25">
        <v>179.02159219999999</v>
      </c>
      <c r="G118">
        <f>C118-F118</f>
        <v>3.5938734408142921</v>
      </c>
      <c r="H118">
        <f>D118-C118</f>
        <v>12.458778249313184</v>
      </c>
      <c r="J118" s="14">
        <f>(D118-B118)/B118</f>
        <v>8.9668801942179424E-2</v>
      </c>
    </row>
    <row r="119" spans="1:10" x14ac:dyDescent="0.2">
      <c r="A119" s="25" t="s">
        <v>160</v>
      </c>
      <c r="B119">
        <v>323.56099580985</v>
      </c>
      <c r="C119">
        <v>348.06340660984</v>
      </c>
      <c r="D119">
        <v>404.95112850079329</v>
      </c>
      <c r="F119" s="25">
        <v>323.5609958</v>
      </c>
      <c r="G119">
        <f>C119-F119</f>
        <v>24.502410809840001</v>
      </c>
      <c r="H119">
        <f>D119-C119</f>
        <v>56.887721890953287</v>
      </c>
      <c r="J119" s="14">
        <f>(D119-B119)/B119</f>
        <v>0.25154494436892683</v>
      </c>
    </row>
    <row r="120" spans="1:10" x14ac:dyDescent="0.2">
      <c r="A120" s="25" t="s">
        <v>161</v>
      </c>
      <c r="B120">
        <v>317.55845323741011</v>
      </c>
      <c r="C120">
        <v>308.3403083403083</v>
      </c>
      <c r="D120">
        <v>335.71962704791588</v>
      </c>
      <c r="F120" s="25">
        <v>317.55845319999997</v>
      </c>
      <c r="G120">
        <f>C120-F120</f>
        <v>-9.2181448596916766</v>
      </c>
      <c r="H120">
        <f>D120-C120</f>
        <v>27.379318707607581</v>
      </c>
      <c r="J120" s="14">
        <f>(D120-B120)/B120</f>
        <v>5.7190018484339585E-2</v>
      </c>
    </row>
    <row r="121" spans="1:10" x14ac:dyDescent="0.2">
      <c r="A121" s="25" t="s">
        <v>162</v>
      </c>
      <c r="B121">
        <v>485.64267795189448</v>
      </c>
      <c r="C121">
        <v>489.05765761923095</v>
      </c>
      <c r="D121">
        <v>507.40705617599207</v>
      </c>
      <c r="F121" s="25">
        <v>485.64267799999999</v>
      </c>
      <c r="G121">
        <f>C121-F121</f>
        <v>3.4149796192309623</v>
      </c>
      <c r="H121">
        <f>D121-C121</f>
        <v>18.349398556761116</v>
      </c>
      <c r="J121" s="14">
        <f>(D121-B121)/B121</f>
        <v>4.4815621056791599E-2</v>
      </c>
    </row>
    <row r="122" spans="1:10" x14ac:dyDescent="0.2">
      <c r="A122" s="25" t="s">
        <v>163</v>
      </c>
      <c r="B122">
        <v>509.40232236835169</v>
      </c>
      <c r="C122">
        <v>518.86089160578501</v>
      </c>
      <c r="D122">
        <v>556.82387660782888</v>
      </c>
      <c r="F122" s="25">
        <v>509.4023224</v>
      </c>
      <c r="G122">
        <f>C122-F122</f>
        <v>9.458569205785011</v>
      </c>
      <c r="H122">
        <f>D122-C122</f>
        <v>37.962985002043865</v>
      </c>
      <c r="J122" s="14">
        <f>(D122-B122)/B122</f>
        <v>9.3092536404234122E-2</v>
      </c>
    </row>
    <row r="123" spans="1:10" x14ac:dyDescent="0.2">
      <c r="A123" s="25" t="s">
        <v>164</v>
      </c>
      <c r="B123">
        <v>261.10480296790865</v>
      </c>
      <c r="C123">
        <v>283.19403470235073</v>
      </c>
      <c r="D123">
        <v>295.45465812029369</v>
      </c>
      <c r="F123" s="25">
        <v>261.104803</v>
      </c>
      <c r="G123">
        <f>C123-F123</f>
        <v>22.08923170235073</v>
      </c>
      <c r="H123">
        <f>D123-C123</f>
        <v>12.260623417942952</v>
      </c>
      <c r="J123" s="14">
        <f>(D123-B123)/B123</f>
        <v>0.13155581499053021</v>
      </c>
    </row>
    <row r="124" spans="1:10" x14ac:dyDescent="0.2">
      <c r="A124" s="25" t="s">
        <v>165</v>
      </c>
      <c r="B124">
        <v>483.08176283341567</v>
      </c>
      <c r="C124">
        <v>474.64372684369664</v>
      </c>
      <c r="D124">
        <v>485.71842830216031</v>
      </c>
      <c r="F124" s="25">
        <v>483.08176279999998</v>
      </c>
      <c r="G124">
        <f>C124-F124</f>
        <v>-8.438035956303338</v>
      </c>
      <c r="H124">
        <f>D124-C124</f>
        <v>11.074701458463664</v>
      </c>
      <c r="J124" s="14">
        <f>(D124-B124)/B124</f>
        <v>5.4580107791273782E-3</v>
      </c>
    </row>
    <row r="125" spans="1:10" x14ac:dyDescent="0.2">
      <c r="A125" s="25" t="s">
        <v>166</v>
      </c>
      <c r="B125">
        <v>340.45788510804226</v>
      </c>
      <c r="C125">
        <v>333.57939468906488</v>
      </c>
      <c r="D125">
        <v>346.61659433126113</v>
      </c>
      <c r="F125" s="25">
        <v>340.4578851</v>
      </c>
      <c r="G125">
        <f>C125-F125</f>
        <v>-6.8784904109351146</v>
      </c>
      <c r="H125">
        <f>D125-C125</f>
        <v>13.037199642196242</v>
      </c>
      <c r="J125" s="14">
        <f>(D125-B125)/B125</f>
        <v>1.8089489163290885E-2</v>
      </c>
    </row>
    <row r="126" spans="1:10" x14ac:dyDescent="0.2">
      <c r="A126" s="25" t="s">
        <v>167</v>
      </c>
      <c r="B126">
        <v>232.993918823363</v>
      </c>
      <c r="C126">
        <v>263.6554260767935</v>
      </c>
      <c r="D126">
        <v>270.0146243945635</v>
      </c>
      <c r="F126" s="25">
        <v>232.99391879999999</v>
      </c>
      <c r="G126">
        <f>C126-F126</f>
        <v>30.661507276793515</v>
      </c>
      <c r="H126">
        <f>D126-C126</f>
        <v>6.3591983177699944</v>
      </c>
      <c r="J126" s="14">
        <f>(D126-B126)/B126</f>
        <v>0.15889129535293398</v>
      </c>
    </row>
    <row r="127" spans="1:10" x14ac:dyDescent="0.2">
      <c r="A127" s="25" t="s">
        <v>168</v>
      </c>
      <c r="B127">
        <v>155.19249734503532</v>
      </c>
      <c r="C127">
        <v>155.93476607508003</v>
      </c>
      <c r="D127">
        <v>157.02795863653773</v>
      </c>
      <c r="F127" s="25">
        <v>155.19249730000001</v>
      </c>
      <c r="G127">
        <f>C127-F127</f>
        <v>0.74226877508002076</v>
      </c>
      <c r="H127">
        <f>D127-C127</f>
        <v>1.0931925614576983</v>
      </c>
      <c r="J127" s="14">
        <f>(D127-B127)/B127</f>
        <v>1.1826997586240784E-2</v>
      </c>
    </row>
    <row r="128" spans="1:10" x14ac:dyDescent="0.2">
      <c r="A128" s="25" t="s">
        <v>169</v>
      </c>
      <c r="B128">
        <v>156.17711952790489</v>
      </c>
      <c r="C128">
        <v>194.74101402331021</v>
      </c>
      <c r="D128">
        <v>216.95075710883529</v>
      </c>
      <c r="F128" s="25">
        <v>156.1771195</v>
      </c>
      <c r="G128">
        <f>C128-F128</f>
        <v>38.563894523310211</v>
      </c>
      <c r="H128">
        <f>D128-C128</f>
        <v>22.209743085525076</v>
      </c>
      <c r="J128" s="14">
        <f>(D128-B128)/B128</f>
        <v>0.38913278567717269</v>
      </c>
    </row>
    <row r="129" spans="1:10" x14ac:dyDescent="0.2">
      <c r="A129" s="25" t="s">
        <v>170</v>
      </c>
      <c r="B129">
        <v>310.1026581675568</v>
      </c>
      <c r="C129">
        <v>325.99041095253375</v>
      </c>
      <c r="D129">
        <v>327.68685313182681</v>
      </c>
      <c r="F129" s="25">
        <v>310.10265820000001</v>
      </c>
      <c r="G129">
        <f>C129-F129</f>
        <v>15.887752752533743</v>
      </c>
      <c r="H129">
        <f>D129-C129</f>
        <v>1.696442179293058</v>
      </c>
      <c r="J129" s="14">
        <f>(D129-B129)/B129</f>
        <v>5.6704431584616723E-2</v>
      </c>
    </row>
    <row r="130" spans="1:10" x14ac:dyDescent="0.2">
      <c r="A130" s="25" t="s">
        <v>171</v>
      </c>
      <c r="B130">
        <v>257.54929799287572</v>
      </c>
      <c r="C130">
        <v>273.86628723845547</v>
      </c>
      <c r="D130">
        <v>321.02728731942216</v>
      </c>
      <c r="F130" s="25">
        <v>257.54929800000002</v>
      </c>
      <c r="G130">
        <f>C130-F130</f>
        <v>16.316989238455449</v>
      </c>
      <c r="H130">
        <f>D130-C130</f>
        <v>47.161000080966687</v>
      </c>
      <c r="J130" s="14">
        <f>(D130-B130)/B130</f>
        <v>0.24646927722669371</v>
      </c>
    </row>
    <row r="131" spans="1:10" x14ac:dyDescent="0.2">
      <c r="A131" s="25" t="s">
        <v>172</v>
      </c>
      <c r="B131">
        <v>471.69521610151276</v>
      </c>
      <c r="C131">
        <v>496.7294258065271</v>
      </c>
      <c r="D131">
        <v>482.63467019031037</v>
      </c>
      <c r="F131" s="25">
        <v>471.69521609999998</v>
      </c>
      <c r="G131">
        <f>C131-F131</f>
        <v>25.034209706527122</v>
      </c>
      <c r="H131">
        <f>D131-C131</f>
        <v>-14.09475561621673</v>
      </c>
      <c r="J131" s="14">
        <f>(D131-B131)/B131</f>
        <v>2.3191785109059396E-2</v>
      </c>
    </row>
    <row r="132" spans="1:10" x14ac:dyDescent="0.2">
      <c r="A132" s="25" t="s">
        <v>173</v>
      </c>
      <c r="B132">
        <v>159.97747517149585</v>
      </c>
      <c r="C132">
        <v>173.89660712598052</v>
      </c>
      <c r="D132">
        <v>173.82482663911861</v>
      </c>
      <c r="F132" s="25">
        <v>159.97747519999999</v>
      </c>
      <c r="G132">
        <f>C132-F132</f>
        <v>13.919131925980537</v>
      </c>
      <c r="H132">
        <f>D132-C132</f>
        <v>-7.1780486861911186E-2</v>
      </c>
      <c r="J132" s="14">
        <f>(D132-B132)/B132</f>
        <v>8.6558132341933741E-2</v>
      </c>
    </row>
    <row r="133" spans="1:10" x14ac:dyDescent="0.2">
      <c r="A133" s="25" t="s">
        <v>174</v>
      </c>
      <c r="B133">
        <v>455.80878265703171</v>
      </c>
      <c r="C133">
        <v>454.22679207805106</v>
      </c>
      <c r="D133">
        <v>446.17369055422807</v>
      </c>
      <c r="F133" s="25">
        <v>455.80878269999999</v>
      </c>
      <c r="G133">
        <f>C133-F133</f>
        <v>-1.5819906219489326</v>
      </c>
      <c r="H133">
        <f>D133-C133</f>
        <v>-8.0531015238229884</v>
      </c>
      <c r="J133" s="14">
        <f>(D133-B133)/B133</f>
        <v>-2.1138452064565546E-2</v>
      </c>
    </row>
    <row r="134" spans="1:10" x14ac:dyDescent="0.2">
      <c r="A134" s="25" t="s">
        <v>175</v>
      </c>
      <c r="B134">
        <v>249.16143383866248</v>
      </c>
      <c r="C134">
        <v>260.5308638790724</v>
      </c>
      <c r="D134">
        <v>323.04225713095758</v>
      </c>
      <c r="F134" s="25">
        <v>249.1614338</v>
      </c>
      <c r="G134">
        <f>C134-F134</f>
        <v>11.369430079072401</v>
      </c>
      <c r="H134">
        <f>D134-C134</f>
        <v>62.511393251885181</v>
      </c>
      <c r="J134" s="14">
        <f>(D134-B134)/B134</f>
        <v>0.29651789265322082</v>
      </c>
    </row>
    <row r="135" spans="1:10" x14ac:dyDescent="0.2">
      <c r="A135" s="25" t="s">
        <v>176</v>
      </c>
      <c r="B135">
        <v>341.58084544744764</v>
      </c>
      <c r="C135">
        <v>366.56247805015101</v>
      </c>
      <c r="D135">
        <v>379.02043043760023</v>
      </c>
      <c r="F135" s="25">
        <v>341.58084539999999</v>
      </c>
      <c r="G135">
        <f>C135-F135</f>
        <v>24.981632650151028</v>
      </c>
      <c r="H135">
        <f>D135-C135</f>
        <v>12.457952387449211</v>
      </c>
      <c r="J135" s="14">
        <f>(D135-B135)/B135</f>
        <v>0.10960680462368806</v>
      </c>
    </row>
    <row r="136" spans="1:10" x14ac:dyDescent="0.2">
      <c r="A136" s="25" t="s">
        <v>177</v>
      </c>
      <c r="B136">
        <v>531.95253346624452</v>
      </c>
      <c r="C136">
        <v>538.86410960027411</v>
      </c>
      <c r="D136">
        <v>576.7669242166769</v>
      </c>
      <c r="F136" s="25">
        <v>531.95253349999996</v>
      </c>
      <c r="G136">
        <f>C136-F136</f>
        <v>6.9115761002741465</v>
      </c>
      <c r="H136">
        <f>D136-C136</f>
        <v>37.902814616402793</v>
      </c>
      <c r="J136" s="14">
        <f>(D136-B136)/B136</f>
        <v>8.4245093182315142E-2</v>
      </c>
    </row>
    <row r="137" spans="1:10" x14ac:dyDescent="0.2">
      <c r="A137" s="25" t="s">
        <v>178</v>
      </c>
      <c r="B137">
        <v>460.94790198628056</v>
      </c>
      <c r="C137">
        <v>459.0777059910024</v>
      </c>
      <c r="D137">
        <v>502.21284224940536</v>
      </c>
      <c r="F137" s="25">
        <v>460.947902</v>
      </c>
      <c r="G137">
        <f>C137-F137</f>
        <v>-1.8701960089975955</v>
      </c>
      <c r="H137">
        <f>D137-C137</f>
        <v>43.135136258402952</v>
      </c>
      <c r="J137" s="14">
        <f>(D137-B137)/B137</f>
        <v>8.952191795495576E-2</v>
      </c>
    </row>
    <row r="138" spans="1:10" x14ac:dyDescent="0.2">
      <c r="A138" s="25" t="s">
        <v>179</v>
      </c>
      <c r="B138">
        <v>201.85799066070365</v>
      </c>
      <c r="C138">
        <v>230.37975781924516</v>
      </c>
      <c r="D138">
        <v>257.01915998818873</v>
      </c>
      <c r="F138" s="25">
        <v>201.85799069999999</v>
      </c>
      <c r="G138">
        <f>C138-F138</f>
        <v>28.521767119245169</v>
      </c>
      <c r="H138">
        <f>D138-C138</f>
        <v>26.639402168943576</v>
      </c>
      <c r="J138" s="14">
        <f>(D138-B138)/B138</f>
        <v>0.27326720704459823</v>
      </c>
    </row>
    <row r="139" spans="1:10" x14ac:dyDescent="0.2">
      <c r="A139" s="25" t="s">
        <v>180</v>
      </c>
      <c r="B139">
        <v>182.38529155391569</v>
      </c>
      <c r="C139">
        <v>191.0769094617263</v>
      </c>
      <c r="D139">
        <v>232.54708213926025</v>
      </c>
      <c r="F139" s="25">
        <v>182.38529159999999</v>
      </c>
      <c r="G139">
        <f>C139-F139</f>
        <v>8.6916178617263142</v>
      </c>
      <c r="H139">
        <f>D139-C139</f>
        <v>41.470172677533952</v>
      </c>
      <c r="J139" s="14">
        <f>(D139-B139)/B139</f>
        <v>0.27503199494854014</v>
      </c>
    </row>
    <row r="140" spans="1:10" x14ac:dyDescent="0.2">
      <c r="A140" s="25" t="s">
        <v>181</v>
      </c>
      <c r="B140">
        <v>227.78466756093241</v>
      </c>
      <c r="C140">
        <v>230.7833261523071</v>
      </c>
      <c r="D140">
        <v>263.09549865032466</v>
      </c>
      <c r="F140" s="25">
        <v>227.78466760000001</v>
      </c>
      <c r="G140">
        <f>C140-F140</f>
        <v>2.9986585523070914</v>
      </c>
      <c r="H140">
        <f>D140-C140</f>
        <v>32.31217249801756</v>
      </c>
      <c r="J140" s="14">
        <f>(D140-B140)/B140</f>
        <v>0.15501847190810858</v>
      </c>
    </row>
    <row r="141" spans="1:10" x14ac:dyDescent="0.2">
      <c r="A141" s="25" t="s">
        <v>182</v>
      </c>
      <c r="B141">
        <v>475.52348560763824</v>
      </c>
      <c r="C141">
        <v>489.5737597047538</v>
      </c>
      <c r="D141">
        <v>489.78664546262456</v>
      </c>
      <c r="F141" s="25">
        <v>475.52348560000001</v>
      </c>
      <c r="G141">
        <f>C141-F141</f>
        <v>14.050274104753782</v>
      </c>
      <c r="H141">
        <f>D141-C141</f>
        <v>0.21288575787076525</v>
      </c>
      <c r="J141" s="14">
        <f>(D141-B141)/B141</f>
        <v>2.9994648606599169E-2</v>
      </c>
    </row>
    <row r="142" spans="1:10" x14ac:dyDescent="0.2">
      <c r="A142" s="25" t="s">
        <v>183</v>
      </c>
      <c r="B142">
        <v>102.33131731891949</v>
      </c>
      <c r="C142">
        <v>113.57258410644127</v>
      </c>
      <c r="D142">
        <v>110.59819195999232</v>
      </c>
      <c r="F142" s="25">
        <v>102.33131729999999</v>
      </c>
      <c r="G142">
        <f>C142-F142</f>
        <v>11.241266806441274</v>
      </c>
      <c r="H142">
        <f>D142-C142</f>
        <v>-2.9743921464489489</v>
      </c>
      <c r="J142" s="14">
        <f>(D142-B142)/B142</f>
        <v>8.0785382790576205E-2</v>
      </c>
    </row>
    <row r="143" spans="1:10" x14ac:dyDescent="0.2">
      <c r="A143" s="25" t="s">
        <v>184</v>
      </c>
      <c r="B143">
        <v>297.21200031232445</v>
      </c>
      <c r="C143">
        <v>293.55545027941389</v>
      </c>
      <c r="D143">
        <v>305.03996388645476</v>
      </c>
      <c r="F143" s="25">
        <v>297.2120003</v>
      </c>
      <c r="G143">
        <f>C143-F143</f>
        <v>-3.6565500205861099</v>
      </c>
      <c r="H143">
        <f>D143-C143</f>
        <v>11.484513607040867</v>
      </c>
      <c r="J143" s="14">
        <f>(D143-B143)/B143</f>
        <v>2.633797950925371E-2</v>
      </c>
    </row>
    <row r="144" spans="1:10" x14ac:dyDescent="0.2">
      <c r="A144" s="25" t="s">
        <v>185</v>
      </c>
      <c r="B144">
        <v>207.00515096474874</v>
      </c>
      <c r="C144">
        <v>228.99264131311404</v>
      </c>
      <c r="D144">
        <v>276.37506641484833</v>
      </c>
      <c r="F144" s="25">
        <v>207.00515100000001</v>
      </c>
      <c r="G144">
        <f>C144-F144</f>
        <v>21.987490313114023</v>
      </c>
      <c r="H144">
        <f>D144-C144</f>
        <v>47.382425101734299</v>
      </c>
      <c r="J144" s="14">
        <f>(D144-B144)/B144</f>
        <v>0.33511202560323111</v>
      </c>
    </row>
    <row r="145" spans="1:10" x14ac:dyDescent="0.2">
      <c r="A145" s="25" t="s">
        <v>186</v>
      </c>
      <c r="B145">
        <v>655.91576181510129</v>
      </c>
      <c r="C145">
        <v>658.07360718472546</v>
      </c>
      <c r="D145">
        <v>710.58462135990885</v>
      </c>
      <c r="F145" s="25">
        <v>655.91576180000004</v>
      </c>
      <c r="G145">
        <f>C145-F145</f>
        <v>2.1578453847254195</v>
      </c>
      <c r="H145">
        <f>D145-C145</f>
        <v>52.511014175183391</v>
      </c>
      <c r="J145" s="14">
        <f>(D145-B145)/B145</f>
        <v>8.3347378927933716E-2</v>
      </c>
    </row>
    <row r="146" spans="1:10" x14ac:dyDescent="0.2">
      <c r="A146" s="25" t="s">
        <v>187</v>
      </c>
      <c r="B146">
        <v>300.06386198811992</v>
      </c>
      <c r="C146">
        <v>298.67379917530371</v>
      </c>
      <c r="D146">
        <v>290.24464023832223</v>
      </c>
      <c r="F146" s="25">
        <v>300.06386199999997</v>
      </c>
      <c r="G146">
        <f>C146-F146</f>
        <v>-1.3900628246962583</v>
      </c>
      <c r="H146">
        <f>D146-C146</f>
        <v>-8.4291589369814801</v>
      </c>
      <c r="J146" s="14">
        <f>(D146-B146)/B146</f>
        <v>-3.2723773148618782E-2</v>
      </c>
    </row>
    <row r="147" spans="1:10" x14ac:dyDescent="0.2">
      <c r="A147" s="25" t="s">
        <v>188</v>
      </c>
      <c r="B147">
        <v>318.89766538873977</v>
      </c>
      <c r="C147">
        <v>335.23646266779099</v>
      </c>
      <c r="D147">
        <v>345.32468383461111</v>
      </c>
      <c r="F147" s="25">
        <v>318.89766539999999</v>
      </c>
      <c r="G147">
        <f>C147-F147</f>
        <v>16.338797267790994</v>
      </c>
      <c r="H147">
        <f>D147-C147</f>
        <v>10.088221166820119</v>
      </c>
      <c r="J147" s="14">
        <f>(D147-B147)/B147</f>
        <v>8.2869902523922567E-2</v>
      </c>
    </row>
    <row r="148" spans="1:10" x14ac:dyDescent="0.2">
      <c r="A148" s="25" t="s">
        <v>189</v>
      </c>
      <c r="B148">
        <v>824.13160351543638</v>
      </c>
      <c r="C148">
        <v>849.61331701597351</v>
      </c>
      <c r="D148">
        <v>872.88135593220329</v>
      </c>
      <c r="F148" s="25">
        <v>824.13160349999998</v>
      </c>
      <c r="G148">
        <f>C148-F148</f>
        <v>25.481713515973524</v>
      </c>
      <c r="H148">
        <f>D148-C148</f>
        <v>23.268038916229784</v>
      </c>
      <c r="J148" s="14">
        <f>(D148-B148)/B148</f>
        <v>5.9152873411016819E-2</v>
      </c>
    </row>
    <row r="149" spans="1:10" x14ac:dyDescent="0.2">
      <c r="A149" s="25" t="s">
        <v>190</v>
      </c>
      <c r="B149">
        <v>74.003594460302367</v>
      </c>
      <c r="C149">
        <v>88.065868444069125</v>
      </c>
      <c r="D149">
        <v>101.3876307090535</v>
      </c>
      <c r="F149" s="25">
        <v>74.003594460000002</v>
      </c>
      <c r="G149">
        <f>C149-F149</f>
        <v>14.062273984069122</v>
      </c>
      <c r="H149">
        <f>D149-C149</f>
        <v>13.321762264984372</v>
      </c>
      <c r="J149" s="14">
        <f>(D149-B149)/B149</f>
        <v>0.37003656982419558</v>
      </c>
    </row>
    <row r="150" spans="1:10" x14ac:dyDescent="0.2">
      <c r="A150" s="25" t="s">
        <v>191</v>
      </c>
      <c r="B150">
        <v>601.47490656700484</v>
      </c>
      <c r="C150">
        <v>623.12339112396228</v>
      </c>
      <c r="D150">
        <v>654.45373186333734</v>
      </c>
      <c r="F150" s="25">
        <v>601.47490660000005</v>
      </c>
      <c r="G150">
        <f>C150-F150</f>
        <v>21.648484523962225</v>
      </c>
      <c r="H150">
        <f>D150-C150</f>
        <v>31.33034073937506</v>
      </c>
      <c r="J150" s="14">
        <f>(D150-B150)/B150</f>
        <v>8.8081522134840079E-2</v>
      </c>
    </row>
    <row r="151" spans="1:10" x14ac:dyDescent="0.2">
      <c r="A151" s="25" t="s">
        <v>192</v>
      </c>
      <c r="B151">
        <v>486.10800611659079</v>
      </c>
      <c r="C151">
        <v>505.13718410360843</v>
      </c>
      <c r="D151">
        <v>508.29732174262602</v>
      </c>
      <c r="F151" s="25">
        <v>486.10800610000001</v>
      </c>
      <c r="G151">
        <f>C151-F151</f>
        <v>19.029178003608422</v>
      </c>
      <c r="H151">
        <f>D151-C151</f>
        <v>3.1601376390175915</v>
      </c>
      <c r="J151" s="14">
        <f>(D151-B151)/B151</f>
        <v>4.5646883710681437E-2</v>
      </c>
    </row>
    <row r="152" spans="1:10" x14ac:dyDescent="0.2">
      <c r="A152" s="25" t="s">
        <v>193</v>
      </c>
      <c r="B152">
        <v>596.1904956024581</v>
      </c>
      <c r="C152">
        <v>624.10340594820832</v>
      </c>
      <c r="D152">
        <v>666.72010486460488</v>
      </c>
      <c r="F152" s="25">
        <v>596.19049559999996</v>
      </c>
      <c r="G152">
        <f>C152-F152</f>
        <v>27.912910348208356</v>
      </c>
      <c r="H152">
        <f>D152-C152</f>
        <v>42.616698916396558</v>
      </c>
      <c r="J152" s="14">
        <f>(D152-B152)/B152</f>
        <v>0.11830045896802784</v>
      </c>
    </row>
    <row r="154" spans="1:10" x14ac:dyDescent="0.2">
      <c r="J154" s="27">
        <f>AVERAGE(J2:J152)</f>
        <v>0.13712740767896878</v>
      </c>
    </row>
  </sheetData>
  <sortState xmlns:xlrd2="http://schemas.microsoft.com/office/spreadsheetml/2017/richdata2" ref="N2:O155">
    <sortCondition ref="N1:N155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17E4-3537-644F-B376-102A7BF33CDE}">
  <dimension ref="A1:B152"/>
  <sheetViews>
    <sheetView workbookViewId="0">
      <selection activeCell="A2" sqref="A2:B4"/>
    </sheetView>
  </sheetViews>
  <sheetFormatPr baseColWidth="10" defaultRowHeight="16" x14ac:dyDescent="0.2"/>
  <cols>
    <col min="1" max="1" width="26.33203125" bestFit="1" customWidth="1"/>
    <col min="2" max="2" width="20.6640625" bestFit="1" customWidth="1"/>
  </cols>
  <sheetData>
    <row r="1" spans="1:2" x14ac:dyDescent="0.2">
      <c r="A1" s="25" t="s">
        <v>0</v>
      </c>
      <c r="B1" s="13" t="s">
        <v>208</v>
      </c>
    </row>
    <row r="2" spans="1:2" x14ac:dyDescent="0.2">
      <c r="A2" s="25" t="s">
        <v>189</v>
      </c>
      <c r="B2">
        <v>872.88135593220329</v>
      </c>
    </row>
    <row r="3" spans="1:2" x14ac:dyDescent="0.2">
      <c r="A3" s="25" t="s">
        <v>133</v>
      </c>
      <c r="B3">
        <v>711.38593713126772</v>
      </c>
    </row>
    <row r="4" spans="1:2" x14ac:dyDescent="0.2">
      <c r="A4" s="25" t="s">
        <v>186</v>
      </c>
      <c r="B4">
        <v>710.58462135990885</v>
      </c>
    </row>
    <row r="5" spans="1:2" x14ac:dyDescent="0.2">
      <c r="A5" s="25" t="s">
        <v>148</v>
      </c>
      <c r="B5">
        <v>689.25855715776697</v>
      </c>
    </row>
    <row r="6" spans="1:2" x14ac:dyDescent="0.2">
      <c r="A6" s="25" t="s">
        <v>43</v>
      </c>
      <c r="B6">
        <v>676.42157517631267</v>
      </c>
    </row>
    <row r="7" spans="1:2" x14ac:dyDescent="0.2">
      <c r="A7" s="25" t="s">
        <v>193</v>
      </c>
      <c r="B7">
        <v>666.72010486460488</v>
      </c>
    </row>
    <row r="8" spans="1:2" x14ac:dyDescent="0.2">
      <c r="A8" s="25" t="s">
        <v>134</v>
      </c>
      <c r="B8">
        <v>660.20671537678322</v>
      </c>
    </row>
    <row r="9" spans="1:2" x14ac:dyDescent="0.2">
      <c r="A9" s="25" t="s">
        <v>191</v>
      </c>
      <c r="B9">
        <v>654.45373186333734</v>
      </c>
    </row>
    <row r="10" spans="1:2" x14ac:dyDescent="0.2">
      <c r="A10" s="25" t="s">
        <v>153</v>
      </c>
      <c r="B10">
        <v>653.51800739926682</v>
      </c>
    </row>
    <row r="11" spans="1:2" x14ac:dyDescent="0.2">
      <c r="A11" s="25" t="s">
        <v>66</v>
      </c>
      <c r="B11">
        <v>594.28934222177668</v>
      </c>
    </row>
    <row r="12" spans="1:2" x14ac:dyDescent="0.2">
      <c r="A12" s="25" t="s">
        <v>177</v>
      </c>
      <c r="B12">
        <v>576.7669242166769</v>
      </c>
    </row>
    <row r="13" spans="1:2" x14ac:dyDescent="0.2">
      <c r="A13" s="25" t="s">
        <v>158</v>
      </c>
      <c r="B13">
        <v>573.34055186246928</v>
      </c>
    </row>
    <row r="14" spans="1:2" x14ac:dyDescent="0.2">
      <c r="A14" s="25" t="s">
        <v>78</v>
      </c>
      <c r="B14">
        <v>559.09213366146321</v>
      </c>
    </row>
    <row r="15" spans="1:2" x14ac:dyDescent="0.2">
      <c r="A15" s="25" t="s">
        <v>163</v>
      </c>
      <c r="B15">
        <v>556.82387660782888</v>
      </c>
    </row>
    <row r="16" spans="1:2" x14ac:dyDescent="0.2">
      <c r="A16" s="25" t="s">
        <v>67</v>
      </c>
      <c r="B16">
        <v>543.3034724585732</v>
      </c>
    </row>
    <row r="17" spans="1:2" x14ac:dyDescent="0.2">
      <c r="A17" s="25" t="s">
        <v>88</v>
      </c>
      <c r="B17">
        <v>528.9464984432592</v>
      </c>
    </row>
    <row r="18" spans="1:2" x14ac:dyDescent="0.2">
      <c r="A18" s="25" t="s">
        <v>50</v>
      </c>
      <c r="B18">
        <v>526.15198510801963</v>
      </c>
    </row>
    <row r="19" spans="1:2" x14ac:dyDescent="0.2">
      <c r="A19" s="25" t="s">
        <v>47</v>
      </c>
      <c r="B19">
        <v>524.41581234531566</v>
      </c>
    </row>
    <row r="20" spans="1:2" x14ac:dyDescent="0.2">
      <c r="A20" s="25" t="s">
        <v>192</v>
      </c>
      <c r="B20">
        <v>508.29732174262602</v>
      </c>
    </row>
    <row r="21" spans="1:2" x14ac:dyDescent="0.2">
      <c r="A21" s="25" t="s">
        <v>162</v>
      </c>
      <c r="B21">
        <v>507.40705617599207</v>
      </c>
    </row>
    <row r="22" spans="1:2" x14ac:dyDescent="0.2">
      <c r="A22" s="25" t="s">
        <v>178</v>
      </c>
      <c r="B22">
        <v>502.21284224940536</v>
      </c>
    </row>
    <row r="23" spans="1:2" x14ac:dyDescent="0.2">
      <c r="A23" s="25" t="s">
        <v>74</v>
      </c>
      <c r="B23">
        <v>501.25908398523535</v>
      </c>
    </row>
    <row r="24" spans="1:2" x14ac:dyDescent="0.2">
      <c r="A24" s="25" t="s">
        <v>182</v>
      </c>
      <c r="B24">
        <v>489.78664546262456</v>
      </c>
    </row>
    <row r="25" spans="1:2" x14ac:dyDescent="0.2">
      <c r="A25" s="25" t="s">
        <v>165</v>
      </c>
      <c r="B25">
        <v>485.71842830216031</v>
      </c>
    </row>
    <row r="26" spans="1:2" x14ac:dyDescent="0.2">
      <c r="A26" s="25" t="s">
        <v>53</v>
      </c>
      <c r="B26">
        <v>484.6389740730416</v>
      </c>
    </row>
    <row r="27" spans="1:2" x14ac:dyDescent="0.2">
      <c r="A27" s="25" t="s">
        <v>172</v>
      </c>
      <c r="B27">
        <v>482.63467019031037</v>
      </c>
    </row>
    <row r="28" spans="1:2" x14ac:dyDescent="0.2">
      <c r="A28" s="25" t="s">
        <v>131</v>
      </c>
      <c r="B28">
        <v>465.92220257035751</v>
      </c>
    </row>
    <row r="29" spans="1:2" x14ac:dyDescent="0.2">
      <c r="A29" s="25" t="s">
        <v>156</v>
      </c>
      <c r="B29">
        <v>457.4606295153186</v>
      </c>
    </row>
    <row r="30" spans="1:2" x14ac:dyDescent="0.2">
      <c r="A30" s="25" t="s">
        <v>72</v>
      </c>
      <c r="B30">
        <v>447.29290223837768</v>
      </c>
    </row>
    <row r="31" spans="1:2" x14ac:dyDescent="0.2">
      <c r="A31" s="25" t="s">
        <v>174</v>
      </c>
      <c r="B31">
        <v>446.17369055422807</v>
      </c>
    </row>
    <row r="32" spans="1:2" x14ac:dyDescent="0.2">
      <c r="A32" s="25" t="s">
        <v>80</v>
      </c>
      <c r="B32">
        <v>443.02600781081912</v>
      </c>
    </row>
    <row r="33" spans="1:2" x14ac:dyDescent="0.2">
      <c r="A33" s="25" t="s">
        <v>45</v>
      </c>
      <c r="B33">
        <v>422.24406113389136</v>
      </c>
    </row>
    <row r="34" spans="1:2" x14ac:dyDescent="0.2">
      <c r="A34" s="25" t="s">
        <v>28</v>
      </c>
      <c r="B34">
        <v>419.7404540678516</v>
      </c>
    </row>
    <row r="35" spans="1:2" x14ac:dyDescent="0.2">
      <c r="A35" s="25" t="s">
        <v>63</v>
      </c>
      <c r="B35">
        <v>419.23634660632973</v>
      </c>
    </row>
    <row r="36" spans="1:2" x14ac:dyDescent="0.2">
      <c r="A36" s="25" t="s">
        <v>107</v>
      </c>
      <c r="B36">
        <v>415.96367160857233</v>
      </c>
    </row>
    <row r="37" spans="1:2" x14ac:dyDescent="0.2">
      <c r="A37" s="25" t="s">
        <v>51</v>
      </c>
      <c r="B37">
        <v>410.96868275869099</v>
      </c>
    </row>
    <row r="38" spans="1:2" x14ac:dyDescent="0.2">
      <c r="A38" s="25" t="s">
        <v>118</v>
      </c>
      <c r="B38">
        <v>409.50579001769415</v>
      </c>
    </row>
    <row r="39" spans="1:2" x14ac:dyDescent="0.2">
      <c r="A39" s="25" t="s">
        <v>62</v>
      </c>
      <c r="B39">
        <v>408.22079157585307</v>
      </c>
    </row>
    <row r="40" spans="1:2" x14ac:dyDescent="0.2">
      <c r="A40" s="25" t="s">
        <v>76</v>
      </c>
      <c r="B40">
        <v>406.19828494057469</v>
      </c>
    </row>
    <row r="41" spans="1:2" x14ac:dyDescent="0.2">
      <c r="A41" s="25" t="s">
        <v>160</v>
      </c>
      <c r="B41">
        <v>404.95112850079329</v>
      </c>
    </row>
    <row r="42" spans="1:2" x14ac:dyDescent="0.2">
      <c r="A42" s="25" t="s">
        <v>93</v>
      </c>
      <c r="B42">
        <v>402.61998413153941</v>
      </c>
    </row>
    <row r="43" spans="1:2" x14ac:dyDescent="0.2">
      <c r="A43" s="25" t="s">
        <v>119</v>
      </c>
      <c r="B43">
        <v>400.54359487876405</v>
      </c>
    </row>
    <row r="44" spans="1:2" x14ac:dyDescent="0.2">
      <c r="A44" s="25" t="s">
        <v>152</v>
      </c>
      <c r="B44">
        <v>397.92377750230656</v>
      </c>
    </row>
    <row r="45" spans="1:2" x14ac:dyDescent="0.2">
      <c r="A45" s="25" t="s">
        <v>110</v>
      </c>
      <c r="B45">
        <v>397.10003338102433</v>
      </c>
    </row>
    <row r="46" spans="1:2" x14ac:dyDescent="0.2">
      <c r="A46" s="25" t="s">
        <v>108</v>
      </c>
      <c r="B46">
        <v>394.38376724210747</v>
      </c>
    </row>
    <row r="47" spans="1:2" x14ac:dyDescent="0.2">
      <c r="A47" s="25" t="s">
        <v>130</v>
      </c>
      <c r="B47">
        <v>385.54936717846488</v>
      </c>
    </row>
    <row r="48" spans="1:2" x14ac:dyDescent="0.2">
      <c r="A48" s="25" t="s">
        <v>145</v>
      </c>
      <c r="B48">
        <v>382.88539459499646</v>
      </c>
    </row>
    <row r="49" spans="1:2" x14ac:dyDescent="0.2">
      <c r="A49" s="25" t="s">
        <v>128</v>
      </c>
      <c r="B49">
        <v>381.01946721311475</v>
      </c>
    </row>
    <row r="50" spans="1:2" x14ac:dyDescent="0.2">
      <c r="A50" s="25" t="s">
        <v>176</v>
      </c>
      <c r="B50">
        <v>379.02043043760023</v>
      </c>
    </row>
    <row r="51" spans="1:2" x14ac:dyDescent="0.2">
      <c r="A51" s="25" t="s">
        <v>116</v>
      </c>
      <c r="B51">
        <v>378.99783101130924</v>
      </c>
    </row>
    <row r="52" spans="1:2" x14ac:dyDescent="0.2">
      <c r="A52" s="25" t="s">
        <v>135</v>
      </c>
      <c r="B52">
        <v>375.59354014712233</v>
      </c>
    </row>
    <row r="53" spans="1:2" x14ac:dyDescent="0.2">
      <c r="A53" s="25" t="s">
        <v>109</v>
      </c>
      <c r="B53">
        <v>374.59972207117391</v>
      </c>
    </row>
    <row r="54" spans="1:2" x14ac:dyDescent="0.2">
      <c r="A54" s="25" t="s">
        <v>146</v>
      </c>
      <c r="B54">
        <v>372.36258263153132</v>
      </c>
    </row>
    <row r="55" spans="1:2" x14ac:dyDescent="0.2">
      <c r="A55" s="25" t="s">
        <v>132</v>
      </c>
      <c r="B55">
        <v>365.55691999818077</v>
      </c>
    </row>
    <row r="56" spans="1:2" x14ac:dyDescent="0.2">
      <c r="A56" s="25" t="s">
        <v>89</v>
      </c>
      <c r="B56">
        <v>363.14184948293382</v>
      </c>
    </row>
    <row r="57" spans="1:2" x14ac:dyDescent="0.2">
      <c r="A57" s="25" t="s">
        <v>41</v>
      </c>
      <c r="B57">
        <v>361.44811190072744</v>
      </c>
    </row>
    <row r="58" spans="1:2" x14ac:dyDescent="0.2">
      <c r="A58" s="25" t="s">
        <v>58</v>
      </c>
      <c r="B58">
        <v>360.04645760743324</v>
      </c>
    </row>
    <row r="59" spans="1:2" x14ac:dyDescent="0.2">
      <c r="A59" s="25" t="s">
        <v>113</v>
      </c>
      <c r="B59">
        <v>360.03352984018358</v>
      </c>
    </row>
    <row r="60" spans="1:2" x14ac:dyDescent="0.2">
      <c r="A60" s="25" t="s">
        <v>139</v>
      </c>
      <c r="B60">
        <v>357.22673390934602</v>
      </c>
    </row>
    <row r="61" spans="1:2" x14ac:dyDescent="0.2">
      <c r="A61" s="25" t="s">
        <v>129</v>
      </c>
      <c r="B61">
        <v>352.42653209549798</v>
      </c>
    </row>
    <row r="62" spans="1:2" x14ac:dyDescent="0.2">
      <c r="A62" s="25" t="s">
        <v>112</v>
      </c>
      <c r="B62">
        <v>350.36829411381268</v>
      </c>
    </row>
    <row r="63" spans="1:2" x14ac:dyDescent="0.2">
      <c r="A63" s="25" t="s">
        <v>166</v>
      </c>
      <c r="B63">
        <v>346.61659433126113</v>
      </c>
    </row>
    <row r="64" spans="1:2" x14ac:dyDescent="0.2">
      <c r="A64" s="25" t="s">
        <v>188</v>
      </c>
      <c r="B64">
        <v>345.32468383461111</v>
      </c>
    </row>
    <row r="65" spans="1:2" x14ac:dyDescent="0.2">
      <c r="A65" s="25" t="s">
        <v>122</v>
      </c>
      <c r="B65">
        <v>344.02577614119735</v>
      </c>
    </row>
    <row r="66" spans="1:2" x14ac:dyDescent="0.2">
      <c r="A66" s="25" t="s">
        <v>94</v>
      </c>
      <c r="B66">
        <v>342.1701282357958</v>
      </c>
    </row>
    <row r="67" spans="1:2" x14ac:dyDescent="0.2">
      <c r="A67" s="25" t="s">
        <v>102</v>
      </c>
      <c r="B67">
        <v>338.97314514479416</v>
      </c>
    </row>
    <row r="68" spans="1:2" x14ac:dyDescent="0.2">
      <c r="A68" s="25" t="s">
        <v>90</v>
      </c>
      <c r="B68">
        <v>336.1333078790193</v>
      </c>
    </row>
    <row r="69" spans="1:2" x14ac:dyDescent="0.2">
      <c r="A69" s="25" t="s">
        <v>161</v>
      </c>
      <c r="B69">
        <v>335.71962704791588</v>
      </c>
    </row>
    <row r="70" spans="1:2" x14ac:dyDescent="0.2">
      <c r="A70" s="25" t="s">
        <v>155</v>
      </c>
      <c r="B70">
        <v>329.98496487809223</v>
      </c>
    </row>
    <row r="71" spans="1:2" x14ac:dyDescent="0.2">
      <c r="A71" s="25" t="s">
        <v>97</v>
      </c>
      <c r="B71">
        <v>329.23337116255965</v>
      </c>
    </row>
    <row r="72" spans="1:2" x14ac:dyDescent="0.2">
      <c r="A72" s="25" t="s">
        <v>95</v>
      </c>
      <c r="B72">
        <v>327.8336110066104</v>
      </c>
    </row>
    <row r="73" spans="1:2" x14ac:dyDescent="0.2">
      <c r="A73" s="25" t="s">
        <v>170</v>
      </c>
      <c r="B73">
        <v>327.68685313182681</v>
      </c>
    </row>
    <row r="74" spans="1:2" x14ac:dyDescent="0.2">
      <c r="A74" s="25" t="s">
        <v>149</v>
      </c>
      <c r="B74">
        <v>326.39297094947869</v>
      </c>
    </row>
    <row r="75" spans="1:2" x14ac:dyDescent="0.2">
      <c r="A75" s="25" t="s">
        <v>175</v>
      </c>
      <c r="B75">
        <v>323.04225713095758</v>
      </c>
    </row>
    <row r="76" spans="1:2" x14ac:dyDescent="0.2">
      <c r="A76" s="25" t="s">
        <v>171</v>
      </c>
      <c r="B76">
        <v>321.02728731942216</v>
      </c>
    </row>
    <row r="77" spans="1:2" x14ac:dyDescent="0.2">
      <c r="A77" s="25" t="s">
        <v>82</v>
      </c>
      <c r="B77">
        <v>320.52660304649123</v>
      </c>
    </row>
    <row r="78" spans="1:2" x14ac:dyDescent="0.2">
      <c r="A78" s="25" t="s">
        <v>140</v>
      </c>
      <c r="B78">
        <v>315.8878227468893</v>
      </c>
    </row>
    <row r="79" spans="1:2" x14ac:dyDescent="0.2">
      <c r="A79" s="25" t="s">
        <v>125</v>
      </c>
      <c r="B79">
        <v>314.63948159595679</v>
      </c>
    </row>
    <row r="80" spans="1:2" x14ac:dyDescent="0.2">
      <c r="A80" s="25" t="s">
        <v>81</v>
      </c>
      <c r="B80">
        <v>310.23398370337145</v>
      </c>
    </row>
    <row r="81" spans="1:2" x14ac:dyDescent="0.2">
      <c r="A81" s="25" t="s">
        <v>150</v>
      </c>
      <c r="B81">
        <v>306.01836110166613</v>
      </c>
    </row>
    <row r="82" spans="1:2" x14ac:dyDescent="0.2">
      <c r="A82" s="25" t="s">
        <v>184</v>
      </c>
      <c r="B82">
        <v>305.03996388645476</v>
      </c>
    </row>
    <row r="83" spans="1:2" x14ac:dyDescent="0.2">
      <c r="A83" s="25" t="s">
        <v>77</v>
      </c>
      <c r="B83">
        <v>301.67226198771141</v>
      </c>
    </row>
    <row r="84" spans="1:2" x14ac:dyDescent="0.2">
      <c r="A84" s="25" t="s">
        <v>154</v>
      </c>
      <c r="B84">
        <v>301.5206520675369</v>
      </c>
    </row>
    <row r="85" spans="1:2" x14ac:dyDescent="0.2">
      <c r="A85" s="25" t="s">
        <v>57</v>
      </c>
      <c r="B85">
        <v>299.75123737516799</v>
      </c>
    </row>
    <row r="86" spans="1:2" x14ac:dyDescent="0.2">
      <c r="A86" s="25" t="s">
        <v>124</v>
      </c>
      <c r="B86">
        <v>299.24850691854118</v>
      </c>
    </row>
    <row r="87" spans="1:2" x14ac:dyDescent="0.2">
      <c r="A87" s="25" t="s">
        <v>100</v>
      </c>
      <c r="B87">
        <v>299.05182978673497</v>
      </c>
    </row>
    <row r="88" spans="1:2" x14ac:dyDescent="0.2">
      <c r="A88" s="25" t="s">
        <v>115</v>
      </c>
      <c r="B88">
        <v>297.97217128680836</v>
      </c>
    </row>
    <row r="89" spans="1:2" x14ac:dyDescent="0.2">
      <c r="A89" s="25" t="s">
        <v>164</v>
      </c>
      <c r="B89">
        <v>295.45465812029369</v>
      </c>
    </row>
    <row r="90" spans="1:2" x14ac:dyDescent="0.2">
      <c r="A90" s="25" t="s">
        <v>83</v>
      </c>
      <c r="B90">
        <v>293.13302576572676</v>
      </c>
    </row>
    <row r="91" spans="1:2" x14ac:dyDescent="0.2">
      <c r="A91" s="25" t="s">
        <v>92</v>
      </c>
      <c r="B91">
        <v>292.51264829993596</v>
      </c>
    </row>
    <row r="92" spans="1:2" x14ac:dyDescent="0.2">
      <c r="A92" s="25" t="s">
        <v>187</v>
      </c>
      <c r="B92">
        <v>290.24464023832223</v>
      </c>
    </row>
    <row r="93" spans="1:2" x14ac:dyDescent="0.2">
      <c r="A93" s="25" t="s">
        <v>138</v>
      </c>
      <c r="B93">
        <v>287.85414381359459</v>
      </c>
    </row>
    <row r="94" spans="1:2" x14ac:dyDescent="0.2">
      <c r="A94" s="25" t="s">
        <v>40</v>
      </c>
      <c r="B94">
        <v>287.53863673336588</v>
      </c>
    </row>
    <row r="95" spans="1:2" x14ac:dyDescent="0.2">
      <c r="A95" s="25" t="s">
        <v>85</v>
      </c>
      <c r="B95">
        <v>287.5128065495694</v>
      </c>
    </row>
    <row r="96" spans="1:2" x14ac:dyDescent="0.2">
      <c r="A96" s="25" t="s">
        <v>142</v>
      </c>
      <c r="B96">
        <v>281.81424290640052</v>
      </c>
    </row>
    <row r="97" spans="1:2" x14ac:dyDescent="0.2">
      <c r="A97" s="25" t="s">
        <v>87</v>
      </c>
      <c r="B97">
        <v>279.47957960387447</v>
      </c>
    </row>
    <row r="98" spans="1:2" x14ac:dyDescent="0.2">
      <c r="A98" s="25" t="s">
        <v>54</v>
      </c>
      <c r="B98">
        <v>277.59304562620241</v>
      </c>
    </row>
    <row r="99" spans="1:2" x14ac:dyDescent="0.2">
      <c r="A99" s="25" t="s">
        <v>98</v>
      </c>
      <c r="B99">
        <v>277.18892200135866</v>
      </c>
    </row>
    <row r="100" spans="1:2" x14ac:dyDescent="0.2">
      <c r="A100" s="25" t="s">
        <v>185</v>
      </c>
      <c r="B100">
        <v>276.37506641484833</v>
      </c>
    </row>
    <row r="101" spans="1:2" x14ac:dyDescent="0.2">
      <c r="A101" s="25" t="s">
        <v>117</v>
      </c>
      <c r="B101">
        <v>275.88363460296966</v>
      </c>
    </row>
    <row r="102" spans="1:2" x14ac:dyDescent="0.2">
      <c r="A102" s="25" t="s">
        <v>69</v>
      </c>
      <c r="B102">
        <v>272.54161721603924</v>
      </c>
    </row>
    <row r="103" spans="1:2" x14ac:dyDescent="0.2">
      <c r="A103" s="25" t="s">
        <v>126</v>
      </c>
      <c r="B103">
        <v>270.21581710655744</v>
      </c>
    </row>
    <row r="104" spans="1:2" x14ac:dyDescent="0.2">
      <c r="A104" s="25" t="s">
        <v>167</v>
      </c>
      <c r="B104">
        <v>270.0146243945635</v>
      </c>
    </row>
    <row r="105" spans="1:2" x14ac:dyDescent="0.2">
      <c r="A105" s="25" t="s">
        <v>151</v>
      </c>
      <c r="B105">
        <v>269.85051110930675</v>
      </c>
    </row>
    <row r="106" spans="1:2" x14ac:dyDescent="0.2">
      <c r="A106" s="25" t="s">
        <v>68</v>
      </c>
      <c r="B106">
        <v>268.27614557918287</v>
      </c>
    </row>
    <row r="107" spans="1:2" x14ac:dyDescent="0.2">
      <c r="A107" s="25" t="s">
        <v>111</v>
      </c>
      <c r="B107">
        <v>268.03336176917986</v>
      </c>
    </row>
    <row r="108" spans="1:2" x14ac:dyDescent="0.2">
      <c r="A108" s="25" t="s">
        <v>181</v>
      </c>
      <c r="B108">
        <v>263.09549865032466</v>
      </c>
    </row>
    <row r="109" spans="1:2" x14ac:dyDescent="0.2">
      <c r="A109" s="25" t="s">
        <v>114</v>
      </c>
      <c r="B109">
        <v>262.17784279222934</v>
      </c>
    </row>
    <row r="110" spans="1:2" x14ac:dyDescent="0.2">
      <c r="A110" s="25" t="s">
        <v>35</v>
      </c>
      <c r="B110">
        <v>260.91457424445684</v>
      </c>
    </row>
    <row r="111" spans="1:2" x14ac:dyDescent="0.2">
      <c r="A111" s="25" t="s">
        <v>137</v>
      </c>
      <c r="B111">
        <v>258.47993325587464</v>
      </c>
    </row>
    <row r="112" spans="1:2" x14ac:dyDescent="0.2">
      <c r="A112" s="25" t="s">
        <v>59</v>
      </c>
      <c r="B112">
        <v>257.37242871579565</v>
      </c>
    </row>
    <row r="113" spans="1:2" x14ac:dyDescent="0.2">
      <c r="A113" s="25" t="s">
        <v>179</v>
      </c>
      <c r="B113">
        <v>257.01915998818873</v>
      </c>
    </row>
    <row r="114" spans="1:2" x14ac:dyDescent="0.2">
      <c r="A114" s="25" t="s">
        <v>99</v>
      </c>
      <c r="B114">
        <v>256.75434259670874</v>
      </c>
    </row>
    <row r="115" spans="1:2" x14ac:dyDescent="0.2">
      <c r="A115" s="25" t="s">
        <v>103</v>
      </c>
      <c r="B115">
        <v>254.62581219697222</v>
      </c>
    </row>
    <row r="116" spans="1:2" x14ac:dyDescent="0.2">
      <c r="A116" s="25" t="s">
        <v>104</v>
      </c>
      <c r="B116">
        <v>250.27920021535223</v>
      </c>
    </row>
    <row r="117" spans="1:2" x14ac:dyDescent="0.2">
      <c r="A117" s="25" t="s">
        <v>105</v>
      </c>
      <c r="B117">
        <v>250.01201980864462</v>
      </c>
    </row>
    <row r="118" spans="1:2" x14ac:dyDescent="0.2">
      <c r="A118" s="25" t="s">
        <v>96</v>
      </c>
      <c r="B118">
        <v>244.31790529030999</v>
      </c>
    </row>
    <row r="119" spans="1:2" x14ac:dyDescent="0.2">
      <c r="A119" s="25" t="s">
        <v>91</v>
      </c>
      <c r="B119">
        <v>242.52550255797186</v>
      </c>
    </row>
    <row r="120" spans="1:2" x14ac:dyDescent="0.2">
      <c r="A120" s="25" t="s">
        <v>46</v>
      </c>
      <c r="B120">
        <v>240.49079754601229</v>
      </c>
    </row>
    <row r="121" spans="1:2" x14ac:dyDescent="0.2">
      <c r="A121" s="25" t="s">
        <v>106</v>
      </c>
      <c r="B121">
        <v>239.3361762097411</v>
      </c>
    </row>
    <row r="122" spans="1:2" x14ac:dyDescent="0.2">
      <c r="A122" s="25" t="s">
        <v>55</v>
      </c>
      <c r="B122">
        <v>238.15154798506191</v>
      </c>
    </row>
    <row r="123" spans="1:2" x14ac:dyDescent="0.2">
      <c r="A123" s="25" t="s">
        <v>52</v>
      </c>
      <c r="B123">
        <v>233.01282909714226</v>
      </c>
    </row>
    <row r="124" spans="1:2" x14ac:dyDescent="0.2">
      <c r="A124" s="25" t="s">
        <v>180</v>
      </c>
      <c r="B124">
        <v>232.54708213926025</v>
      </c>
    </row>
    <row r="125" spans="1:2" x14ac:dyDescent="0.2">
      <c r="A125" s="25" t="s">
        <v>120</v>
      </c>
      <c r="B125">
        <v>230.5114332551907</v>
      </c>
    </row>
    <row r="126" spans="1:2" x14ac:dyDescent="0.2">
      <c r="A126" s="25" t="s">
        <v>61</v>
      </c>
      <c r="B126">
        <v>223.9297778299169</v>
      </c>
    </row>
    <row r="127" spans="1:2" x14ac:dyDescent="0.2">
      <c r="A127" s="25" t="s">
        <v>31</v>
      </c>
      <c r="B127">
        <v>217.16228174909747</v>
      </c>
    </row>
    <row r="128" spans="1:2" x14ac:dyDescent="0.2">
      <c r="A128" s="25" t="s">
        <v>169</v>
      </c>
      <c r="B128">
        <v>216.95075710883529</v>
      </c>
    </row>
    <row r="129" spans="1:2" x14ac:dyDescent="0.2">
      <c r="A129" s="25" t="s">
        <v>48</v>
      </c>
      <c r="B129">
        <v>215.78822170115879</v>
      </c>
    </row>
    <row r="130" spans="1:2" x14ac:dyDescent="0.2">
      <c r="A130" s="25" t="s">
        <v>38</v>
      </c>
      <c r="B130">
        <v>215.29598798566258</v>
      </c>
    </row>
    <row r="131" spans="1:2" x14ac:dyDescent="0.2">
      <c r="A131" s="25" t="s">
        <v>86</v>
      </c>
      <c r="B131">
        <v>215.1649303254425</v>
      </c>
    </row>
    <row r="132" spans="1:2" x14ac:dyDescent="0.2">
      <c r="A132" s="25" t="s">
        <v>84</v>
      </c>
      <c r="B132">
        <v>208.77625841544139</v>
      </c>
    </row>
    <row r="133" spans="1:2" x14ac:dyDescent="0.2">
      <c r="A133" s="25" t="s">
        <v>123</v>
      </c>
      <c r="B133">
        <v>206.91303587800692</v>
      </c>
    </row>
    <row r="134" spans="1:2" x14ac:dyDescent="0.2">
      <c r="A134" s="25" t="s">
        <v>75</v>
      </c>
      <c r="B134">
        <v>206.63424122266488</v>
      </c>
    </row>
    <row r="135" spans="1:2" x14ac:dyDescent="0.2">
      <c r="A135" s="25" t="s">
        <v>79</v>
      </c>
      <c r="B135">
        <v>205.09731876685015</v>
      </c>
    </row>
    <row r="136" spans="1:2" x14ac:dyDescent="0.2">
      <c r="A136" s="25" t="s">
        <v>32</v>
      </c>
      <c r="B136">
        <v>204.35623906965563</v>
      </c>
    </row>
    <row r="137" spans="1:2" x14ac:dyDescent="0.2">
      <c r="A137" s="25" t="s">
        <v>147</v>
      </c>
      <c r="B137">
        <v>200.22350530825108</v>
      </c>
    </row>
    <row r="138" spans="1:2" x14ac:dyDescent="0.2">
      <c r="A138" s="25" t="s">
        <v>159</v>
      </c>
      <c r="B138">
        <v>195.07424389012746</v>
      </c>
    </row>
    <row r="139" spans="1:2" x14ac:dyDescent="0.2">
      <c r="A139" s="25" t="s">
        <v>157</v>
      </c>
      <c r="B139">
        <v>194.28671705586683</v>
      </c>
    </row>
    <row r="140" spans="1:2" x14ac:dyDescent="0.2">
      <c r="A140" s="25" t="s">
        <v>144</v>
      </c>
      <c r="B140">
        <v>191.42604359366203</v>
      </c>
    </row>
    <row r="141" spans="1:2" x14ac:dyDescent="0.2">
      <c r="A141" s="25" t="s">
        <v>121</v>
      </c>
      <c r="B141">
        <v>186.85100663210292</v>
      </c>
    </row>
    <row r="142" spans="1:2" x14ac:dyDescent="0.2">
      <c r="A142" s="25" t="s">
        <v>127</v>
      </c>
      <c r="B142">
        <v>185.76189695678303</v>
      </c>
    </row>
    <row r="143" spans="1:2" x14ac:dyDescent="0.2">
      <c r="A143" s="25" t="s">
        <v>136</v>
      </c>
      <c r="B143">
        <v>185.69262054940887</v>
      </c>
    </row>
    <row r="144" spans="1:2" x14ac:dyDescent="0.2">
      <c r="A144" s="25" t="s">
        <v>60</v>
      </c>
      <c r="B144">
        <v>176.55988997130305</v>
      </c>
    </row>
    <row r="145" spans="1:2" x14ac:dyDescent="0.2">
      <c r="A145" s="25" t="s">
        <v>173</v>
      </c>
      <c r="B145">
        <v>173.82482663911861</v>
      </c>
    </row>
    <row r="146" spans="1:2" x14ac:dyDescent="0.2">
      <c r="A146" s="25" t="s">
        <v>143</v>
      </c>
      <c r="B146">
        <v>171.31652275620075</v>
      </c>
    </row>
    <row r="147" spans="1:2" x14ac:dyDescent="0.2">
      <c r="A147" s="25" t="s">
        <v>101</v>
      </c>
      <c r="B147">
        <v>163.9344262295082</v>
      </c>
    </row>
    <row r="148" spans="1:2" x14ac:dyDescent="0.2">
      <c r="A148" s="25" t="s">
        <v>168</v>
      </c>
      <c r="B148">
        <v>157.02795863653773</v>
      </c>
    </row>
    <row r="149" spans="1:2" x14ac:dyDescent="0.2">
      <c r="A149" s="25" t="s">
        <v>70</v>
      </c>
      <c r="B149">
        <v>152.88059221113616</v>
      </c>
    </row>
    <row r="150" spans="1:2" x14ac:dyDescent="0.2">
      <c r="A150" s="25" t="s">
        <v>183</v>
      </c>
      <c r="B150">
        <v>110.59819195999232</v>
      </c>
    </row>
    <row r="151" spans="1:2" x14ac:dyDescent="0.2">
      <c r="A151" s="25" t="s">
        <v>141</v>
      </c>
      <c r="B151">
        <v>110.20840692334865</v>
      </c>
    </row>
    <row r="152" spans="1:2" x14ac:dyDescent="0.2">
      <c r="A152" s="25" t="s">
        <v>190</v>
      </c>
      <c r="B152">
        <v>101.3876307090535</v>
      </c>
    </row>
  </sheetData>
  <sortState xmlns:xlrd2="http://schemas.microsoft.com/office/spreadsheetml/2017/richdata2" ref="A2:B156">
    <sortCondition descending="1" ref="B1:B156"/>
  </sortState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F974-202B-BB43-8E4F-C12051449778}">
  <dimension ref="A1:S157"/>
  <sheetViews>
    <sheetView topLeftCell="K1" workbookViewId="0">
      <selection activeCell="S3" sqref="S3"/>
    </sheetView>
  </sheetViews>
  <sheetFormatPr baseColWidth="10" defaultRowHeight="16" x14ac:dyDescent="0.2"/>
  <cols>
    <col min="10" max="10" width="31" bestFit="1" customWidth="1"/>
    <col min="12" max="12" width="12.1640625" bestFit="1" customWidth="1"/>
  </cols>
  <sheetData>
    <row r="1" spans="1:19" x14ac:dyDescent="0.2">
      <c r="A1" t="s">
        <v>0</v>
      </c>
      <c r="B1" t="s">
        <v>216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J1" t="s">
        <v>216</v>
      </c>
    </row>
    <row r="2" spans="1:19" x14ac:dyDescent="0.2">
      <c r="A2" t="s">
        <v>28</v>
      </c>
      <c r="B2">
        <v>76.338633401200411</v>
      </c>
      <c r="C2">
        <v>11552.489561500504</v>
      </c>
      <c r="D2">
        <v>12102.608112048147</v>
      </c>
      <c r="E2">
        <v>9902.1339098575736</v>
      </c>
      <c r="F2">
        <v>225548.60572453364</v>
      </c>
      <c r="G2">
        <v>9902.1339098575736</v>
      </c>
      <c r="H2">
        <v>10452.252460405218</v>
      </c>
      <c r="J2">
        <v>76.338633401200411</v>
      </c>
      <c r="L2">
        <f>LN(C2)</f>
        <v>9.3546562391734014</v>
      </c>
      <c r="M2">
        <f>LN(D2)</f>
        <v>9.4011762548082931</v>
      </c>
      <c r="N2">
        <f>LN(E2)</f>
        <v>9.2005055593461424</v>
      </c>
      <c r="O2">
        <f>LN(F2)</f>
        <v>12.326290961148331</v>
      </c>
      <c r="P2">
        <f>LN(G2)</f>
        <v>9.2005055593461424</v>
      </c>
      <c r="Q2">
        <f>LN(J2)</f>
        <v>4.3351791456792554</v>
      </c>
      <c r="S2" s="24">
        <f>RSQ(Q2:Q152,G2:G152)</f>
        <v>5.7957715248513682E-2</v>
      </c>
    </row>
    <row r="3" spans="1:19" x14ac:dyDescent="0.2">
      <c r="A3" t="s">
        <v>31</v>
      </c>
      <c r="B3">
        <v>58.835435214516707</v>
      </c>
      <c r="C3">
        <v>27505.927527382151</v>
      </c>
      <c r="D3">
        <v>9352.0153593099312</v>
      </c>
      <c r="E3">
        <v>12652.726662595789</v>
      </c>
      <c r="F3">
        <v>207891.44695256423</v>
      </c>
      <c r="G3">
        <v>8428.0316332120638</v>
      </c>
      <c r="H3">
        <v>7304.2940821171214</v>
      </c>
      <c r="J3">
        <v>58.835435214516707</v>
      </c>
      <c r="L3">
        <f t="shared" ref="L3:L66" si="0">LN(C3)</f>
        <v>10.222156806878123</v>
      </c>
      <c r="M3">
        <f t="shared" ref="M3:M66" si="1">LN(D3)</f>
        <v>9.1433471455061941</v>
      </c>
      <c r="N3">
        <f t="shared" ref="N3:N66" si="2">LN(E3)</f>
        <v>9.4456280173791285</v>
      </c>
      <c r="O3">
        <f t="shared" ref="O3:O66" si="3">LN(F3)</f>
        <v>12.244771332800516</v>
      </c>
      <c r="P3">
        <f t="shared" ref="P3:P66" si="4">LN(G3)</f>
        <v>9.0393185282644577</v>
      </c>
      <c r="Q3">
        <f>LN(J3)</f>
        <v>4.0747443130928627</v>
      </c>
      <c r="S3" s="19">
        <f>RSQ(J2:J152, G2:G152)</f>
        <v>9.5571043948577655E-2</v>
      </c>
    </row>
    <row r="4" spans="1:19" x14ac:dyDescent="0.2">
      <c r="A4" t="s">
        <v>32</v>
      </c>
      <c r="B4">
        <v>45.594580010318452</v>
      </c>
      <c r="C4">
        <v>22554.860572453363</v>
      </c>
      <c r="D4">
        <v>24755.334774643936</v>
      </c>
      <c r="E4">
        <v>2750.592752738215</v>
      </c>
      <c r="F4">
        <v>100820.91491102554</v>
      </c>
      <c r="G4">
        <v>11245.409740075926</v>
      </c>
      <c r="H4">
        <v>5428.8184952090669</v>
      </c>
      <c r="J4">
        <v>45.594580010318452</v>
      </c>
      <c r="L4">
        <f t="shared" si="0"/>
        <v>10.023705868154286</v>
      </c>
      <c r="M4">
        <f t="shared" si="1"/>
        <v>10.116796291220298</v>
      </c>
      <c r="N4">
        <f t="shared" si="2"/>
        <v>7.9195717138840784</v>
      </c>
      <c r="O4">
        <f t="shared" si="3"/>
        <v>11.521101102293182</v>
      </c>
      <c r="P4">
        <f t="shared" si="4"/>
        <v>9.3277153012641278</v>
      </c>
      <c r="Q4">
        <f>LN(J4)</f>
        <v>3.8197888500331585</v>
      </c>
    </row>
    <row r="5" spans="1:19" x14ac:dyDescent="0.2">
      <c r="A5" t="s">
        <v>35</v>
      </c>
      <c r="B5">
        <v>5.6311592689495171</v>
      </c>
      <c r="C5">
        <v>18153.91216807222</v>
      </c>
      <c r="D5">
        <v>23104.979123001009</v>
      </c>
      <c r="E5">
        <v>10452.252460405218</v>
      </c>
      <c r="F5">
        <v>264083.57717050292</v>
      </c>
      <c r="G5">
        <v>5281.6715434100579</v>
      </c>
      <c r="H5">
        <v>3697.1700803870413</v>
      </c>
      <c r="J5">
        <v>5.6311592689495171</v>
      </c>
      <c r="L5">
        <f t="shared" si="0"/>
        <v>9.8066413629164586</v>
      </c>
      <c r="M5">
        <f t="shared" si="1"/>
        <v>10.047803419733347</v>
      </c>
      <c r="N5">
        <f t="shared" si="2"/>
        <v>9.2545727806164191</v>
      </c>
      <c r="O5">
        <f t="shared" si="3"/>
        <v>12.484020912218817</v>
      </c>
      <c r="P5">
        <f t="shared" si="4"/>
        <v>8.5719979067906706</v>
      </c>
      <c r="Q5">
        <f>LN(J5)</f>
        <v>1.7283153301824714</v>
      </c>
    </row>
    <row r="6" spans="1:19" x14ac:dyDescent="0.2">
      <c r="A6" t="s">
        <v>38</v>
      </c>
      <c r="B6">
        <v>18.690747286481241</v>
      </c>
      <c r="C6">
        <v>20354.386370262793</v>
      </c>
      <c r="D6">
        <v>28606.164628477436</v>
      </c>
      <c r="E6">
        <v>9352.0153593099312</v>
      </c>
      <c r="F6">
        <v>46931.005555457785</v>
      </c>
      <c r="G6">
        <v>1759.9127083296667</v>
      </c>
      <c r="H6">
        <v>7626.2884027618893</v>
      </c>
      <c r="J6">
        <v>18.690747286481241</v>
      </c>
      <c r="L6">
        <f t="shared" si="0"/>
        <v>9.9210517140942027</v>
      </c>
      <c r="M6">
        <f t="shared" si="1"/>
        <v>10.261377520031406</v>
      </c>
      <c r="N6">
        <f t="shared" si="2"/>
        <v>9.1433471455061941</v>
      </c>
      <c r="O6">
        <f t="shared" si="3"/>
        <v>10.756433835268009</v>
      </c>
      <c r="P6">
        <f t="shared" si="4"/>
        <v>7.4730194892622368</v>
      </c>
      <c r="Q6">
        <f>LN(J6)</f>
        <v>2.928028603893484</v>
      </c>
    </row>
    <row r="7" spans="1:19" x14ac:dyDescent="0.2">
      <c r="A7" t="s">
        <v>40</v>
      </c>
      <c r="B7">
        <v>58.454180047542621</v>
      </c>
      <c r="C7">
        <v>39608.535639430294</v>
      </c>
      <c r="D7">
        <v>14853.200864786362</v>
      </c>
      <c r="E7">
        <v>7701.6597076670023</v>
      </c>
      <c r="F7">
        <v>260289.57214901576</v>
      </c>
      <c r="G7">
        <v>6100.5368472425571</v>
      </c>
      <c r="H7">
        <v>2846.91719537986</v>
      </c>
      <c r="J7">
        <v>58.454180047542621</v>
      </c>
      <c r="L7">
        <f t="shared" si="0"/>
        <v>10.586799920466033</v>
      </c>
      <c r="M7">
        <f t="shared" si="1"/>
        <v>9.6059706674543079</v>
      </c>
      <c r="N7">
        <f t="shared" si="2"/>
        <v>8.9491911310652359</v>
      </c>
      <c r="O7">
        <f t="shared" si="3"/>
        <v>12.469550029285138</v>
      </c>
      <c r="P7">
        <f t="shared" si="4"/>
        <v>8.7161320540336291</v>
      </c>
      <c r="Q7">
        <f>LN(J7)</f>
        <v>4.0682432002890243</v>
      </c>
    </row>
    <row r="8" spans="1:19" x14ac:dyDescent="0.2">
      <c r="A8" t="s">
        <v>41</v>
      </c>
      <c r="B8">
        <v>48.947502880207821</v>
      </c>
      <c r="C8">
        <v>35207.587235049155</v>
      </c>
      <c r="D8">
        <v>149632.2457489589</v>
      </c>
      <c r="E8">
        <v>71515.411571193588</v>
      </c>
      <c r="F8">
        <v>115972.65622483233</v>
      </c>
      <c r="G8">
        <v>12885.850691648035</v>
      </c>
      <c r="H8">
        <v>9112.137274808254</v>
      </c>
      <c r="J8">
        <v>48.947502880207821</v>
      </c>
      <c r="L8">
        <f t="shared" si="0"/>
        <v>10.469016884809649</v>
      </c>
      <c r="M8">
        <f t="shared" si="1"/>
        <v>11.915935867745976</v>
      </c>
      <c r="N8">
        <f t="shared" si="2"/>
        <v>11.17766825190556</v>
      </c>
      <c r="O8">
        <f t="shared" si="3"/>
        <v>11.661109720101935</v>
      </c>
      <c r="P8">
        <f t="shared" si="4"/>
        <v>9.4638851427657169</v>
      </c>
      <c r="Q8">
        <f>LN(J8)</f>
        <v>3.8907483539920866</v>
      </c>
    </row>
    <row r="9" spans="1:19" x14ac:dyDescent="0.2">
      <c r="A9" t="s">
        <v>43</v>
      </c>
      <c r="B9">
        <v>84.385212317154583</v>
      </c>
      <c r="C9">
        <v>8251.7782582146447</v>
      </c>
      <c r="D9">
        <v>8801.8968087622889</v>
      </c>
      <c r="E9">
        <v>7151.541157119359</v>
      </c>
      <c r="F9">
        <v>147659.59541270856</v>
      </c>
      <c r="G9">
        <v>12656.536749660736</v>
      </c>
      <c r="H9">
        <v>5625.1274442936601</v>
      </c>
      <c r="J9">
        <v>84.385212317154583</v>
      </c>
      <c r="L9">
        <f t="shared" si="0"/>
        <v>9.0181840025521876</v>
      </c>
      <c r="M9">
        <f t="shared" si="1"/>
        <v>9.0827225236897586</v>
      </c>
      <c r="N9">
        <f t="shared" si="2"/>
        <v>8.8750831589115151</v>
      </c>
      <c r="O9">
        <f t="shared" si="3"/>
        <v>11.90266487261691</v>
      </c>
      <c r="P9">
        <f t="shared" si="4"/>
        <v>9.445929099795606</v>
      </c>
      <c r="Q9">
        <f>LN(J9)</f>
        <v>4.4353921767385449</v>
      </c>
    </row>
    <row r="10" spans="1:19" x14ac:dyDescent="0.2">
      <c r="A10" t="s">
        <v>45</v>
      </c>
      <c r="B10">
        <v>10.43655818484109</v>
      </c>
      <c r="C10">
        <v>13202.845213143433</v>
      </c>
      <c r="D10">
        <v>10452.252460405218</v>
      </c>
      <c r="E10">
        <v>4951.0669549287868</v>
      </c>
      <c r="F10">
        <v>189772.61174556913</v>
      </c>
      <c r="G10">
        <v>6777.5932766274691</v>
      </c>
      <c r="H10">
        <v>6099.8339489647224</v>
      </c>
      <c r="J10">
        <v>10.43655818484109</v>
      </c>
      <c r="L10">
        <f t="shared" si="0"/>
        <v>9.4881876317979241</v>
      </c>
      <c r="M10">
        <f t="shared" si="1"/>
        <v>9.2545727806164191</v>
      </c>
      <c r="N10">
        <f t="shared" si="2"/>
        <v>8.5073583787861971</v>
      </c>
      <c r="O10">
        <f t="shared" si="3"/>
        <v>12.153581854142729</v>
      </c>
      <c r="P10">
        <f t="shared" si="4"/>
        <v>8.8213773439675247</v>
      </c>
      <c r="Q10">
        <f>LN(J10)</f>
        <v>2.3453148523179808</v>
      </c>
    </row>
    <row r="11" spans="1:19" x14ac:dyDescent="0.2">
      <c r="A11" t="s">
        <v>46</v>
      </c>
      <c r="B11">
        <v>50.298684681116498</v>
      </c>
      <c r="C11">
        <v>30256.520280120363</v>
      </c>
      <c r="D11">
        <v>37408.061437239725</v>
      </c>
      <c r="E11">
        <v>6051.3040560240734</v>
      </c>
      <c r="F11">
        <v>87642.418930762491</v>
      </c>
      <c r="G11">
        <v>10867.659947414548</v>
      </c>
      <c r="H11">
        <v>3856.2664329535492</v>
      </c>
      <c r="J11">
        <v>50.298684681116498</v>
      </c>
      <c r="L11">
        <f t="shared" si="0"/>
        <v>10.317466986682449</v>
      </c>
      <c r="M11">
        <f t="shared" si="1"/>
        <v>10.529641506626085</v>
      </c>
      <c r="N11">
        <f t="shared" si="2"/>
        <v>8.7080290742483495</v>
      </c>
      <c r="O11">
        <f t="shared" si="3"/>
        <v>11.381020394090291</v>
      </c>
      <c r="P11">
        <f t="shared" si="4"/>
        <v>9.2935466807131899</v>
      </c>
      <c r="Q11">
        <f>LN(J11)</f>
        <v>3.9179789272830043</v>
      </c>
    </row>
    <row r="12" spans="1:19" x14ac:dyDescent="0.2">
      <c r="A12" t="s">
        <v>47</v>
      </c>
      <c r="B12">
        <v>3.1079571289186561</v>
      </c>
      <c r="C12">
        <v>17053.675066976935</v>
      </c>
      <c r="D12">
        <v>16503.556516429289</v>
      </c>
      <c r="E12">
        <v>9352.0153593099312</v>
      </c>
      <c r="F12">
        <v>204932.03087642597</v>
      </c>
      <c r="G12">
        <v>3678.2672208589279</v>
      </c>
      <c r="H12">
        <v>3152.8004750219384</v>
      </c>
      <c r="J12">
        <v>3.1079571289186561</v>
      </c>
      <c r="L12">
        <f t="shared" si="0"/>
        <v>9.7441210059351242</v>
      </c>
      <c r="M12">
        <f t="shared" si="1"/>
        <v>9.7113311831121329</v>
      </c>
      <c r="N12">
        <f t="shared" si="2"/>
        <v>9.1433471455061941</v>
      </c>
      <c r="O12">
        <f t="shared" si="3"/>
        <v>12.230433646443108</v>
      </c>
      <c r="P12">
        <f t="shared" si="4"/>
        <v>8.2101970563747297</v>
      </c>
      <c r="Q12">
        <f>LN(J12)</f>
        <v>1.1339656386260497</v>
      </c>
    </row>
    <row r="13" spans="1:19" x14ac:dyDescent="0.2">
      <c r="A13" t="s">
        <v>48</v>
      </c>
      <c r="B13">
        <v>54.620145176813708</v>
      </c>
      <c r="C13">
        <v>19254.149269167505</v>
      </c>
      <c r="D13">
        <v>13752.963763691076</v>
      </c>
      <c r="E13">
        <v>4951.0669549287868</v>
      </c>
      <c r="F13">
        <v>33982.397118292727</v>
      </c>
      <c r="G13">
        <v>11044.279063445136</v>
      </c>
      <c r="H13">
        <v>3398.2397118292729</v>
      </c>
      <c r="J13">
        <v>54.620145176813708</v>
      </c>
      <c r="L13">
        <f t="shared" si="0"/>
        <v>9.8654818629393919</v>
      </c>
      <c r="M13">
        <f t="shared" si="1"/>
        <v>9.5290096263181781</v>
      </c>
      <c r="N13">
        <f t="shared" si="2"/>
        <v>8.5073583787861971</v>
      </c>
      <c r="O13">
        <f t="shared" si="3"/>
        <v>10.433597937713985</v>
      </c>
      <c r="P13">
        <f t="shared" si="4"/>
        <v>9.3096678410615858</v>
      </c>
      <c r="Q13">
        <f>LN(J13)</f>
        <v>4.0004027739844235</v>
      </c>
    </row>
    <row r="14" spans="1:19" x14ac:dyDescent="0.2">
      <c r="A14" t="s">
        <v>50</v>
      </c>
      <c r="B14">
        <v>45.229437803107203</v>
      </c>
      <c r="C14">
        <v>52811.380852573733</v>
      </c>
      <c r="D14">
        <v>80867.426930503527</v>
      </c>
      <c r="E14">
        <v>9902.1339098575736</v>
      </c>
      <c r="F14">
        <v>230974.45774831221</v>
      </c>
      <c r="G14">
        <v>9395.5711626432076</v>
      </c>
      <c r="H14">
        <v>4306.3034495448046</v>
      </c>
      <c r="J14">
        <v>45.229437803107203</v>
      </c>
      <c r="L14">
        <f t="shared" si="0"/>
        <v>10.874481992917815</v>
      </c>
      <c r="M14">
        <f t="shared" si="1"/>
        <v>11.300566388228715</v>
      </c>
      <c r="N14">
        <f t="shared" si="2"/>
        <v>9.2005055593461424</v>
      </c>
      <c r="O14">
        <f t="shared" si="3"/>
        <v>12.35006241087221</v>
      </c>
      <c r="P14">
        <f t="shared" si="4"/>
        <v>9.1479937043203901</v>
      </c>
      <c r="Q14">
        <f>LN(J14)</f>
        <v>3.8117481536779718</v>
      </c>
    </row>
    <row r="15" spans="1:19" x14ac:dyDescent="0.2">
      <c r="A15" t="s">
        <v>51</v>
      </c>
      <c r="B15">
        <v>46.882488376466824</v>
      </c>
      <c r="C15">
        <v>23104.979123001009</v>
      </c>
      <c r="D15">
        <v>39608.535639430294</v>
      </c>
      <c r="E15">
        <v>12102.608112048147</v>
      </c>
      <c r="F15">
        <v>163163.74501585748</v>
      </c>
      <c r="G15">
        <v>13257.05428253842</v>
      </c>
      <c r="H15">
        <v>5438.7915005285822</v>
      </c>
      <c r="J15">
        <v>46.882488376466824</v>
      </c>
      <c r="L15">
        <f t="shared" si="0"/>
        <v>10.047803419733347</v>
      </c>
      <c r="M15">
        <f t="shared" si="1"/>
        <v>10.586799920466033</v>
      </c>
      <c r="N15">
        <f t="shared" si="2"/>
        <v>9.4011762548082931</v>
      </c>
      <c r="O15">
        <f t="shared" si="3"/>
        <v>12.002509546194908</v>
      </c>
      <c r="P15">
        <f t="shared" si="4"/>
        <v>9.4922850884226175</v>
      </c>
      <c r="Q15">
        <f>LN(J15)</f>
        <v>3.8476442235628703</v>
      </c>
    </row>
    <row r="16" spans="1:19" x14ac:dyDescent="0.2">
      <c r="A16" t="s">
        <v>52</v>
      </c>
      <c r="B16">
        <v>1.3583386391941872</v>
      </c>
      <c r="C16">
        <v>31906.875931763294</v>
      </c>
      <c r="D16">
        <v>36857.942886692079</v>
      </c>
      <c r="E16">
        <v>8251.7782582146447</v>
      </c>
      <c r="F16">
        <v>145393.88350889008</v>
      </c>
      <c r="G16">
        <v>11861.079970462086</v>
      </c>
      <c r="H16">
        <v>8034.9251412807671</v>
      </c>
      <c r="J16">
        <v>1.3583386391941872</v>
      </c>
      <c r="L16">
        <f t="shared" si="0"/>
        <v>10.370576811996397</v>
      </c>
      <c r="M16">
        <f t="shared" si="1"/>
        <v>10.514826420840944</v>
      </c>
      <c r="N16">
        <f t="shared" si="2"/>
        <v>9.0181840025521876</v>
      </c>
      <c r="O16">
        <f t="shared" si="3"/>
        <v>11.887201776545355</v>
      </c>
      <c r="P16">
        <f t="shared" si="4"/>
        <v>9.38101772831007</v>
      </c>
      <c r="Q16">
        <f>LN(J16)</f>
        <v>0.30626236417231717</v>
      </c>
    </row>
    <row r="17" spans="1:17" x14ac:dyDescent="0.2">
      <c r="A17" t="s">
        <v>53</v>
      </c>
      <c r="B17">
        <v>31.537536687977649</v>
      </c>
      <c r="C17">
        <v>40158.65418997794</v>
      </c>
      <c r="D17">
        <v>56112.09215585958</v>
      </c>
      <c r="E17">
        <v>20354.386370262793</v>
      </c>
      <c r="F17">
        <v>173961.5277390577</v>
      </c>
      <c r="G17">
        <v>14050.738778923891</v>
      </c>
      <c r="H17">
        <v>3791.4691943127964</v>
      </c>
      <c r="J17">
        <v>31.537536687977649</v>
      </c>
      <c r="L17">
        <f t="shared" si="0"/>
        <v>10.60059324259837</v>
      </c>
      <c r="M17">
        <f t="shared" si="1"/>
        <v>10.935106614734249</v>
      </c>
      <c r="N17">
        <f t="shared" si="2"/>
        <v>9.9210517140942027</v>
      </c>
      <c r="O17">
        <f t="shared" si="3"/>
        <v>12.06658944880142</v>
      </c>
      <c r="P17">
        <f t="shared" si="4"/>
        <v>9.5504302555093137</v>
      </c>
      <c r="Q17">
        <f>LN(J17)</f>
        <v>3.4511784772793064</v>
      </c>
    </row>
    <row r="18" spans="1:17" x14ac:dyDescent="0.2">
      <c r="A18" t="s">
        <v>54</v>
      </c>
      <c r="B18">
        <v>80.576984464162365</v>
      </c>
      <c r="C18">
        <v>17603.793617524578</v>
      </c>
      <c r="D18">
        <v>44009.484043811441</v>
      </c>
      <c r="E18">
        <v>12102.608112048147</v>
      </c>
      <c r="F18">
        <v>187041.30347006151</v>
      </c>
      <c r="G18">
        <v>17516.566515450206</v>
      </c>
      <c r="H18">
        <v>10094.292568225543</v>
      </c>
      <c r="J18">
        <v>80.576984464162365</v>
      </c>
      <c r="L18">
        <f t="shared" si="0"/>
        <v>9.775869704249704</v>
      </c>
      <c r="M18">
        <f t="shared" si="1"/>
        <v>10.69216043612386</v>
      </c>
      <c r="N18">
        <f t="shared" si="2"/>
        <v>9.4011762548082931</v>
      </c>
      <c r="O18">
        <f t="shared" si="3"/>
        <v>12.139084745619067</v>
      </c>
      <c r="P18">
        <f t="shared" si="4"/>
        <v>9.7709023701392077</v>
      </c>
      <c r="Q18">
        <f>LN(J18)</f>
        <v>4.3892130561808722</v>
      </c>
    </row>
    <row r="19" spans="1:17" x14ac:dyDescent="0.2">
      <c r="A19" t="s">
        <v>55</v>
      </c>
      <c r="B19">
        <v>28.207600392244046</v>
      </c>
      <c r="C19">
        <v>25855.571875739221</v>
      </c>
      <c r="D19">
        <v>84718.25678433702</v>
      </c>
      <c r="E19">
        <v>33557.231583406225</v>
      </c>
      <c r="F19">
        <v>56833.702752401223</v>
      </c>
      <c r="G19">
        <v>7700.050050325327</v>
      </c>
      <c r="H19">
        <v>2566.6833501084425</v>
      </c>
      <c r="J19">
        <v>28.207600392244046</v>
      </c>
      <c r="L19">
        <f t="shared" si="0"/>
        <v>10.160281403160036</v>
      </c>
      <c r="M19">
        <f t="shared" si="1"/>
        <v>11.347086403863607</v>
      </c>
      <c r="N19">
        <f t="shared" si="2"/>
        <v>10.421007665623289</v>
      </c>
      <c r="O19">
        <f t="shared" si="3"/>
        <v>10.947884787058724</v>
      </c>
      <c r="P19">
        <f t="shared" si="4"/>
        <v>8.9489821078628999</v>
      </c>
      <c r="Q19">
        <f>LN(J19)</f>
        <v>3.3395914590862259</v>
      </c>
    </row>
    <row r="20" spans="1:17" x14ac:dyDescent="0.2">
      <c r="A20" t="s">
        <v>57</v>
      </c>
      <c r="B20">
        <v>41.074916375900784</v>
      </c>
      <c r="C20">
        <v>13752.963763691076</v>
      </c>
      <c r="D20">
        <v>17603.793617524578</v>
      </c>
      <c r="E20">
        <v>3300.7113032858583</v>
      </c>
      <c r="F20">
        <v>236916.78555425652</v>
      </c>
      <c r="G20">
        <v>8755.6203357007835</v>
      </c>
      <c r="H20">
        <v>7725.5473550301031</v>
      </c>
      <c r="J20">
        <v>41.074916375900784</v>
      </c>
      <c r="L20">
        <f t="shared" si="0"/>
        <v>9.5290096263181781</v>
      </c>
      <c r="M20">
        <f t="shared" si="1"/>
        <v>9.775869704249704</v>
      </c>
      <c r="N20">
        <f t="shared" si="2"/>
        <v>8.1018932706780333</v>
      </c>
      <c r="O20">
        <f t="shared" si="3"/>
        <v>12.375464242656857</v>
      </c>
      <c r="P20">
        <f t="shared" si="4"/>
        <v>9.0774510972299325</v>
      </c>
      <c r="Q20">
        <f>LN(J20)</f>
        <v>3.7153976280332688</v>
      </c>
    </row>
    <row r="21" spans="1:17" x14ac:dyDescent="0.2">
      <c r="A21" t="s">
        <v>58</v>
      </c>
      <c r="B21">
        <v>30.984804457275914</v>
      </c>
      <c r="C21">
        <v>25305.453325191578</v>
      </c>
      <c r="D21">
        <v>15953.437965881647</v>
      </c>
      <c r="E21">
        <v>9902.1339098575736</v>
      </c>
      <c r="F21">
        <v>157955.86527293845</v>
      </c>
      <c r="G21">
        <v>6504.0650406504074</v>
      </c>
      <c r="H21">
        <v>3716.6085946573753</v>
      </c>
      <c r="J21">
        <v>30.984804457275914</v>
      </c>
      <c r="L21">
        <f t="shared" si="0"/>
        <v>10.138775197939074</v>
      </c>
      <c r="M21">
        <f t="shared" si="1"/>
        <v>9.6774296314364516</v>
      </c>
      <c r="N21">
        <f t="shared" si="2"/>
        <v>9.2005055593461424</v>
      </c>
      <c r="O21">
        <f t="shared" si="3"/>
        <v>11.970070939272595</v>
      </c>
      <c r="P21">
        <f t="shared" si="4"/>
        <v>8.7801826512776469</v>
      </c>
      <c r="Q21">
        <f>LN(J21)</f>
        <v>3.4334969055106948</v>
      </c>
    </row>
    <row r="22" spans="1:17" x14ac:dyDescent="0.2">
      <c r="A22" t="s">
        <v>59</v>
      </c>
      <c r="B22">
        <v>0.57124872016112249</v>
      </c>
      <c r="C22">
        <v>81967.664031598804</v>
      </c>
      <c r="D22">
        <v>5501.1855054764301</v>
      </c>
      <c r="E22">
        <v>46209.958246002017</v>
      </c>
      <c r="F22">
        <v>321340.13853664102</v>
      </c>
      <c r="G22">
        <v>9460.0134242095264</v>
      </c>
      <c r="H22">
        <v>4654.9272404840522</v>
      </c>
      <c r="J22">
        <v>0.57124872016112249</v>
      </c>
      <c r="L22">
        <f t="shared" si="0"/>
        <v>11.314080107395437</v>
      </c>
      <c r="M22">
        <f t="shared" si="1"/>
        <v>8.6127188944440238</v>
      </c>
      <c r="N22">
        <f t="shared" si="2"/>
        <v>10.740950600293292</v>
      </c>
      <c r="O22">
        <f t="shared" si="3"/>
        <v>12.680255462718915</v>
      </c>
      <c r="P22">
        <f t="shared" si="4"/>
        <v>9.1548290810945492</v>
      </c>
      <c r="Q22">
        <f>LN(J22)</f>
        <v>-0.55993057719439865</v>
      </c>
    </row>
    <row r="23" spans="1:17" x14ac:dyDescent="0.2">
      <c r="A23" t="s">
        <v>60</v>
      </c>
      <c r="B23">
        <v>27.917403651673482</v>
      </c>
      <c r="C23">
        <v>27505.927527382151</v>
      </c>
      <c r="D23">
        <v>11552.489561500504</v>
      </c>
      <c r="E23">
        <v>8801.8968087622889</v>
      </c>
      <c r="F23">
        <v>314095.76113493269</v>
      </c>
      <c r="G23">
        <v>5710.83202063514</v>
      </c>
      <c r="H23">
        <v>7138.5400257939245</v>
      </c>
      <c r="J23">
        <v>27.917403651673482</v>
      </c>
      <c r="L23">
        <f t="shared" si="0"/>
        <v>10.222156806878123</v>
      </c>
      <c r="M23">
        <f t="shared" si="1"/>
        <v>9.3546562391734014</v>
      </c>
      <c r="N23">
        <f t="shared" si="2"/>
        <v>9.0827225236897586</v>
      </c>
      <c r="O23">
        <f t="shared" si="3"/>
        <v>12.657453190163256</v>
      </c>
      <c r="P23">
        <f t="shared" si="4"/>
        <v>8.650120004930784</v>
      </c>
      <c r="Q23">
        <f>LN(J23)</f>
        <v>3.3292502811515372</v>
      </c>
    </row>
    <row r="24" spans="1:17" x14ac:dyDescent="0.2">
      <c r="A24" t="s">
        <v>61</v>
      </c>
      <c r="B24">
        <v>23.960542327686483</v>
      </c>
      <c r="C24">
        <v>19254.149269167505</v>
      </c>
      <c r="D24">
        <v>19804.267819715147</v>
      </c>
      <c r="E24">
        <v>17053.675066976935</v>
      </c>
      <c r="F24">
        <v>93160.308188101015</v>
      </c>
      <c r="G24">
        <v>8280.9162833867558</v>
      </c>
      <c r="H24">
        <v>9316.0308188101026</v>
      </c>
      <c r="J24">
        <v>23.960542327686483</v>
      </c>
      <c r="L24">
        <f t="shared" si="0"/>
        <v>9.8654818629393919</v>
      </c>
      <c r="M24">
        <f t="shared" si="1"/>
        <v>9.8936527399060878</v>
      </c>
      <c r="N24">
        <f t="shared" si="2"/>
        <v>9.7441210059351242</v>
      </c>
      <c r="O24">
        <f t="shared" si="3"/>
        <v>11.442077032151897</v>
      </c>
      <c r="P24">
        <f t="shared" si="4"/>
        <v>9.0217089035014677</v>
      </c>
      <c r="Q24">
        <f>LN(J24)</f>
        <v>3.1764084077025432</v>
      </c>
    </row>
    <row r="25" spans="1:17" x14ac:dyDescent="0.2">
      <c r="A25" t="s">
        <v>62</v>
      </c>
      <c r="B25">
        <v>49.570829003773497</v>
      </c>
      <c r="C25">
        <v>38508.29853833501</v>
      </c>
      <c r="D25">
        <v>37408.061437239725</v>
      </c>
      <c r="E25">
        <v>13202.845213143433</v>
      </c>
      <c r="F25">
        <v>143456.13514071284</v>
      </c>
      <c r="G25">
        <v>13087.226363714155</v>
      </c>
      <c r="H25">
        <v>7046.9680419999295</v>
      </c>
      <c r="J25">
        <v>49.570829003773497</v>
      </c>
      <c r="L25">
        <f t="shared" si="0"/>
        <v>10.558629043499337</v>
      </c>
      <c r="M25">
        <f t="shared" si="1"/>
        <v>10.529641506626085</v>
      </c>
      <c r="N25">
        <f t="shared" si="2"/>
        <v>9.4881876317979241</v>
      </c>
      <c r="O25">
        <f t="shared" si="3"/>
        <v>11.873784588990697</v>
      </c>
      <c r="P25">
        <f t="shared" si="4"/>
        <v>9.4793919467435295</v>
      </c>
      <c r="Q25">
        <f>LN(J25)</f>
        <v>3.9034025357936581</v>
      </c>
    </row>
    <row r="26" spans="1:17" x14ac:dyDescent="0.2">
      <c r="A26" t="s">
        <v>63</v>
      </c>
      <c r="B26">
        <v>56.404245561702282</v>
      </c>
      <c r="C26">
        <v>53911.617953669011</v>
      </c>
      <c r="D26">
        <v>10452.252460405218</v>
      </c>
      <c r="E26">
        <v>12102.608112048147</v>
      </c>
      <c r="F26">
        <v>211593.04169229293</v>
      </c>
      <c r="G26">
        <v>15516.823057434814</v>
      </c>
      <c r="H26">
        <v>3385.4886670766869</v>
      </c>
      <c r="J26">
        <v>56.404245561702282</v>
      </c>
      <c r="L26">
        <f t="shared" si="0"/>
        <v>10.895101280120549</v>
      </c>
      <c r="M26">
        <f t="shared" si="1"/>
        <v>9.2545727806164191</v>
      </c>
      <c r="N26">
        <f t="shared" si="2"/>
        <v>9.4011762548082931</v>
      </c>
      <c r="O26">
        <f t="shared" si="3"/>
        <v>12.262420094173658</v>
      </c>
      <c r="P26">
        <f t="shared" si="4"/>
        <v>9.649680072875773</v>
      </c>
      <c r="Q26">
        <f>LN(J26)</f>
        <v>4.0325444315876311</v>
      </c>
    </row>
    <row r="27" spans="1:17" x14ac:dyDescent="0.2">
      <c r="A27" t="s">
        <v>66</v>
      </c>
      <c r="B27">
        <v>30.908003243369876</v>
      </c>
      <c r="C27">
        <v>76466.478526122388</v>
      </c>
      <c r="D27">
        <v>79767.189829408235</v>
      </c>
      <c r="E27">
        <v>5501.1855054764301</v>
      </c>
      <c r="F27">
        <v>33415.200574741451</v>
      </c>
      <c r="G27">
        <v>10525.788181043556</v>
      </c>
      <c r="H27">
        <v>5680.5840977060461</v>
      </c>
      <c r="J27">
        <v>30.908003243369876</v>
      </c>
      <c r="L27">
        <f t="shared" si="0"/>
        <v>11.24460773458067</v>
      </c>
      <c r="M27">
        <f t="shared" si="1"/>
        <v>11.286867543870553</v>
      </c>
      <c r="N27">
        <f t="shared" si="2"/>
        <v>8.6127188944440238</v>
      </c>
      <c r="O27">
        <f t="shared" si="3"/>
        <v>10.416766182463185</v>
      </c>
      <c r="P27">
        <f t="shared" si="4"/>
        <v>9.2615835423066812</v>
      </c>
      <c r="Q27">
        <f>LN(J27)</f>
        <v>3.4310151550075902</v>
      </c>
    </row>
    <row r="28" spans="1:17" x14ac:dyDescent="0.2">
      <c r="A28" t="s">
        <v>67</v>
      </c>
      <c r="B28">
        <v>42.73413480936199</v>
      </c>
      <c r="C28">
        <v>9352.0153593099312</v>
      </c>
      <c r="D28">
        <v>51711.143751478441</v>
      </c>
      <c r="E28">
        <v>8251.7782582146447</v>
      </c>
      <c r="F28">
        <v>159244.12123785765</v>
      </c>
      <c r="G28">
        <v>14675.438623880998</v>
      </c>
      <c r="H28">
        <v>4995.8939996190629</v>
      </c>
      <c r="J28">
        <v>42.73413480936199</v>
      </c>
      <c r="L28">
        <f t="shared" si="0"/>
        <v>9.1433471455061941</v>
      </c>
      <c r="M28">
        <f t="shared" si="1"/>
        <v>10.853428583719982</v>
      </c>
      <c r="N28">
        <f t="shared" si="2"/>
        <v>9.0181840025521876</v>
      </c>
      <c r="O28">
        <f t="shared" si="3"/>
        <v>11.978193657449147</v>
      </c>
      <c r="P28">
        <f t="shared" si="4"/>
        <v>9.5939305334408331</v>
      </c>
      <c r="Q28">
        <f>LN(J28)</f>
        <v>3.7549980109318639</v>
      </c>
    </row>
    <row r="29" spans="1:17" x14ac:dyDescent="0.2">
      <c r="A29" t="s">
        <v>68</v>
      </c>
      <c r="B29">
        <v>68.890892520001813</v>
      </c>
      <c r="C29">
        <v>25855.571875739221</v>
      </c>
      <c r="D29">
        <v>14853.200864786362</v>
      </c>
      <c r="E29">
        <v>15403.319415334005</v>
      </c>
      <c r="F29">
        <v>208214.32194205237</v>
      </c>
      <c r="G29">
        <v>5605.7702061321788</v>
      </c>
      <c r="H29">
        <v>7741.301713230152</v>
      </c>
      <c r="J29">
        <v>68.890892520001813</v>
      </c>
      <c r="L29">
        <f t="shared" si="0"/>
        <v>10.160281403160036</v>
      </c>
      <c r="M29">
        <f t="shared" si="1"/>
        <v>9.6059706674543079</v>
      </c>
      <c r="N29">
        <f t="shared" si="2"/>
        <v>9.6423383116251813</v>
      </c>
      <c r="O29">
        <f t="shared" si="3"/>
        <v>12.246323222144161</v>
      </c>
      <c r="P29">
        <f t="shared" si="4"/>
        <v>8.6315517401839461</v>
      </c>
      <c r="Q29">
        <f>LN(J29)</f>
        <v>4.2325239852477266</v>
      </c>
    </row>
    <row r="30" spans="1:17" x14ac:dyDescent="0.2">
      <c r="A30" t="s">
        <v>69</v>
      </c>
      <c r="B30">
        <v>24.206364625041374</v>
      </c>
      <c r="C30">
        <v>44559.602594359079</v>
      </c>
      <c r="D30">
        <v>35207.587235049155</v>
      </c>
      <c r="E30">
        <v>29706.401729572724</v>
      </c>
      <c r="F30">
        <v>149971.94969089114</v>
      </c>
      <c r="G30">
        <v>5369.3661000442507</v>
      </c>
      <c r="H30">
        <v>5739.6672103921301</v>
      </c>
      <c r="J30">
        <v>24.206364625041374</v>
      </c>
      <c r="L30">
        <f t="shared" si="0"/>
        <v>10.704582956122417</v>
      </c>
      <c r="M30">
        <f t="shared" si="1"/>
        <v>10.469016884809649</v>
      </c>
      <c r="N30">
        <f t="shared" si="2"/>
        <v>10.299117848014253</v>
      </c>
      <c r="O30">
        <f t="shared" si="3"/>
        <v>11.918203553530601</v>
      </c>
      <c r="P30">
        <f t="shared" si="4"/>
        <v>8.5884651358505906</v>
      </c>
      <c r="Q30">
        <f>LN(J30)</f>
        <v>3.1866155996186989</v>
      </c>
    </row>
    <row r="31" spans="1:17" x14ac:dyDescent="0.2">
      <c r="A31" t="s">
        <v>70</v>
      </c>
      <c r="B31">
        <v>9.0185410359320315</v>
      </c>
      <c r="C31">
        <v>9902.1339098575736</v>
      </c>
      <c r="D31">
        <v>18153.91216807222</v>
      </c>
      <c r="E31">
        <v>1650.3556516429292</v>
      </c>
      <c r="F31">
        <v>107284.626113078</v>
      </c>
      <c r="G31">
        <v>8940.3855094231676</v>
      </c>
      <c r="H31">
        <v>2682.1156528269498</v>
      </c>
      <c r="J31">
        <v>9.0185410359320315</v>
      </c>
      <c r="L31">
        <f t="shared" si="0"/>
        <v>9.2005055593461424</v>
      </c>
      <c r="M31">
        <f t="shared" si="1"/>
        <v>9.8066413629164586</v>
      </c>
      <c r="N31">
        <f t="shared" si="2"/>
        <v>7.4087460901180879</v>
      </c>
      <c r="O31">
        <f t="shared" si="3"/>
        <v>11.583240638885254</v>
      </c>
      <c r="P31">
        <f t="shared" si="4"/>
        <v>9.0983339890972541</v>
      </c>
      <c r="Q31">
        <f>LN(J31)</f>
        <v>2.19928257331259</v>
      </c>
    </row>
    <row r="32" spans="1:17" x14ac:dyDescent="0.2">
      <c r="A32" t="s">
        <v>72</v>
      </c>
      <c r="B32">
        <v>33.210845385809648</v>
      </c>
      <c r="C32">
        <v>44559.602594359079</v>
      </c>
      <c r="D32">
        <v>26405.690426286867</v>
      </c>
      <c r="E32">
        <v>3850.8298538335011</v>
      </c>
      <c r="F32">
        <v>91830.878132772152</v>
      </c>
      <c r="G32">
        <v>4974.1725655251576</v>
      </c>
      <c r="H32">
        <v>6122.05854218481</v>
      </c>
      <c r="J32">
        <v>33.210845385809648</v>
      </c>
      <c r="L32">
        <f t="shared" si="0"/>
        <v>10.704582956122417</v>
      </c>
      <c r="M32">
        <f t="shared" si="1"/>
        <v>10.18133481235787</v>
      </c>
      <c r="N32">
        <f t="shared" si="2"/>
        <v>8.2560439505052923</v>
      </c>
      <c r="O32">
        <f t="shared" si="3"/>
        <v>11.427703883153288</v>
      </c>
      <c r="P32">
        <f t="shared" si="4"/>
        <v>8.5120143172728344</v>
      </c>
      <c r="Q32">
        <f>LN(J32)</f>
        <v>3.5028764908252663</v>
      </c>
    </row>
    <row r="33" spans="1:17" x14ac:dyDescent="0.2">
      <c r="A33" t="s">
        <v>74</v>
      </c>
      <c r="B33">
        <v>17.72302183689942</v>
      </c>
      <c r="C33">
        <v>86368.612435979958</v>
      </c>
      <c r="D33">
        <v>61613.277661336018</v>
      </c>
      <c r="E33">
        <v>20904.504920810436</v>
      </c>
      <c r="F33">
        <v>159092.17729517177</v>
      </c>
      <c r="G33">
        <v>9260.5894246443277</v>
      </c>
      <c r="H33">
        <v>7242.2558320936414</v>
      </c>
      <c r="J33">
        <v>17.72302183689942</v>
      </c>
      <c r="L33">
        <f t="shared" si="0"/>
        <v>11.366379606798287</v>
      </c>
      <c r="M33">
        <f t="shared" si="1"/>
        <v>11.028632672745072</v>
      </c>
      <c r="N33">
        <f t="shared" si="2"/>
        <v>9.9477199611763645</v>
      </c>
      <c r="O33">
        <f t="shared" si="3"/>
        <v>11.977239044639205</v>
      </c>
      <c r="P33">
        <f t="shared" si="4"/>
        <v>9.133522978383839</v>
      </c>
      <c r="Q33">
        <f>LN(J33)</f>
        <v>2.8748644631943119</v>
      </c>
    </row>
    <row r="34" spans="1:17" x14ac:dyDescent="0.2">
      <c r="A34" t="s">
        <v>75</v>
      </c>
      <c r="B34">
        <v>16.729765301834306</v>
      </c>
      <c r="C34">
        <v>41809.009841620871</v>
      </c>
      <c r="D34">
        <v>47310.195347097302</v>
      </c>
      <c r="E34">
        <v>48410.432448192587</v>
      </c>
      <c r="F34">
        <v>205594.71737079008</v>
      </c>
      <c r="G34">
        <v>11781.270321247521</v>
      </c>
      <c r="H34">
        <v>5775.1325104154521</v>
      </c>
      <c r="J34">
        <v>16.729765301834306</v>
      </c>
      <c r="L34">
        <f t="shared" si="0"/>
        <v>10.64086714173631</v>
      </c>
      <c r="M34">
        <f t="shared" si="1"/>
        <v>10.764481097703486</v>
      </c>
      <c r="N34">
        <f t="shared" si="2"/>
        <v>10.787470615928184</v>
      </c>
      <c r="O34">
        <f t="shared" si="3"/>
        <v>12.233662118511219</v>
      </c>
      <c r="P34">
        <f t="shared" si="4"/>
        <v>9.3742662885093591</v>
      </c>
      <c r="Q34">
        <f>LN(J34)</f>
        <v>2.8171894863189983</v>
      </c>
    </row>
    <row r="35" spans="1:17" x14ac:dyDescent="0.2">
      <c r="A35" t="s">
        <v>76</v>
      </c>
      <c r="B35">
        <v>37.846974598588133</v>
      </c>
      <c r="C35">
        <v>29156.283179025078</v>
      </c>
      <c r="D35">
        <v>36857.942886692079</v>
      </c>
      <c r="E35">
        <v>7701.6597076670023</v>
      </c>
      <c r="F35">
        <v>119740.99102556624</v>
      </c>
      <c r="G35">
        <v>2456.2254569346919</v>
      </c>
      <c r="H35">
        <v>5833.5354602198931</v>
      </c>
      <c r="J35">
        <v>37.846974598588133</v>
      </c>
      <c r="L35">
        <f t="shared" si="0"/>
        <v>10.280425715002099</v>
      </c>
      <c r="M35">
        <f t="shared" si="1"/>
        <v>10.514826420840944</v>
      </c>
      <c r="N35">
        <f t="shared" si="2"/>
        <v>8.9491911310652359</v>
      </c>
      <c r="O35">
        <f t="shared" si="3"/>
        <v>11.693086280923849</v>
      </c>
      <c r="P35">
        <f t="shared" si="4"/>
        <v>7.8063810834799927</v>
      </c>
      <c r="Q35">
        <f>LN(J35)</f>
        <v>3.6335510453436819</v>
      </c>
    </row>
    <row r="36" spans="1:17" x14ac:dyDescent="0.2">
      <c r="A36" t="s">
        <v>77</v>
      </c>
      <c r="B36">
        <v>28.05637170817289</v>
      </c>
      <c r="C36">
        <v>38508.29853833501</v>
      </c>
      <c r="D36">
        <v>31906.875931763294</v>
      </c>
      <c r="E36">
        <v>9902.1339098575736</v>
      </c>
      <c r="F36">
        <v>152419.71242161273</v>
      </c>
      <c r="G36">
        <v>9897.3839234813458</v>
      </c>
      <c r="H36">
        <v>7324.0641033761958</v>
      </c>
      <c r="J36">
        <v>28.05637170817289</v>
      </c>
      <c r="L36">
        <f t="shared" si="0"/>
        <v>10.558629043499337</v>
      </c>
      <c r="M36">
        <f t="shared" si="1"/>
        <v>10.370576811996397</v>
      </c>
      <c r="N36">
        <f t="shared" si="2"/>
        <v>9.2005055593461424</v>
      </c>
      <c r="O36">
        <f t="shared" si="3"/>
        <v>11.934393260468642</v>
      </c>
      <c r="P36">
        <f t="shared" si="4"/>
        <v>9.2000257510490577</v>
      </c>
      <c r="Q36">
        <f>LN(J36)</f>
        <v>3.3342157615444128</v>
      </c>
    </row>
    <row r="37" spans="1:17" x14ac:dyDescent="0.2">
      <c r="A37" t="s">
        <v>78</v>
      </c>
      <c r="B37">
        <v>54.57711331550081</v>
      </c>
      <c r="C37">
        <v>28606.164628477436</v>
      </c>
      <c r="D37">
        <v>35757.705785596794</v>
      </c>
      <c r="E37">
        <v>12652.726662595789</v>
      </c>
      <c r="F37">
        <v>157405.47347263718</v>
      </c>
      <c r="G37">
        <v>16043.250180864943</v>
      </c>
      <c r="H37">
        <v>4540.54250401838</v>
      </c>
      <c r="J37">
        <v>54.57711331550081</v>
      </c>
      <c r="L37">
        <f t="shared" si="0"/>
        <v>10.261377520031406</v>
      </c>
      <c r="M37">
        <f t="shared" si="1"/>
        <v>10.484521071345615</v>
      </c>
      <c r="N37">
        <f t="shared" si="2"/>
        <v>9.4456280173791285</v>
      </c>
      <c r="O37">
        <f t="shared" si="3"/>
        <v>11.96658038864696</v>
      </c>
      <c r="P37">
        <f t="shared" si="4"/>
        <v>9.6830434906236089</v>
      </c>
      <c r="Q37">
        <f>LN(J37)</f>
        <v>3.9996146248287654</v>
      </c>
    </row>
    <row r="38" spans="1:17" x14ac:dyDescent="0.2">
      <c r="A38" t="s">
        <v>79</v>
      </c>
      <c r="B38">
        <v>40.491340639582404</v>
      </c>
      <c r="C38">
        <v>59412.803459145449</v>
      </c>
      <c r="D38">
        <v>35757.705785596794</v>
      </c>
      <c r="E38">
        <v>12652.726662595789</v>
      </c>
      <c r="F38">
        <v>231647.71016238505</v>
      </c>
      <c r="G38">
        <v>10156.861137889191</v>
      </c>
      <c r="H38">
        <v>4989.3352958052164</v>
      </c>
      <c r="J38">
        <v>40.491340639582404</v>
      </c>
      <c r="L38">
        <f t="shared" si="0"/>
        <v>10.992265028574197</v>
      </c>
      <c r="M38">
        <f t="shared" si="1"/>
        <v>10.484521071345615</v>
      </c>
      <c r="N38">
        <f t="shared" si="2"/>
        <v>9.4456280173791285</v>
      </c>
      <c r="O38">
        <f t="shared" si="3"/>
        <v>12.35297300589365</v>
      </c>
      <c r="P38">
        <f t="shared" si="4"/>
        <v>9.2259047302785735</v>
      </c>
      <c r="Q38">
        <f>LN(J38)</f>
        <v>3.7010881398832485</v>
      </c>
    </row>
    <row r="39" spans="1:17" x14ac:dyDescent="0.2">
      <c r="A39" t="s">
        <v>80</v>
      </c>
      <c r="B39">
        <v>75.171876611633763</v>
      </c>
      <c r="C39">
        <v>26405.690426286867</v>
      </c>
      <c r="D39">
        <v>42909.246942716156</v>
      </c>
      <c r="E39">
        <v>13202.845213143433</v>
      </c>
      <c r="F39">
        <v>176036.8242956897</v>
      </c>
      <c r="G39">
        <v>8475.8470957183927</v>
      </c>
      <c r="H39">
        <v>6519.8823813218414</v>
      </c>
      <c r="J39">
        <v>75.171876611633763</v>
      </c>
      <c r="L39">
        <f t="shared" si="0"/>
        <v>10.18133481235787</v>
      </c>
      <c r="M39">
        <f t="shared" si="1"/>
        <v>10.66684262813957</v>
      </c>
      <c r="N39">
        <f t="shared" si="2"/>
        <v>9.4881876317979241</v>
      </c>
      <c r="O39">
        <f t="shared" si="3"/>
        <v>12.078448481087747</v>
      </c>
      <c r="P39">
        <f t="shared" si="4"/>
        <v>9.0449758795509076</v>
      </c>
      <c r="Q39">
        <f>LN(J39)</f>
        <v>4.3197771797791003</v>
      </c>
    </row>
    <row r="40" spans="1:17" x14ac:dyDescent="0.2">
      <c r="A40" t="s">
        <v>81</v>
      </c>
      <c r="B40">
        <v>21.83580510334366</v>
      </c>
      <c r="C40">
        <v>48960.550998740226</v>
      </c>
      <c r="D40">
        <v>21454.623471358078</v>
      </c>
      <c r="E40">
        <v>2750.592752738215</v>
      </c>
      <c r="F40">
        <v>210916.39167440918</v>
      </c>
      <c r="G40">
        <v>5339.6554854280803</v>
      </c>
      <c r="H40">
        <v>9878.362648041948</v>
      </c>
      <c r="J40">
        <v>21.83580510334366</v>
      </c>
      <c r="L40">
        <f t="shared" si="0"/>
        <v>10.798770171182118</v>
      </c>
      <c r="M40">
        <f t="shared" si="1"/>
        <v>9.9736954475796242</v>
      </c>
      <c r="N40">
        <f t="shared" si="2"/>
        <v>7.9195717138840784</v>
      </c>
      <c r="O40">
        <f t="shared" si="3"/>
        <v>12.259217085942643</v>
      </c>
      <c r="P40">
        <f t="shared" si="4"/>
        <v>8.5829164140355658</v>
      </c>
      <c r="Q40">
        <f>LN(J40)</f>
        <v>3.0835510584054004</v>
      </c>
    </row>
    <row r="41" spans="1:17" x14ac:dyDescent="0.2">
      <c r="A41" t="s">
        <v>82</v>
      </c>
      <c r="B41">
        <v>22.642686446215293</v>
      </c>
      <c r="C41">
        <v>51711.143751478441</v>
      </c>
      <c r="D41">
        <v>43459.365493263795</v>
      </c>
      <c r="E41">
        <v>29706.401729572724</v>
      </c>
      <c r="F41">
        <v>181929.44445363278</v>
      </c>
      <c r="G41">
        <v>13892.793940095597</v>
      </c>
      <c r="H41">
        <v>4630.9313133651985</v>
      </c>
      <c r="J41">
        <v>22.642686446215293</v>
      </c>
      <c r="L41">
        <f t="shared" si="0"/>
        <v>10.853428583719982</v>
      </c>
      <c r="M41">
        <f t="shared" si="1"/>
        <v>10.679581653916999</v>
      </c>
      <c r="N41">
        <f t="shared" si="2"/>
        <v>10.299117848014253</v>
      </c>
      <c r="O41">
        <f t="shared" si="3"/>
        <v>12.111374223059148</v>
      </c>
      <c r="P41">
        <f t="shared" si="4"/>
        <v>9.5391255631160004</v>
      </c>
      <c r="Q41">
        <f>LN(J41)</f>
        <v>3.1198369055806539</v>
      </c>
    </row>
    <row r="42" spans="1:17" x14ac:dyDescent="0.2">
      <c r="A42" t="s">
        <v>83</v>
      </c>
      <c r="B42">
        <v>67.013079099793202</v>
      </c>
      <c r="C42">
        <v>34657.468684501509</v>
      </c>
      <c r="D42">
        <v>37408.061437239725</v>
      </c>
      <c r="E42">
        <v>9352.0153593099312</v>
      </c>
      <c r="F42">
        <v>189870.25532552757</v>
      </c>
      <c r="G42">
        <v>9326.9599107276699</v>
      </c>
      <c r="H42">
        <v>5329.6913775586681</v>
      </c>
      <c r="J42">
        <v>67.013079099793202</v>
      </c>
      <c r="L42">
        <f t="shared" si="0"/>
        <v>10.453268527841511</v>
      </c>
      <c r="M42">
        <f t="shared" si="1"/>
        <v>10.529641506626085</v>
      </c>
      <c r="N42">
        <f t="shared" si="2"/>
        <v>9.1433471455061941</v>
      </c>
      <c r="O42">
        <f t="shared" si="3"/>
        <v>12.154096251175208</v>
      </c>
      <c r="P42">
        <f t="shared" si="4"/>
        <v>9.1406644005218158</v>
      </c>
      <c r="Q42">
        <f>LN(J42)</f>
        <v>4.2048878107845615</v>
      </c>
    </row>
    <row r="43" spans="1:17" x14ac:dyDescent="0.2">
      <c r="A43" t="s">
        <v>84</v>
      </c>
      <c r="B43">
        <v>12.008996364967629</v>
      </c>
      <c r="C43">
        <v>163385.20951264998</v>
      </c>
      <c r="D43">
        <v>148532.00864786364</v>
      </c>
      <c r="E43">
        <v>25855.571875739221</v>
      </c>
      <c r="F43">
        <v>184252.50898068788</v>
      </c>
      <c r="G43">
        <v>4865.8233005463344</v>
      </c>
      <c r="H43">
        <v>6293.1314687065933</v>
      </c>
      <c r="J43">
        <v>12.008996364967629</v>
      </c>
      <c r="L43">
        <f t="shared" si="0"/>
        <v>12.003865940252679</v>
      </c>
      <c r="M43">
        <f t="shared" si="1"/>
        <v>11.908555760448353</v>
      </c>
      <c r="N43">
        <f t="shared" si="2"/>
        <v>10.160281403160036</v>
      </c>
      <c r="O43">
        <f t="shared" si="3"/>
        <v>12.124062427221761</v>
      </c>
      <c r="P43">
        <f t="shared" si="4"/>
        <v>8.4899912096028203</v>
      </c>
      <c r="Q43">
        <f>LN(J43)</f>
        <v>2.4856560659861553</v>
      </c>
    </row>
    <row r="44" spans="1:17" x14ac:dyDescent="0.2">
      <c r="A44" t="s">
        <v>85</v>
      </c>
      <c r="B44">
        <v>68.906136431218471</v>
      </c>
      <c r="C44">
        <v>20904.504920810436</v>
      </c>
      <c r="D44">
        <v>9352.0153593099312</v>
      </c>
      <c r="E44">
        <v>10452.252460405218</v>
      </c>
      <c r="F44">
        <v>96914.429174012155</v>
      </c>
      <c r="G44">
        <v>12460.426608087279</v>
      </c>
      <c r="H44">
        <v>4153.4755360290928</v>
      </c>
      <c r="J44">
        <v>68.906136431218471</v>
      </c>
      <c r="L44">
        <f t="shared" si="0"/>
        <v>9.9477199611763645</v>
      </c>
      <c r="M44">
        <f t="shared" si="1"/>
        <v>9.1433471455061941</v>
      </c>
      <c r="N44">
        <f t="shared" si="2"/>
        <v>9.2545727806164191</v>
      </c>
      <c r="O44">
        <f t="shared" si="3"/>
        <v>11.481583694677722</v>
      </c>
      <c r="P44">
        <f t="shared" si="4"/>
        <v>9.4303130299645819</v>
      </c>
      <c r="Q44">
        <f>LN(J44)</f>
        <v>4.2327452369161387</v>
      </c>
    </row>
    <row r="45" spans="1:17" x14ac:dyDescent="0.2">
      <c r="A45" t="s">
        <v>86</v>
      </c>
      <c r="B45">
        <v>25.753022110590422</v>
      </c>
      <c r="C45">
        <v>26955.808976834505</v>
      </c>
      <c r="D45">
        <v>51161.025200930795</v>
      </c>
      <c r="E45">
        <v>11002.37101095286</v>
      </c>
      <c r="F45">
        <v>204708.59216452093</v>
      </c>
      <c r="G45">
        <v>16936.322373323674</v>
      </c>
      <c r="H45">
        <v>6332.7118439384167</v>
      </c>
      <c r="J45">
        <v>25.753022110590422</v>
      </c>
      <c r="L45">
        <f t="shared" si="0"/>
        <v>10.201954099560604</v>
      </c>
      <c r="M45">
        <f t="shared" si="1"/>
        <v>10.842733294603233</v>
      </c>
      <c r="N45">
        <f t="shared" si="2"/>
        <v>9.3058660750039692</v>
      </c>
      <c r="O45">
        <f t="shared" si="3"/>
        <v>12.229342745192127</v>
      </c>
      <c r="P45">
        <f t="shared" si="4"/>
        <v>9.7372158474306403</v>
      </c>
      <c r="Q45">
        <f>LN(J45)</f>
        <v>3.2485519837412609</v>
      </c>
    </row>
    <row r="46" spans="1:17" x14ac:dyDescent="0.2">
      <c r="A46" t="s">
        <v>87</v>
      </c>
      <c r="B46">
        <v>61.050757654441611</v>
      </c>
      <c r="C46">
        <v>26405.690426286867</v>
      </c>
      <c r="D46">
        <v>34657.468684501509</v>
      </c>
      <c r="E46">
        <v>3300.7113032858583</v>
      </c>
      <c r="F46">
        <v>150771.87847051123</v>
      </c>
      <c r="G46">
        <v>3677.3628895246643</v>
      </c>
      <c r="H46">
        <v>4045.0991784771304</v>
      </c>
      <c r="J46">
        <v>61.050757654441611</v>
      </c>
      <c r="L46">
        <f t="shared" si="0"/>
        <v>10.18133481235787</v>
      </c>
      <c r="M46">
        <f t="shared" si="1"/>
        <v>10.453268527841511</v>
      </c>
      <c r="N46">
        <f t="shared" si="2"/>
        <v>8.1018932706780333</v>
      </c>
      <c r="O46">
        <f t="shared" si="3"/>
        <v>11.923523234874969</v>
      </c>
      <c r="P46">
        <f t="shared" si="4"/>
        <v>8.2099511681706616</v>
      </c>
      <c r="Q46">
        <f>LN(J46)</f>
        <v>4.1117056108718693</v>
      </c>
    </row>
    <row r="47" spans="1:17" x14ac:dyDescent="0.2">
      <c r="A47" t="s">
        <v>88</v>
      </c>
      <c r="B47">
        <v>101.44848192204762</v>
      </c>
      <c r="C47">
        <v>14853.200864786362</v>
      </c>
      <c r="D47">
        <v>24755.334774643936</v>
      </c>
      <c r="E47">
        <v>11002.37101095286</v>
      </c>
      <c r="F47">
        <v>212170.70366660581</v>
      </c>
      <c r="G47">
        <v>10855.245303872856</v>
      </c>
      <c r="H47">
        <v>5921.0428930215576</v>
      </c>
      <c r="J47">
        <v>101.44848192204762</v>
      </c>
      <c r="L47">
        <f t="shared" si="0"/>
        <v>9.6059706674543079</v>
      </c>
      <c r="M47">
        <f t="shared" si="1"/>
        <v>10.116796291220298</v>
      </c>
      <c r="N47">
        <f t="shared" si="2"/>
        <v>9.3058660750039692</v>
      </c>
      <c r="O47">
        <f t="shared" si="3"/>
        <v>12.26514643562429</v>
      </c>
      <c r="P47">
        <f t="shared" si="4"/>
        <v>9.2924036802949974</v>
      </c>
      <c r="Q47">
        <f>LN(J47)</f>
        <v>4.619551102355504</v>
      </c>
    </row>
    <row r="48" spans="1:17" x14ac:dyDescent="0.2">
      <c r="A48" t="s">
        <v>89</v>
      </c>
      <c r="B48">
        <v>23.712760829084402</v>
      </c>
      <c r="C48">
        <v>17053.675066976935</v>
      </c>
      <c r="D48">
        <v>11002.37101095286</v>
      </c>
      <c r="E48">
        <v>3850.8298538335011</v>
      </c>
      <c r="F48">
        <v>156913.14483830472</v>
      </c>
      <c r="G48">
        <v>7472.0545161097498</v>
      </c>
      <c r="H48">
        <v>7472.0545161097498</v>
      </c>
      <c r="J48">
        <v>23.712760829084402</v>
      </c>
      <c r="L48">
        <f t="shared" si="0"/>
        <v>9.7441210059351242</v>
      </c>
      <c r="M48">
        <f t="shared" si="1"/>
        <v>9.3058660750039692</v>
      </c>
      <c r="N48">
        <f t="shared" si="2"/>
        <v>8.2560439505052923</v>
      </c>
      <c r="O48">
        <f t="shared" si="3"/>
        <v>11.963447713658717</v>
      </c>
      <c r="P48">
        <f t="shared" si="4"/>
        <v>8.9189252759352939</v>
      </c>
      <c r="Q48">
        <f>LN(J48)</f>
        <v>3.1660133348457355</v>
      </c>
    </row>
    <row r="49" spans="1:17" x14ac:dyDescent="0.2">
      <c r="A49" t="s">
        <v>90</v>
      </c>
      <c r="B49">
        <v>31.003834021193143</v>
      </c>
      <c r="C49">
        <v>15403.319415334005</v>
      </c>
      <c r="D49">
        <v>14303.082314238718</v>
      </c>
      <c r="E49">
        <v>7151.541157119359</v>
      </c>
      <c r="F49">
        <v>245452.31406987208</v>
      </c>
      <c r="G49">
        <v>9545.3677693839145</v>
      </c>
      <c r="H49">
        <v>2727.24793410969</v>
      </c>
      <c r="J49">
        <v>31.003834021193143</v>
      </c>
      <c r="L49">
        <f t="shared" si="0"/>
        <v>9.6423383116251813</v>
      </c>
      <c r="M49">
        <f t="shared" si="1"/>
        <v>9.5682303394714605</v>
      </c>
      <c r="N49">
        <f t="shared" si="2"/>
        <v>8.8750831589115151</v>
      </c>
      <c r="O49">
        <f t="shared" si="3"/>
        <v>12.410857967308418</v>
      </c>
      <c r="P49">
        <f t="shared" si="4"/>
        <v>9.1638112654735213</v>
      </c>
      <c r="Q49">
        <f>LN(J49)</f>
        <v>3.4341108749406448</v>
      </c>
    </row>
    <row r="50" spans="1:17" x14ac:dyDescent="0.2">
      <c r="A50" t="s">
        <v>91</v>
      </c>
      <c r="B50">
        <v>14.588786332220138</v>
      </c>
      <c r="C50">
        <v>102872.16895240925</v>
      </c>
      <c r="D50">
        <v>139179.99328855367</v>
      </c>
      <c r="E50">
        <v>67114.463166812449</v>
      </c>
      <c r="F50">
        <v>182442.82715051054</v>
      </c>
      <c r="G50">
        <v>13923.26838780212</v>
      </c>
      <c r="H50">
        <v>6104.2900813516681</v>
      </c>
      <c r="J50">
        <v>14.588786332220138</v>
      </c>
      <c r="L50">
        <f t="shared" si="0"/>
        <v>11.541242418304565</v>
      </c>
      <c r="M50">
        <f t="shared" si="1"/>
        <v>11.843523290177497</v>
      </c>
      <c r="N50">
        <f t="shared" si="2"/>
        <v>11.114154846183235</v>
      </c>
      <c r="O50">
        <f t="shared" si="3"/>
        <v>12.114192127035928</v>
      </c>
      <c r="P50">
        <f t="shared" si="4"/>
        <v>9.5413167043019698</v>
      </c>
      <c r="Q50">
        <f>LN(J50)</f>
        <v>2.6802531741685476</v>
      </c>
    </row>
    <row r="51" spans="1:17" x14ac:dyDescent="0.2">
      <c r="A51" t="s">
        <v>92</v>
      </c>
      <c r="B51">
        <v>65.937199557121147</v>
      </c>
      <c r="C51">
        <v>20354.386370262793</v>
      </c>
      <c r="D51">
        <v>15953.437965881647</v>
      </c>
      <c r="E51">
        <v>7151.541157119359</v>
      </c>
      <c r="F51">
        <v>154651.70227338001</v>
      </c>
      <c r="G51">
        <v>22976.824337759321</v>
      </c>
      <c r="H51">
        <v>6627.9300974305715</v>
      </c>
      <c r="J51">
        <v>65.937199557121147</v>
      </c>
      <c r="L51">
        <f t="shared" si="0"/>
        <v>9.9210517140942027</v>
      </c>
      <c r="M51">
        <f t="shared" si="1"/>
        <v>9.6774296314364516</v>
      </c>
      <c r="N51">
        <f t="shared" si="2"/>
        <v>8.8750831589115151</v>
      </c>
      <c r="O51">
        <f t="shared" si="3"/>
        <v>11.948930785316652</v>
      </c>
      <c r="P51">
        <f t="shared" si="4"/>
        <v>10.042241349414621</v>
      </c>
      <c r="Q51">
        <f>LN(J51)</f>
        <v>4.1887027671803256</v>
      </c>
    </row>
    <row r="52" spans="1:17" x14ac:dyDescent="0.2">
      <c r="A52" t="s">
        <v>93</v>
      </c>
      <c r="B52">
        <v>73.482746681273511</v>
      </c>
      <c r="C52">
        <v>23655.097673548651</v>
      </c>
      <c r="D52">
        <v>19804.267819715147</v>
      </c>
      <c r="E52">
        <v>2200.4742021905722</v>
      </c>
      <c r="F52">
        <v>261660.78633286626</v>
      </c>
      <c r="G52">
        <v>7174.5699478366569</v>
      </c>
      <c r="H52">
        <v>12238.97226395665</v>
      </c>
      <c r="J52">
        <v>73.482746681273511</v>
      </c>
      <c r="L52">
        <f t="shared" si="0"/>
        <v>10.071333917143541</v>
      </c>
      <c r="M52">
        <f t="shared" si="1"/>
        <v>9.8936527399060878</v>
      </c>
      <c r="N52">
        <f t="shared" si="2"/>
        <v>7.6964281625698687</v>
      </c>
      <c r="O52">
        <f t="shared" si="3"/>
        <v>12.474804235230673</v>
      </c>
      <c r="P52">
        <f t="shared" si="4"/>
        <v>8.8782981012477524</v>
      </c>
      <c r="Q52">
        <f>LN(J52)</f>
        <v>4.29705063963298</v>
      </c>
    </row>
    <row r="53" spans="1:17" x14ac:dyDescent="0.2">
      <c r="A53" t="s">
        <v>94</v>
      </c>
      <c r="B53">
        <v>24.977176481937533</v>
      </c>
      <c r="C53">
        <v>20354.386370262793</v>
      </c>
      <c r="D53">
        <v>7701.6597076670023</v>
      </c>
      <c r="E53">
        <v>3850.8298538335011</v>
      </c>
      <c r="F53">
        <v>176805.23343490966</v>
      </c>
      <c r="G53">
        <v>7280.2154943786336</v>
      </c>
      <c r="H53">
        <v>7280.2154943786336</v>
      </c>
      <c r="J53">
        <v>24.977176481937533</v>
      </c>
      <c r="L53">
        <f t="shared" si="0"/>
        <v>9.9210517140942027</v>
      </c>
      <c r="M53">
        <f t="shared" si="1"/>
        <v>8.9491911310652359</v>
      </c>
      <c r="N53">
        <f t="shared" si="2"/>
        <v>8.2560439505052923</v>
      </c>
      <c r="O53">
        <f t="shared" si="3"/>
        <v>12.08280402962377</v>
      </c>
      <c r="P53">
        <f t="shared" si="4"/>
        <v>8.8929157416288209</v>
      </c>
      <c r="Q53">
        <f>LN(J53)</f>
        <v>3.2179624671615135</v>
      </c>
    </row>
    <row r="54" spans="1:17" x14ac:dyDescent="0.2">
      <c r="A54" t="s">
        <v>95</v>
      </c>
      <c r="B54">
        <v>45.23904229466018</v>
      </c>
      <c r="C54">
        <v>24755.334774643936</v>
      </c>
      <c r="D54">
        <v>20904.504920810436</v>
      </c>
      <c r="E54">
        <v>17603.793617524578</v>
      </c>
      <c r="F54">
        <v>276393.67672688462</v>
      </c>
      <c r="G54">
        <v>6142.0817050418809</v>
      </c>
      <c r="H54">
        <v>3071.0408525209405</v>
      </c>
      <c r="J54">
        <v>45.23904229466018</v>
      </c>
      <c r="L54">
        <f t="shared" si="0"/>
        <v>10.116796291220298</v>
      </c>
      <c r="M54">
        <f t="shared" si="1"/>
        <v>9.9477199611763645</v>
      </c>
      <c r="N54">
        <f t="shared" si="2"/>
        <v>9.775869704249704</v>
      </c>
      <c r="O54">
        <f t="shared" si="3"/>
        <v>12.529581493359567</v>
      </c>
      <c r="P54">
        <f t="shared" si="4"/>
        <v>8.7229190035892472</v>
      </c>
      <c r="Q54">
        <f>LN(J54)</f>
        <v>3.8119604815866244</v>
      </c>
    </row>
    <row r="55" spans="1:17" x14ac:dyDescent="0.2">
      <c r="A55" t="s">
        <v>96</v>
      </c>
      <c r="B55">
        <v>19.183850714709877</v>
      </c>
      <c r="C55">
        <v>2200.4742021905722</v>
      </c>
      <c r="D55">
        <v>28056.04607792979</v>
      </c>
      <c r="E55">
        <v>7151.541157119359</v>
      </c>
      <c r="F55">
        <v>204409.40283253029</v>
      </c>
      <c r="G55">
        <v>2920.1343261790043</v>
      </c>
      <c r="H55">
        <v>1946.7562174526695</v>
      </c>
      <c r="J55">
        <v>19.183850714709877</v>
      </c>
      <c r="L55">
        <f t="shared" si="0"/>
        <v>7.6964281625698687</v>
      </c>
      <c r="M55">
        <f t="shared" si="1"/>
        <v>10.241959434174303</v>
      </c>
      <c r="N55">
        <f t="shared" si="2"/>
        <v>8.8750831589115151</v>
      </c>
      <c r="O55">
        <f t="shared" si="3"/>
        <v>12.227880138369718</v>
      </c>
      <c r="P55">
        <f t="shared" si="4"/>
        <v>7.9793848963203597</v>
      </c>
      <c r="Q55">
        <f>LN(J55)</f>
        <v>2.9540688164945528</v>
      </c>
    </row>
    <row r="56" spans="1:17" x14ac:dyDescent="0.2">
      <c r="A56" t="s">
        <v>97</v>
      </c>
      <c r="B56">
        <v>12.571514897355371</v>
      </c>
      <c r="C56">
        <v>131478.33358088668</v>
      </c>
      <c r="D56">
        <v>135329.16343472019</v>
      </c>
      <c r="E56">
        <v>56112.09215585958</v>
      </c>
      <c r="F56">
        <v>153131.80054072538</v>
      </c>
      <c r="G56">
        <v>3658.1485684728846</v>
      </c>
      <c r="H56">
        <v>6805.8578018100179</v>
      </c>
      <c r="J56">
        <v>12.571514897355371</v>
      </c>
      <c r="L56">
        <f t="shared" si="0"/>
        <v>11.786597353381488</v>
      </c>
      <c r="M56">
        <f t="shared" si="1"/>
        <v>11.81546533738234</v>
      </c>
      <c r="N56">
        <f t="shared" si="2"/>
        <v>10.935106614734249</v>
      </c>
      <c r="O56">
        <f t="shared" si="3"/>
        <v>11.939054270989491</v>
      </c>
      <c r="P56">
        <f t="shared" si="4"/>
        <v>8.2047124427987974</v>
      </c>
      <c r="Q56">
        <f>LN(J56)</f>
        <v>2.531433532234403</v>
      </c>
    </row>
    <row r="57" spans="1:17" x14ac:dyDescent="0.2">
      <c r="A57" t="s">
        <v>98</v>
      </c>
      <c r="B57">
        <v>45.545329909563151</v>
      </c>
      <c r="C57">
        <v>27505.927527382151</v>
      </c>
      <c r="D57">
        <v>33557.231583406225</v>
      </c>
      <c r="E57">
        <v>9902.1339098575736</v>
      </c>
      <c r="F57">
        <v>211646.71384340193</v>
      </c>
      <c r="G57">
        <v>3072.2910074042211</v>
      </c>
      <c r="H57">
        <v>3072.2910074042211</v>
      </c>
      <c r="J57">
        <v>45.545329909563151</v>
      </c>
      <c r="L57">
        <f t="shared" si="0"/>
        <v>10.222156806878123</v>
      </c>
      <c r="M57">
        <f t="shared" si="1"/>
        <v>10.421007665623289</v>
      </c>
      <c r="N57">
        <f t="shared" si="2"/>
        <v>9.2005055593461424</v>
      </c>
      <c r="O57">
        <f t="shared" si="3"/>
        <v>12.262673719456703</v>
      </c>
      <c r="P57">
        <f t="shared" si="4"/>
        <v>8.0301788187537859</v>
      </c>
      <c r="Q57">
        <f>LN(J57)</f>
        <v>3.8187080917661724</v>
      </c>
    </row>
    <row r="58" spans="1:17" x14ac:dyDescent="0.2">
      <c r="A58" t="s">
        <v>99</v>
      </c>
      <c r="B58">
        <v>47.081794169252845</v>
      </c>
      <c r="C58">
        <v>26405.690426286867</v>
      </c>
      <c r="D58">
        <v>34657.468684501509</v>
      </c>
      <c r="E58">
        <v>4400.9484043811444</v>
      </c>
      <c r="F58">
        <v>166184.04051566907</v>
      </c>
      <c r="G58">
        <v>9140.122228361799</v>
      </c>
      <c r="H58">
        <v>3739.1409116025543</v>
      </c>
      <c r="J58">
        <v>47.081794169252845</v>
      </c>
      <c r="L58">
        <f t="shared" si="0"/>
        <v>10.18133481235787</v>
      </c>
      <c r="M58">
        <f t="shared" si="1"/>
        <v>10.453268527841511</v>
      </c>
      <c r="N58">
        <f t="shared" si="2"/>
        <v>8.3895753431298132</v>
      </c>
      <c r="O58">
        <f t="shared" si="3"/>
        <v>12.020851131014551</v>
      </c>
      <c r="P58">
        <f t="shared" si="4"/>
        <v>9.1204290372648842</v>
      </c>
      <c r="Q58">
        <f>LN(J58)</f>
        <v>3.851886390613545</v>
      </c>
    </row>
    <row r="59" spans="1:17" x14ac:dyDescent="0.2">
      <c r="A59" t="s">
        <v>100</v>
      </c>
      <c r="B59">
        <v>46.870032212213857</v>
      </c>
      <c r="C59">
        <v>13202.845213143433</v>
      </c>
      <c r="D59">
        <v>18153.91216807222</v>
      </c>
      <c r="E59">
        <v>4951.0669549287868</v>
      </c>
      <c r="F59">
        <v>140730.27284081647</v>
      </c>
      <c r="G59">
        <v>12900.275010408177</v>
      </c>
      <c r="H59">
        <v>4691.0090946938817</v>
      </c>
      <c r="J59">
        <v>46.870032212213857</v>
      </c>
      <c r="L59">
        <f t="shared" si="0"/>
        <v>9.4881876317979241</v>
      </c>
      <c r="M59">
        <f t="shared" si="1"/>
        <v>9.8066413629164586</v>
      </c>
      <c r="N59">
        <f t="shared" si="2"/>
        <v>8.5073583787861971</v>
      </c>
      <c r="O59">
        <f t="shared" si="3"/>
        <v>11.854600378742493</v>
      </c>
      <c r="P59">
        <f t="shared" si="4"/>
        <v>9.4650039087588169</v>
      </c>
      <c r="Q59">
        <f>LN(J59)</f>
        <v>3.8473784992015827</v>
      </c>
    </row>
    <row r="60" spans="1:17" x14ac:dyDescent="0.2">
      <c r="A60" s="15" t="s">
        <v>101</v>
      </c>
      <c r="B60" s="15">
        <v>-63.338301043219047</v>
      </c>
      <c r="C60" s="15">
        <v>0</v>
      </c>
      <c r="D60" s="15">
        <v>0</v>
      </c>
      <c r="E60" s="15">
        <v>0</v>
      </c>
      <c r="F60" s="15">
        <v>819672.13114754099</v>
      </c>
      <c r="G60" s="15">
        <v>0</v>
      </c>
      <c r="H60" s="15">
        <v>0</v>
      </c>
      <c r="I60" s="15"/>
      <c r="J60" s="15">
        <v>-63.338301043219047</v>
      </c>
      <c r="K60" s="15"/>
      <c r="L60" t="e">
        <f t="shared" si="0"/>
        <v>#NUM!</v>
      </c>
      <c r="M60" t="e">
        <f t="shared" si="1"/>
        <v>#NUM!</v>
      </c>
      <c r="N60" t="e">
        <f t="shared" si="2"/>
        <v>#NUM!</v>
      </c>
      <c r="O60">
        <f t="shared" si="3"/>
        <v>13.61665969921911</v>
      </c>
      <c r="P60" t="e">
        <f t="shared" si="4"/>
        <v>#NUM!</v>
      </c>
      <c r="Q60">
        <v>0</v>
      </c>
    </row>
    <row r="61" spans="1:17" x14ac:dyDescent="0.2">
      <c r="A61" t="s">
        <v>102</v>
      </c>
      <c r="B61">
        <v>70.798942554726636</v>
      </c>
      <c r="C61">
        <v>18704.030718619862</v>
      </c>
      <c r="D61">
        <v>24755.334774643936</v>
      </c>
      <c r="E61">
        <v>7151.541157119359</v>
      </c>
      <c r="F61">
        <v>157797.84342947311</v>
      </c>
      <c r="G61">
        <v>11104.292685777738</v>
      </c>
      <c r="H61">
        <v>1168.8729142923935</v>
      </c>
      <c r="J61">
        <v>70.798942554726636</v>
      </c>
      <c r="L61">
        <f t="shared" si="0"/>
        <v>9.8364943260661395</v>
      </c>
      <c r="M61">
        <f t="shared" si="1"/>
        <v>10.116796291220298</v>
      </c>
      <c r="N61">
        <f t="shared" si="2"/>
        <v>8.8750831589115151</v>
      </c>
      <c r="O61">
        <f t="shared" si="3"/>
        <v>11.969070020820633</v>
      </c>
      <c r="P61">
        <f t="shared" si="4"/>
        <v>9.3150870409886988</v>
      </c>
      <c r="Q61">
        <f t="shared" ref="Q60:Q123" si="5">LN(J61)</f>
        <v>4.2598440649204328</v>
      </c>
    </row>
    <row r="62" spans="1:17" x14ac:dyDescent="0.2">
      <c r="A62" t="s">
        <v>103</v>
      </c>
      <c r="B62">
        <v>81.653592232031031</v>
      </c>
      <c r="C62">
        <v>18153.91216807222</v>
      </c>
      <c r="D62">
        <v>23104.979123001009</v>
      </c>
      <c r="E62">
        <v>5501.1855054764301</v>
      </c>
      <c r="F62">
        <v>131930.47264091822</v>
      </c>
      <c r="G62">
        <v>12533.394900887231</v>
      </c>
      <c r="H62">
        <v>3957.9141792275473</v>
      </c>
      <c r="J62">
        <v>81.653592232031031</v>
      </c>
      <c r="L62">
        <f t="shared" si="0"/>
        <v>9.8066413629164586</v>
      </c>
      <c r="M62">
        <f t="shared" si="1"/>
        <v>10.047803419733347</v>
      </c>
      <c r="N62">
        <f t="shared" si="2"/>
        <v>8.6127188944440238</v>
      </c>
      <c r="O62">
        <f t="shared" si="3"/>
        <v>11.79003034038424</v>
      </c>
      <c r="P62">
        <f t="shared" si="4"/>
        <v>9.4361519530026428</v>
      </c>
      <c r="Q62">
        <f t="shared" si="5"/>
        <v>4.4024858139420386</v>
      </c>
    </row>
    <row r="63" spans="1:17" x14ac:dyDescent="0.2">
      <c r="A63" t="s">
        <v>104</v>
      </c>
      <c r="B63">
        <v>12.497738100259198</v>
      </c>
      <c r="C63">
        <v>152932.95705224478</v>
      </c>
      <c r="D63">
        <v>183189.47733236512</v>
      </c>
      <c r="E63">
        <v>46209.958246002017</v>
      </c>
      <c r="F63">
        <v>179254.85420297194</v>
      </c>
      <c r="G63">
        <v>7453.5523568933349</v>
      </c>
      <c r="H63">
        <v>3880.7751940849594</v>
      </c>
      <c r="J63">
        <v>12.497738100259198</v>
      </c>
      <c r="L63">
        <f t="shared" si="0"/>
        <v>11.937754915140616</v>
      </c>
      <c r="M63">
        <f t="shared" si="1"/>
        <v>12.118276291430423</v>
      </c>
      <c r="N63">
        <f t="shared" si="2"/>
        <v>10.740950600293292</v>
      </c>
      <c r="O63">
        <f t="shared" si="3"/>
        <v>12.096563838725441</v>
      </c>
      <c r="P63">
        <f t="shared" si="4"/>
        <v>8.9164460241566434</v>
      </c>
      <c r="Q63">
        <f t="shared" si="5"/>
        <v>2.5255476759552065</v>
      </c>
    </row>
    <row r="64" spans="1:17" x14ac:dyDescent="0.2">
      <c r="A64" t="s">
        <v>105</v>
      </c>
      <c r="B64">
        <v>31.30017551626301</v>
      </c>
      <c r="C64">
        <v>12652.726662595789</v>
      </c>
      <c r="D64">
        <v>27505.927527382151</v>
      </c>
      <c r="E64">
        <v>12652.726662595789</v>
      </c>
      <c r="F64">
        <v>232999.36757314517</v>
      </c>
      <c r="G64">
        <v>9615.8469157171021</v>
      </c>
      <c r="H64">
        <v>5547.603989836789</v>
      </c>
      <c r="J64">
        <v>31.30017551626301</v>
      </c>
      <c r="L64">
        <f t="shared" si="0"/>
        <v>9.4456280173791285</v>
      </c>
      <c r="M64">
        <f t="shared" si="1"/>
        <v>10.222156806878123</v>
      </c>
      <c r="N64">
        <f t="shared" si="2"/>
        <v>9.4456280173791285</v>
      </c>
      <c r="O64">
        <f t="shared" si="3"/>
        <v>12.358791018265807</v>
      </c>
      <c r="P64">
        <f t="shared" si="4"/>
        <v>9.1711677369017099</v>
      </c>
      <c r="Q64">
        <f t="shared" si="5"/>
        <v>3.4436237050787244</v>
      </c>
    </row>
    <row r="65" spans="1:17" x14ac:dyDescent="0.2">
      <c r="A65" t="s">
        <v>106</v>
      </c>
      <c r="B65">
        <v>77.030837027784145</v>
      </c>
      <c r="C65">
        <v>17603.793617524578</v>
      </c>
      <c r="D65">
        <v>21454.623471358078</v>
      </c>
      <c r="E65">
        <v>7151.541157119359</v>
      </c>
      <c r="F65">
        <v>127564.96701534426</v>
      </c>
      <c r="G65">
        <v>17008.662268712564</v>
      </c>
      <c r="H65">
        <v>3644.7133432955497</v>
      </c>
      <c r="J65">
        <v>77.030837027784145</v>
      </c>
      <c r="L65">
        <f t="shared" si="0"/>
        <v>9.775869704249704</v>
      </c>
      <c r="M65">
        <f t="shared" si="1"/>
        <v>9.9736954475796242</v>
      </c>
      <c r="N65">
        <f t="shared" si="2"/>
        <v>8.8750831589115151</v>
      </c>
      <c r="O65">
        <f t="shared" si="3"/>
        <v>11.756381059024921</v>
      </c>
      <c r="P65">
        <f t="shared" si="4"/>
        <v>9.741478038482656</v>
      </c>
      <c r="Q65">
        <f t="shared" si="5"/>
        <v>4.3442058225629339</v>
      </c>
    </row>
    <row r="66" spans="1:17" x14ac:dyDescent="0.2">
      <c r="A66" t="s">
        <v>107</v>
      </c>
      <c r="B66">
        <v>45.873092923722652</v>
      </c>
      <c r="C66">
        <v>10452.252460405218</v>
      </c>
      <c r="D66">
        <v>74816.12287447945</v>
      </c>
      <c r="E66">
        <v>28056.04607792979</v>
      </c>
      <c r="F66">
        <v>154808.48619736513</v>
      </c>
      <c r="G66">
        <v>7628.2442474063973</v>
      </c>
      <c r="H66">
        <v>4711.5626233980693</v>
      </c>
      <c r="J66">
        <v>45.873092923722652</v>
      </c>
      <c r="L66">
        <f t="shared" si="0"/>
        <v>9.2545727806164191</v>
      </c>
      <c r="M66">
        <f t="shared" si="1"/>
        <v>11.22278868718603</v>
      </c>
      <c r="N66">
        <f t="shared" si="2"/>
        <v>10.241959434174303</v>
      </c>
      <c r="O66">
        <f t="shared" si="3"/>
        <v>11.949944059031596</v>
      </c>
      <c r="P66">
        <f t="shared" si="4"/>
        <v>8.9396129860564528</v>
      </c>
      <c r="Q66">
        <f t="shared" si="5"/>
        <v>3.8258787343656202</v>
      </c>
    </row>
    <row r="67" spans="1:17" x14ac:dyDescent="0.2">
      <c r="A67" t="s">
        <v>108</v>
      </c>
      <c r="B67">
        <v>51.3954567083195</v>
      </c>
      <c r="C67">
        <v>9352.0153593099312</v>
      </c>
      <c r="D67">
        <v>18153.91216807222</v>
      </c>
      <c r="E67">
        <v>7151.541157119359</v>
      </c>
      <c r="F67">
        <v>207912.36493817857</v>
      </c>
      <c r="G67">
        <v>13644.248949067969</v>
      </c>
      <c r="H67">
        <v>2598.9045617272318</v>
      </c>
      <c r="J67">
        <v>51.3954567083195</v>
      </c>
      <c r="L67">
        <f t="shared" ref="L67:L130" si="6">LN(C67)</f>
        <v>9.1433471455061941</v>
      </c>
      <c r="M67">
        <f t="shared" ref="M67:M130" si="7">LN(D67)</f>
        <v>9.8066413629164586</v>
      </c>
      <c r="N67">
        <f t="shared" ref="N67:N130" si="8">LN(E67)</f>
        <v>8.8750831589115151</v>
      </c>
      <c r="O67">
        <f t="shared" ref="O67:O130" si="9">LN(F67)</f>
        <v>12.244871947489626</v>
      </c>
      <c r="P67">
        <f t="shared" ref="P67:P130" si="10">LN(G67)</f>
        <v>9.5210733894192767</v>
      </c>
      <c r="Q67">
        <f t="shared" si="5"/>
        <v>3.9395497776656891</v>
      </c>
    </row>
    <row r="68" spans="1:17" x14ac:dyDescent="0.2">
      <c r="A68" t="s">
        <v>109</v>
      </c>
      <c r="B68">
        <v>76.374602692893916</v>
      </c>
      <c r="C68">
        <v>31906.875931763294</v>
      </c>
      <c r="D68">
        <v>61063.15911078838</v>
      </c>
      <c r="E68">
        <v>17603.793617524578</v>
      </c>
      <c r="F68">
        <v>60419.310011479669</v>
      </c>
      <c r="G68">
        <v>5664.3103135762185</v>
      </c>
      <c r="H68">
        <v>10573.379252008943</v>
      </c>
      <c r="J68">
        <v>76.374602692893916</v>
      </c>
      <c r="L68">
        <f t="shared" si="6"/>
        <v>10.370576811996397</v>
      </c>
      <c r="M68">
        <f t="shared" si="7"/>
        <v>11.019664002762312</v>
      </c>
      <c r="N68">
        <f t="shared" si="8"/>
        <v>9.775869704249704</v>
      </c>
      <c r="O68">
        <f t="shared" si="9"/>
        <v>11.009064035005871</v>
      </c>
      <c r="P68">
        <f t="shared" si="10"/>
        <v>8.6419404208742545</v>
      </c>
      <c r="Q68">
        <f t="shared" si="5"/>
        <v>4.3356502154211931</v>
      </c>
    </row>
    <row r="69" spans="1:17" x14ac:dyDescent="0.2">
      <c r="A69" t="s">
        <v>110</v>
      </c>
      <c r="B69">
        <v>39.173568985288398</v>
      </c>
      <c r="C69">
        <v>99021.339098575743</v>
      </c>
      <c r="D69">
        <v>160634.61675991176</v>
      </c>
      <c r="E69">
        <v>22554.860572453363</v>
      </c>
      <c r="F69">
        <v>128631.3701134876</v>
      </c>
      <c r="G69">
        <v>2604.1933826656996</v>
      </c>
      <c r="H69">
        <v>7181.2605400781413</v>
      </c>
      <c r="J69">
        <v>39.173568985288398</v>
      </c>
      <c r="L69">
        <f t="shared" si="6"/>
        <v>11.503090652340189</v>
      </c>
      <c r="M69">
        <f t="shared" si="7"/>
        <v>11.986887603718261</v>
      </c>
      <c r="N69">
        <f t="shared" si="8"/>
        <v>10.023705868154286</v>
      </c>
      <c r="O69">
        <f t="shared" si="9"/>
        <v>11.764705996601881</v>
      </c>
      <c r="P69">
        <f t="shared" si="10"/>
        <v>7.8648782642675537</v>
      </c>
      <c r="Q69">
        <f t="shared" si="5"/>
        <v>3.6680022588011441</v>
      </c>
    </row>
    <row r="70" spans="1:17" x14ac:dyDescent="0.2">
      <c r="A70" t="s">
        <v>111</v>
      </c>
      <c r="B70">
        <v>44.885640781569606</v>
      </c>
      <c r="C70">
        <v>65464.107515169526</v>
      </c>
      <c r="D70">
        <v>94620.390694194604</v>
      </c>
      <c r="E70">
        <v>12102.608112048147</v>
      </c>
      <c r="F70">
        <v>216928.68901875036</v>
      </c>
      <c r="G70">
        <v>8384.3603731173462</v>
      </c>
      <c r="H70">
        <v>1463.935938163346</v>
      </c>
      <c r="J70">
        <v>44.885640781569606</v>
      </c>
      <c r="L70">
        <f t="shared" si="6"/>
        <v>11.089257294561508</v>
      </c>
      <c r="M70">
        <f t="shared" si="7"/>
        <v>11.457628278263432</v>
      </c>
      <c r="N70">
        <f t="shared" si="8"/>
        <v>9.4011762548082931</v>
      </c>
      <c r="O70">
        <f t="shared" si="9"/>
        <v>12.287323956481135</v>
      </c>
      <c r="P70">
        <f t="shared" si="10"/>
        <v>9.0341233890718602</v>
      </c>
      <c r="Q70">
        <f t="shared" si="5"/>
        <v>3.8041179391804847</v>
      </c>
    </row>
    <row r="71" spans="1:17" x14ac:dyDescent="0.2">
      <c r="A71" t="s">
        <v>112</v>
      </c>
      <c r="B71">
        <v>27.384815960964318</v>
      </c>
      <c r="C71">
        <v>34657.468684501509</v>
      </c>
      <c r="D71">
        <v>52261.262302026087</v>
      </c>
      <c r="E71">
        <v>7701.6597076670023</v>
      </c>
      <c r="F71">
        <v>110814.15813832213</v>
      </c>
      <c r="G71">
        <v>4888.8599178671529</v>
      </c>
      <c r="H71">
        <v>6518.4798904895379</v>
      </c>
      <c r="J71">
        <v>27.384815960964318</v>
      </c>
      <c r="L71">
        <f t="shared" si="6"/>
        <v>10.453268527841511</v>
      </c>
      <c r="M71">
        <f t="shared" si="7"/>
        <v>10.864010693050519</v>
      </c>
      <c r="N71">
        <f t="shared" si="8"/>
        <v>8.9491911310652359</v>
      </c>
      <c r="O71">
        <f t="shared" si="9"/>
        <v>11.615609826163809</v>
      </c>
      <c r="P71">
        <f t="shared" si="10"/>
        <v>8.4947144096558116</v>
      </c>
      <c r="Q71">
        <f t="shared" si="5"/>
        <v>3.3099886977809065</v>
      </c>
    </row>
    <row r="72" spans="1:17" x14ac:dyDescent="0.2">
      <c r="A72" t="s">
        <v>113</v>
      </c>
      <c r="B72">
        <v>25.631969299567743</v>
      </c>
      <c r="C72">
        <v>67114.463166812449</v>
      </c>
      <c r="D72">
        <v>15403.319415334005</v>
      </c>
      <c r="E72">
        <v>36857.942886692079</v>
      </c>
      <c r="F72">
        <v>191010.15514421955</v>
      </c>
      <c r="G72">
        <v>3572.8518228415164</v>
      </c>
      <c r="H72">
        <v>10581.138090722952</v>
      </c>
      <c r="J72">
        <v>25.631969299567743</v>
      </c>
      <c r="L72">
        <f t="shared" si="6"/>
        <v>11.114154846183235</v>
      </c>
      <c r="M72">
        <f t="shared" si="7"/>
        <v>9.6423383116251813</v>
      </c>
      <c r="N72">
        <f t="shared" si="8"/>
        <v>10.514826420840944</v>
      </c>
      <c r="O72">
        <f t="shared" si="9"/>
        <v>12.160081873909727</v>
      </c>
      <c r="P72">
        <f t="shared" si="10"/>
        <v>8.1811193858064701</v>
      </c>
      <c r="Q72">
        <f t="shared" si="5"/>
        <v>3.2438403731467695</v>
      </c>
    </row>
    <row r="73" spans="1:17" x14ac:dyDescent="0.2">
      <c r="A73" t="s">
        <v>114</v>
      </c>
      <c r="B73">
        <v>67.339910803555711</v>
      </c>
      <c r="C73">
        <v>14303.082314238718</v>
      </c>
      <c r="D73">
        <v>30256.520280120363</v>
      </c>
      <c r="E73">
        <v>16503.556516429289</v>
      </c>
      <c r="F73">
        <v>155469.3407393274</v>
      </c>
      <c r="G73">
        <v>2120.0364646271919</v>
      </c>
      <c r="H73">
        <v>6713.4488046527731</v>
      </c>
      <c r="J73">
        <v>67.339910803555711</v>
      </c>
      <c r="L73">
        <f t="shared" si="6"/>
        <v>9.5682303394714605</v>
      </c>
      <c r="M73">
        <f t="shared" si="7"/>
        <v>10.317466986682449</v>
      </c>
      <c r="N73">
        <f t="shared" si="8"/>
        <v>9.7113311831121329</v>
      </c>
      <c r="O73">
        <f t="shared" si="9"/>
        <v>11.954203825498231</v>
      </c>
      <c r="P73">
        <f t="shared" si="10"/>
        <v>7.6591885678139802</v>
      </c>
      <c r="Q73">
        <f t="shared" si="5"/>
        <v>4.2097530891635291</v>
      </c>
    </row>
    <row r="74" spans="1:17" x14ac:dyDescent="0.2">
      <c r="A74" t="s">
        <v>115</v>
      </c>
      <c r="B74">
        <v>10.28106729539769</v>
      </c>
      <c r="C74">
        <v>64363.870414074234</v>
      </c>
      <c r="D74">
        <v>33557.231583406225</v>
      </c>
      <c r="E74">
        <v>24755.334774643936</v>
      </c>
      <c r="F74">
        <v>185083.49594532314</v>
      </c>
      <c r="G74">
        <v>9438.0325746952858</v>
      </c>
      <c r="H74">
        <v>4902.8740647767727</v>
      </c>
      <c r="J74">
        <v>10.28106729539769</v>
      </c>
      <c r="L74">
        <f t="shared" si="6"/>
        <v>11.072307736247733</v>
      </c>
      <c r="M74">
        <f t="shared" si="7"/>
        <v>10.421007665623289</v>
      </c>
      <c r="N74">
        <f t="shared" si="8"/>
        <v>10.116796291220298</v>
      </c>
      <c r="O74">
        <f t="shared" si="9"/>
        <v>12.128562331676147</v>
      </c>
      <c r="P74">
        <f t="shared" si="10"/>
        <v>9.1525028237208605</v>
      </c>
      <c r="Q74">
        <f t="shared" si="5"/>
        <v>2.3303040771473382</v>
      </c>
    </row>
    <row r="75" spans="1:17" x14ac:dyDescent="0.2">
      <c r="A75" t="s">
        <v>116</v>
      </c>
      <c r="B75">
        <v>70.090399671164334</v>
      </c>
      <c r="C75">
        <v>50060.788099835518</v>
      </c>
      <c r="D75">
        <v>24205.216224096293</v>
      </c>
      <c r="E75">
        <v>20354.386370262793</v>
      </c>
      <c r="F75">
        <v>125495.9705335461</v>
      </c>
      <c r="G75">
        <v>13804.556758690072</v>
      </c>
      <c r="H75">
        <v>2509.9194106709224</v>
      </c>
      <c r="J75">
        <v>70.090399671164334</v>
      </c>
      <c r="L75">
        <f t="shared" si="6"/>
        <v>10.820993307966829</v>
      </c>
      <c r="M75">
        <f t="shared" si="7"/>
        <v>10.094323435368239</v>
      </c>
      <c r="N75">
        <f t="shared" si="8"/>
        <v>9.9210517140942027</v>
      </c>
      <c r="O75">
        <f t="shared" si="9"/>
        <v>11.740028929736104</v>
      </c>
      <c r="P75">
        <f t="shared" si="10"/>
        <v>9.5327540165463827</v>
      </c>
      <c r="Q75">
        <f t="shared" si="5"/>
        <v>4.2497858327525648</v>
      </c>
    </row>
    <row r="76" spans="1:17" x14ac:dyDescent="0.2">
      <c r="A76" t="s">
        <v>117</v>
      </c>
      <c r="B76">
        <v>18.345160231697207</v>
      </c>
      <c r="C76">
        <v>28606.164628477436</v>
      </c>
      <c r="D76">
        <v>4951.0669549287868</v>
      </c>
      <c r="E76">
        <v>8251.7782582146447</v>
      </c>
      <c r="F76">
        <v>161394.44803098773</v>
      </c>
      <c r="G76">
        <v>7061.0071013557135</v>
      </c>
      <c r="H76">
        <v>9078.4377017430597</v>
      </c>
      <c r="J76">
        <v>18.345160231697207</v>
      </c>
      <c r="L76">
        <f t="shared" si="6"/>
        <v>10.261377520031406</v>
      </c>
      <c r="M76">
        <f t="shared" si="7"/>
        <v>8.5073583787861971</v>
      </c>
      <c r="N76">
        <f t="shared" si="8"/>
        <v>9.0181840025521876</v>
      </c>
      <c r="O76">
        <f t="shared" si="9"/>
        <v>11.991606635409651</v>
      </c>
      <c r="P76">
        <f t="shared" si="10"/>
        <v>8.862342969231138</v>
      </c>
      <c r="Q76">
        <f t="shared" si="5"/>
        <v>2.9093657921216334</v>
      </c>
    </row>
    <row r="77" spans="1:17" x14ac:dyDescent="0.2">
      <c r="A77" t="s">
        <v>118</v>
      </c>
      <c r="B77">
        <v>36.34326913486467</v>
      </c>
      <c r="C77">
        <v>81967.664031598804</v>
      </c>
      <c r="D77">
        <v>37958.179987787364</v>
      </c>
      <c r="E77">
        <v>30256.520280120363</v>
      </c>
      <c r="F77">
        <v>234316.14722937581</v>
      </c>
      <c r="G77">
        <v>6131.6374975911422</v>
      </c>
      <c r="H77">
        <v>6788.5986580473364</v>
      </c>
      <c r="J77">
        <v>36.34326913486467</v>
      </c>
      <c r="L77">
        <f t="shared" si="6"/>
        <v>11.314080107395437</v>
      </c>
      <c r="M77">
        <f t="shared" si="7"/>
        <v>10.544240306047238</v>
      </c>
      <c r="N77">
        <f t="shared" si="8"/>
        <v>10.317466986682449</v>
      </c>
      <c r="O77">
        <f t="shared" si="9"/>
        <v>12.364426539019972</v>
      </c>
      <c r="P77">
        <f t="shared" si="10"/>
        <v>8.7212171217392225</v>
      </c>
      <c r="Q77">
        <f t="shared" si="5"/>
        <v>3.5930090186044676</v>
      </c>
    </row>
    <row r="78" spans="1:17" x14ac:dyDescent="0.2">
      <c r="A78" t="s">
        <v>119</v>
      </c>
      <c r="B78">
        <v>15.824240204345529</v>
      </c>
      <c r="C78">
        <v>26955.808976834505</v>
      </c>
      <c r="D78">
        <v>18153.91216807222</v>
      </c>
      <c r="E78">
        <v>5501.1855054764301</v>
      </c>
      <c r="F78">
        <v>182390.38695372292</v>
      </c>
      <c r="G78">
        <v>11801.730920535012</v>
      </c>
      <c r="H78">
        <v>5006.7949359845506</v>
      </c>
      <c r="J78">
        <v>15.824240204345529</v>
      </c>
      <c r="L78">
        <f t="shared" si="6"/>
        <v>10.201954099560604</v>
      </c>
      <c r="M78">
        <f t="shared" si="7"/>
        <v>9.8066413629164586</v>
      </c>
      <c r="N78">
        <f t="shared" si="8"/>
        <v>8.6127188944440238</v>
      </c>
      <c r="O78">
        <f t="shared" si="9"/>
        <v>12.113904652128921</v>
      </c>
      <c r="P78">
        <f t="shared" si="10"/>
        <v>9.3760014878770299</v>
      </c>
      <c r="Q78">
        <f t="shared" si="5"/>
        <v>2.7615429545139776</v>
      </c>
    </row>
    <row r="79" spans="1:17" x14ac:dyDescent="0.2">
      <c r="A79" t="s">
        <v>120</v>
      </c>
      <c r="B79">
        <v>67.92573296136112</v>
      </c>
      <c r="C79">
        <v>20904.504920810436</v>
      </c>
      <c r="D79">
        <v>30256.520280120363</v>
      </c>
      <c r="E79">
        <v>4400.9484043811444</v>
      </c>
      <c r="F79">
        <v>167848.1310110612</v>
      </c>
      <c r="G79">
        <v>12868.356710848026</v>
      </c>
      <c r="H79">
        <v>3356.9626202212239</v>
      </c>
      <c r="J79">
        <v>67.92573296136112</v>
      </c>
      <c r="L79">
        <f t="shared" si="6"/>
        <v>9.9477199611763645</v>
      </c>
      <c r="M79">
        <f t="shared" si="7"/>
        <v>10.317466986682449</v>
      </c>
      <c r="N79">
        <f t="shared" si="8"/>
        <v>8.3895753431298132</v>
      </c>
      <c r="O79">
        <f t="shared" si="9"/>
        <v>12.030814867470175</v>
      </c>
      <c r="P79">
        <f t="shared" si="10"/>
        <v>9.4625266087431239</v>
      </c>
      <c r="Q79">
        <f t="shared" si="5"/>
        <v>4.218414945999295</v>
      </c>
    </row>
    <row r="80" spans="1:17" x14ac:dyDescent="0.2">
      <c r="A80" t="s">
        <v>121</v>
      </c>
      <c r="B80">
        <v>24.516796646776811</v>
      </c>
      <c r="C80">
        <v>10452.252460405218</v>
      </c>
      <c r="D80">
        <v>18153.91216807222</v>
      </c>
      <c r="E80">
        <v>5501.1855054764301</v>
      </c>
      <c r="F80">
        <v>125552.05979232212</v>
      </c>
      <c r="G80">
        <v>9601.0398664716922</v>
      </c>
      <c r="H80">
        <v>6646.873753711172</v>
      </c>
      <c r="J80">
        <v>24.516796646776811</v>
      </c>
      <c r="L80">
        <f t="shared" si="6"/>
        <v>9.2545727806164191</v>
      </c>
      <c r="M80">
        <f t="shared" si="7"/>
        <v>9.8066413629164586</v>
      </c>
      <c r="N80">
        <f t="shared" si="8"/>
        <v>8.6127188944440238</v>
      </c>
      <c r="O80">
        <f t="shared" si="9"/>
        <v>11.740475770602663</v>
      </c>
      <c r="P80">
        <f t="shared" si="10"/>
        <v>9.1696266910139368</v>
      </c>
      <c r="Q80">
        <f t="shared" si="5"/>
        <v>3.1993584600692997</v>
      </c>
    </row>
    <row r="81" spans="1:17" x14ac:dyDescent="0.2">
      <c r="A81" t="s">
        <v>122</v>
      </c>
      <c r="B81">
        <v>-13.744534466543087</v>
      </c>
      <c r="C81">
        <v>15953.437965881647</v>
      </c>
      <c r="D81">
        <v>29156.283179025078</v>
      </c>
      <c r="E81">
        <v>12652.726662595789</v>
      </c>
      <c r="F81">
        <v>305536.15643451212</v>
      </c>
      <c r="G81">
        <v>3571.2018284553365</v>
      </c>
      <c r="H81">
        <v>7539.2038600723754</v>
      </c>
      <c r="J81">
        <v>-13.744534466543087</v>
      </c>
      <c r="L81">
        <f t="shared" si="6"/>
        <v>9.6774296314364516</v>
      </c>
      <c r="M81">
        <f t="shared" si="7"/>
        <v>10.280425715002099</v>
      </c>
      <c r="N81">
        <f t="shared" si="8"/>
        <v>9.4456280173791285</v>
      </c>
      <c r="O81">
        <f t="shared" si="9"/>
        <v>12.629823402258578</v>
      </c>
      <c r="P81">
        <f t="shared" si="10"/>
        <v>8.1806574647470676</v>
      </c>
      <c r="Q81">
        <v>0</v>
      </c>
    </row>
    <row r="82" spans="1:17" x14ac:dyDescent="0.2">
      <c r="A82" t="s">
        <v>123</v>
      </c>
      <c r="B82">
        <v>34.239128585662485</v>
      </c>
      <c r="C82">
        <v>7701.6597076670023</v>
      </c>
      <c r="D82">
        <v>14303.082314238718</v>
      </c>
      <c r="E82">
        <v>11002.37101095286</v>
      </c>
      <c r="F82">
        <v>399556.20721270301</v>
      </c>
      <c r="G82">
        <v>9632.1585667348045</v>
      </c>
      <c r="H82">
        <v>7491.6788852381815</v>
      </c>
      <c r="J82">
        <v>34.239128585662485</v>
      </c>
      <c r="L82">
        <f t="shared" si="6"/>
        <v>8.9491911310652359</v>
      </c>
      <c r="M82">
        <f t="shared" si="7"/>
        <v>9.5682303394714605</v>
      </c>
      <c r="N82">
        <f t="shared" si="8"/>
        <v>9.3058660750039692</v>
      </c>
      <c r="O82">
        <f t="shared" si="9"/>
        <v>12.898109728191139</v>
      </c>
      <c r="P82">
        <f t="shared" si="10"/>
        <v>9.1728626299063283</v>
      </c>
      <c r="Q82">
        <f t="shared" si="5"/>
        <v>3.5333691007645891</v>
      </c>
    </row>
    <row r="83" spans="1:17" x14ac:dyDescent="0.2">
      <c r="A83" t="s">
        <v>124</v>
      </c>
      <c r="B83">
        <v>66.532199569130768</v>
      </c>
      <c r="C83">
        <v>17053.675066976935</v>
      </c>
      <c r="D83">
        <v>24755.334774643936</v>
      </c>
      <c r="E83">
        <v>12102.608112048147</v>
      </c>
      <c r="F83">
        <v>227597.45596621442</v>
      </c>
      <c r="G83">
        <v>13065.779879541938</v>
      </c>
      <c r="H83">
        <v>7165.1050952326768</v>
      </c>
      <c r="J83">
        <v>66.532199569130768</v>
      </c>
      <c r="L83">
        <f t="shared" si="6"/>
        <v>9.7441210059351242</v>
      </c>
      <c r="M83">
        <f t="shared" si="7"/>
        <v>10.116796291220298</v>
      </c>
      <c r="N83">
        <f t="shared" si="8"/>
        <v>9.4011762548082931</v>
      </c>
      <c r="O83">
        <f t="shared" si="9"/>
        <v>12.335333803519006</v>
      </c>
      <c r="P83">
        <f t="shared" si="10"/>
        <v>9.4777518684458322</v>
      </c>
      <c r="Q83">
        <f t="shared" si="5"/>
        <v>4.1976860345199354</v>
      </c>
    </row>
    <row r="84" spans="1:17" x14ac:dyDescent="0.2">
      <c r="A84" t="s">
        <v>125</v>
      </c>
      <c r="B84">
        <v>23.600732300697189</v>
      </c>
      <c r="C84">
        <v>78116.834177765311</v>
      </c>
      <c r="D84">
        <v>76466.478526122388</v>
      </c>
      <c r="E84">
        <v>53911.617953669011</v>
      </c>
      <c r="F84">
        <v>115237.48181408489</v>
      </c>
      <c r="G84">
        <v>8951.4829623440964</v>
      </c>
      <c r="H84">
        <v>4218.514959265608</v>
      </c>
      <c r="J84">
        <v>23.600732300697189</v>
      </c>
      <c r="L84">
        <f t="shared" si="6"/>
        <v>11.265960859051239</v>
      </c>
      <c r="M84">
        <f t="shared" si="7"/>
        <v>11.24460773458067</v>
      </c>
      <c r="N84">
        <f t="shared" si="8"/>
        <v>10.895101280120549</v>
      </c>
      <c r="O84">
        <f t="shared" si="9"/>
        <v>11.654750337294363</v>
      </c>
      <c r="P84">
        <f t="shared" si="10"/>
        <v>9.0995744916598067</v>
      </c>
      <c r="Q84">
        <f t="shared" si="5"/>
        <v>3.1612777412407125</v>
      </c>
    </row>
    <row r="85" spans="1:17" x14ac:dyDescent="0.2">
      <c r="A85" t="s">
        <v>126</v>
      </c>
      <c r="B85">
        <v>21.931066718020219</v>
      </c>
      <c r="C85">
        <v>13752.963763691076</v>
      </c>
      <c r="D85">
        <v>7701.6597076670023</v>
      </c>
      <c r="E85">
        <v>3850.8298538335011</v>
      </c>
      <c r="F85">
        <v>189625.13481161927</v>
      </c>
      <c r="G85">
        <v>14814.463657157756</v>
      </c>
      <c r="H85">
        <v>4148.0498240041716</v>
      </c>
      <c r="J85">
        <v>21.931066718020219</v>
      </c>
      <c r="L85">
        <f t="shared" si="6"/>
        <v>9.5290096263181781</v>
      </c>
      <c r="M85">
        <f t="shared" si="7"/>
        <v>8.9491911310652359</v>
      </c>
      <c r="N85">
        <f t="shared" si="8"/>
        <v>8.2560439505052923</v>
      </c>
      <c r="O85">
        <f t="shared" si="9"/>
        <v>12.152804427588586</v>
      </c>
      <c r="P85">
        <f t="shared" si="10"/>
        <v>9.6033592566630137</v>
      </c>
      <c r="Q85">
        <f t="shared" si="5"/>
        <v>3.0879042031994017</v>
      </c>
    </row>
    <row r="86" spans="1:17" x14ac:dyDescent="0.2">
      <c r="A86" t="s">
        <v>127</v>
      </c>
      <c r="B86">
        <v>27.972678601256092</v>
      </c>
      <c r="C86">
        <v>18704.030718619862</v>
      </c>
      <c r="D86">
        <v>20354.386370262793</v>
      </c>
      <c r="E86">
        <v>9352.0153593099312</v>
      </c>
      <c r="F86">
        <v>185761.89695678305</v>
      </c>
      <c r="G86">
        <v>4370.8681636890133</v>
      </c>
      <c r="H86">
        <v>6009.9437250723922</v>
      </c>
      <c r="J86">
        <v>27.972678601256092</v>
      </c>
      <c r="L86">
        <f t="shared" si="6"/>
        <v>9.8364943260661395</v>
      </c>
      <c r="M86">
        <f t="shared" si="7"/>
        <v>9.9210517140942027</v>
      </c>
      <c r="N86">
        <f t="shared" si="8"/>
        <v>9.1433471455061941</v>
      </c>
      <c r="O86">
        <f t="shared" si="9"/>
        <v>12.132221008748564</v>
      </c>
      <c r="P86">
        <f t="shared" si="10"/>
        <v>8.3827169328181945</v>
      </c>
      <c r="Q86">
        <f t="shared" si="5"/>
        <v>3.3312282695665161</v>
      </c>
    </row>
    <row r="87" spans="1:17" x14ac:dyDescent="0.2">
      <c r="A87" t="s">
        <v>128</v>
      </c>
      <c r="B87">
        <v>10.149770577809704</v>
      </c>
      <c r="C87">
        <v>14303.082314238718</v>
      </c>
      <c r="D87">
        <v>17603.793617524578</v>
      </c>
      <c r="E87">
        <v>13202.845213143433</v>
      </c>
      <c r="F87">
        <v>228703.16159250587</v>
      </c>
      <c r="G87">
        <v>4116.6569086651052</v>
      </c>
      <c r="H87">
        <v>8690.7201405152227</v>
      </c>
      <c r="J87">
        <v>10.149770577809704</v>
      </c>
      <c r="L87">
        <f t="shared" si="6"/>
        <v>9.5682303394714605</v>
      </c>
      <c r="M87">
        <f t="shared" si="7"/>
        <v>9.775869704249704</v>
      </c>
      <c r="N87">
        <f t="shared" si="8"/>
        <v>9.4881876317979241</v>
      </c>
      <c r="O87">
        <f t="shared" si="9"/>
        <v>12.340180204106424</v>
      </c>
      <c r="P87">
        <f t="shared" si="10"/>
        <v>8.3227966830204529</v>
      </c>
      <c r="Q87">
        <f t="shared" si="5"/>
        <v>2.317451102060883</v>
      </c>
    </row>
    <row r="88" spans="1:17" x14ac:dyDescent="0.2">
      <c r="A88" t="s">
        <v>129</v>
      </c>
      <c r="B88">
        <v>38.776948099227297</v>
      </c>
      <c r="C88">
        <v>23655.097673548651</v>
      </c>
      <c r="D88">
        <v>28056.04607792979</v>
      </c>
      <c r="E88">
        <v>8251.7782582146447</v>
      </c>
      <c r="F88">
        <v>100562.69398315118</v>
      </c>
      <c r="G88">
        <v>5485.2378536264277</v>
      </c>
      <c r="H88">
        <v>3199.7220812820833</v>
      </c>
      <c r="J88">
        <v>38.776948099227297</v>
      </c>
      <c r="L88">
        <f t="shared" si="6"/>
        <v>10.071333917143541</v>
      </c>
      <c r="M88">
        <f t="shared" si="7"/>
        <v>10.241959434174303</v>
      </c>
      <c r="N88">
        <f t="shared" si="8"/>
        <v>9.0181840025521876</v>
      </c>
      <c r="O88">
        <f t="shared" si="9"/>
        <v>11.518536632713872</v>
      </c>
      <c r="P88">
        <f t="shared" si="10"/>
        <v>8.6098157361495105</v>
      </c>
      <c r="Q88">
        <f t="shared" si="5"/>
        <v>3.6578259489153839</v>
      </c>
    </row>
    <row r="89" spans="1:17" x14ac:dyDescent="0.2">
      <c r="A89" t="s">
        <v>130</v>
      </c>
      <c r="B89">
        <v>31.298439717073563</v>
      </c>
      <c r="C89">
        <v>31356.757381215648</v>
      </c>
      <c r="D89">
        <v>77566.715627217665</v>
      </c>
      <c r="E89">
        <v>6051.3040560240734</v>
      </c>
      <c r="F89">
        <v>161200.15735501601</v>
      </c>
      <c r="G89">
        <v>15972.125682882319</v>
      </c>
      <c r="H89">
        <v>9317.0733150146862</v>
      </c>
      <c r="J89">
        <v>31.298439717073563</v>
      </c>
      <c r="L89">
        <f t="shared" si="6"/>
        <v>10.353185069284528</v>
      </c>
      <c r="M89">
        <f t="shared" si="7"/>
        <v>11.258893691828147</v>
      </c>
      <c r="N89">
        <f t="shared" si="8"/>
        <v>8.7080290742483495</v>
      </c>
      <c r="O89">
        <f t="shared" si="9"/>
        <v>11.99040208520193</v>
      </c>
      <c r="P89">
        <f t="shared" si="10"/>
        <v>9.6786003371029601</v>
      </c>
      <c r="Q89">
        <f t="shared" si="5"/>
        <v>3.443568247008816</v>
      </c>
    </row>
    <row r="90" spans="1:17" x14ac:dyDescent="0.2">
      <c r="A90" t="s">
        <v>131</v>
      </c>
      <c r="B90">
        <v>19.944048188804913</v>
      </c>
      <c r="C90">
        <v>128727.74082814847</v>
      </c>
      <c r="D90">
        <v>43459.365493263795</v>
      </c>
      <c r="E90">
        <v>47860.313897644941</v>
      </c>
      <c r="F90">
        <v>45248.085939423458</v>
      </c>
      <c r="G90">
        <v>9448.8650049972512</v>
      </c>
      <c r="H90">
        <v>11312.021484855864</v>
      </c>
      <c r="J90">
        <v>19.944048188804913</v>
      </c>
      <c r="L90">
        <f t="shared" si="6"/>
        <v>11.765454916807679</v>
      </c>
      <c r="M90">
        <f t="shared" si="7"/>
        <v>10.679581653916999</v>
      </c>
      <c r="N90">
        <f t="shared" si="8"/>
        <v>10.776041920104563</v>
      </c>
      <c r="O90">
        <f t="shared" si="9"/>
        <v>10.719915648552165</v>
      </c>
      <c r="P90">
        <f t="shared" si="10"/>
        <v>9.153649907983274</v>
      </c>
      <c r="Q90">
        <f t="shared" si="5"/>
        <v>2.9929307624239589</v>
      </c>
    </row>
    <row r="91" spans="1:17" x14ac:dyDescent="0.2">
      <c r="A91" t="s">
        <v>132</v>
      </c>
      <c r="B91">
        <v>42.602219905223478</v>
      </c>
      <c r="C91">
        <v>35757.705785596794</v>
      </c>
      <c r="D91">
        <v>35757.705785596794</v>
      </c>
      <c r="E91">
        <v>11552.489561500504</v>
      </c>
      <c r="F91">
        <v>113703.55209896757</v>
      </c>
      <c r="G91">
        <v>7390.7308864328916</v>
      </c>
      <c r="H91">
        <v>6537.9542456906356</v>
      </c>
      <c r="J91">
        <v>42.602219905223478</v>
      </c>
      <c r="L91">
        <f t="shared" si="6"/>
        <v>10.484521071345615</v>
      </c>
      <c r="M91">
        <f t="shared" si="7"/>
        <v>10.484521071345615</v>
      </c>
      <c r="N91">
        <f t="shared" si="8"/>
        <v>9.3546562391734014</v>
      </c>
      <c r="O91">
        <f t="shared" si="9"/>
        <v>11.641349920226606</v>
      </c>
      <c r="P91">
        <f t="shared" si="10"/>
        <v>8.9079819111401068</v>
      </c>
      <c r="Q91">
        <f t="shared" si="5"/>
        <v>3.7519063623688775</v>
      </c>
    </row>
    <row r="92" spans="1:17" x14ac:dyDescent="0.2">
      <c r="A92" t="s">
        <v>133</v>
      </c>
      <c r="B92">
        <v>8.8866737844514319</v>
      </c>
      <c r="C92">
        <v>24755.334774643936</v>
      </c>
      <c r="D92">
        <v>23104.979123001009</v>
      </c>
      <c r="E92">
        <v>12652.726662595789</v>
      </c>
      <c r="F92">
        <v>280450.22521521134</v>
      </c>
      <c r="G92">
        <v>7524.2743350422552</v>
      </c>
      <c r="H92">
        <v>2394.0872884225359</v>
      </c>
      <c r="J92">
        <v>8.8866737844514319</v>
      </c>
      <c r="L92">
        <f t="shared" si="6"/>
        <v>10.116796291220298</v>
      </c>
      <c r="M92">
        <f t="shared" si="7"/>
        <v>10.047803419733347</v>
      </c>
      <c r="N92">
        <f t="shared" si="8"/>
        <v>9.4456280173791285</v>
      </c>
      <c r="O92">
        <f t="shared" si="9"/>
        <v>12.544151537985586</v>
      </c>
      <c r="P92">
        <f t="shared" si="10"/>
        <v>8.9258896510856029</v>
      </c>
      <c r="Q92">
        <f t="shared" si="5"/>
        <v>2.1845528270331558</v>
      </c>
    </row>
    <row r="93" spans="1:17" x14ac:dyDescent="0.2">
      <c r="A93" t="s">
        <v>134</v>
      </c>
      <c r="B93">
        <v>9.7135478025512612</v>
      </c>
      <c r="C93">
        <v>73715.885773384158</v>
      </c>
      <c r="D93">
        <v>69314.937369003019</v>
      </c>
      <c r="E93">
        <v>38508.29853833501</v>
      </c>
      <c r="F93">
        <v>190764.69060495391</v>
      </c>
      <c r="G93">
        <v>1493.9403481110849</v>
      </c>
      <c r="H93">
        <v>2298.3697663247458</v>
      </c>
      <c r="J93">
        <v>9.7135478025512612</v>
      </c>
      <c r="L93">
        <f t="shared" si="6"/>
        <v>11.207973601400889</v>
      </c>
      <c r="M93">
        <f t="shared" si="7"/>
        <v>11.146415708401456</v>
      </c>
      <c r="N93">
        <f t="shared" si="8"/>
        <v>10.558629043499337</v>
      </c>
      <c r="O93">
        <f t="shared" si="9"/>
        <v>12.158795961148195</v>
      </c>
      <c r="P93">
        <f t="shared" si="10"/>
        <v>7.3091724372591438</v>
      </c>
      <c r="Q93">
        <f t="shared" si="5"/>
        <v>2.2735215917334961</v>
      </c>
    </row>
    <row r="94" spans="1:17" x14ac:dyDescent="0.2">
      <c r="A94" t="s">
        <v>135</v>
      </c>
      <c r="B94">
        <v>66.090429185705545</v>
      </c>
      <c r="C94">
        <v>12652.726662595789</v>
      </c>
      <c r="D94">
        <v>34107.350133953871</v>
      </c>
      <c r="E94">
        <v>9902.1339098575736</v>
      </c>
      <c r="F94">
        <v>169106.09627477071</v>
      </c>
      <c r="G94">
        <v>9345.3368993952226</v>
      </c>
      <c r="H94">
        <v>8010.2887709101915</v>
      </c>
      <c r="J94">
        <v>66.090429185705545</v>
      </c>
      <c r="L94">
        <f t="shared" si="6"/>
        <v>9.4456280173791285</v>
      </c>
      <c r="M94">
        <f t="shared" si="7"/>
        <v>10.43726818649507</v>
      </c>
      <c r="N94">
        <f t="shared" si="8"/>
        <v>9.2005055593461424</v>
      </c>
      <c r="O94">
        <f t="shared" si="9"/>
        <v>12.038281585536488</v>
      </c>
      <c r="P94">
        <f t="shared" si="10"/>
        <v>9.1426327705394801</v>
      </c>
      <c r="Q94">
        <f t="shared" si="5"/>
        <v>4.1910239434195988</v>
      </c>
    </row>
    <row r="95" spans="1:17" x14ac:dyDescent="0.2">
      <c r="A95" t="s">
        <v>136</v>
      </c>
      <c r="B95">
        <v>31.447118595163687</v>
      </c>
      <c r="C95">
        <v>55011.855054764303</v>
      </c>
      <c r="D95">
        <v>139730.11183910133</v>
      </c>
      <c r="E95">
        <v>33557.231583406225</v>
      </c>
      <c r="F95">
        <v>4308.4134698238722</v>
      </c>
      <c r="G95">
        <v>15366.674709038478</v>
      </c>
      <c r="H95">
        <v>4882.8685991337215</v>
      </c>
      <c r="J95">
        <v>31.447118595163687</v>
      </c>
      <c r="L95">
        <f t="shared" si="6"/>
        <v>10.915303987438069</v>
      </c>
      <c r="M95">
        <f t="shared" si="7"/>
        <v>11.847468068468515</v>
      </c>
      <c r="N95">
        <f t="shared" si="8"/>
        <v>10.421007665623289</v>
      </c>
      <c r="O95">
        <f t="shared" si="9"/>
        <v>8.3683250108815024</v>
      </c>
      <c r="P95">
        <f t="shared" si="10"/>
        <v>9.6399564636812531</v>
      </c>
      <c r="Q95">
        <f t="shared" si="5"/>
        <v>3.4483073603534602</v>
      </c>
    </row>
    <row r="96" spans="1:17" x14ac:dyDescent="0.2">
      <c r="A96" t="s">
        <v>137</v>
      </c>
      <c r="B96">
        <v>15.166661569701944</v>
      </c>
      <c r="C96">
        <v>9902.1339098575736</v>
      </c>
      <c r="D96">
        <v>29156.283179025078</v>
      </c>
      <c r="E96">
        <v>6051.3040560240734</v>
      </c>
      <c r="F96">
        <v>112605.11943820282</v>
      </c>
      <c r="G96">
        <v>9724.9875878447892</v>
      </c>
      <c r="H96">
        <v>3582.8901639428173</v>
      </c>
      <c r="J96">
        <v>15.166661569701944</v>
      </c>
      <c r="L96">
        <f t="shared" si="6"/>
        <v>9.2005055593461424</v>
      </c>
      <c r="M96">
        <f t="shared" si="7"/>
        <v>10.280425715002099</v>
      </c>
      <c r="N96">
        <f t="shared" si="8"/>
        <v>8.7080290742483495</v>
      </c>
      <c r="O96">
        <f t="shared" si="9"/>
        <v>11.631642459357593</v>
      </c>
      <c r="P96">
        <f t="shared" si="10"/>
        <v>9.1824538921716723</v>
      </c>
      <c r="Q96">
        <f t="shared" si="5"/>
        <v>2.7190997012251303</v>
      </c>
    </row>
    <row r="97" spans="1:17" x14ac:dyDescent="0.2">
      <c r="A97" t="s">
        <v>138</v>
      </c>
      <c r="B97">
        <v>13.535569026813164</v>
      </c>
      <c r="C97">
        <v>17053.675066976935</v>
      </c>
      <c r="D97">
        <v>30806.638830668009</v>
      </c>
      <c r="E97">
        <v>3850.8298538335011</v>
      </c>
      <c r="F97">
        <v>215606.91455157544</v>
      </c>
      <c r="G97">
        <v>14752.052048265687</v>
      </c>
      <c r="H97">
        <v>7186.8971517191821</v>
      </c>
      <c r="J97">
        <v>13.535569026813164</v>
      </c>
      <c r="L97">
        <f t="shared" si="6"/>
        <v>9.7441210059351242</v>
      </c>
      <c r="M97">
        <f t="shared" si="7"/>
        <v>10.335485492185127</v>
      </c>
      <c r="N97">
        <f t="shared" si="8"/>
        <v>8.2560439505052923</v>
      </c>
      <c r="O97">
        <f t="shared" si="9"/>
        <v>12.281212188706677</v>
      </c>
      <c r="P97">
        <f t="shared" si="10"/>
        <v>9.599137474007728</v>
      </c>
      <c r="Q97">
        <f t="shared" si="5"/>
        <v>2.6053209633213239</v>
      </c>
    </row>
    <row r="98" spans="1:17" x14ac:dyDescent="0.2">
      <c r="A98" t="s">
        <v>139</v>
      </c>
      <c r="B98">
        <v>19.827671285821282</v>
      </c>
      <c r="C98">
        <v>8801.8968087622889</v>
      </c>
      <c r="D98">
        <v>11002.37101095286</v>
      </c>
      <c r="E98">
        <v>8251.7782582146447</v>
      </c>
      <c r="F98">
        <v>234854.94616877416</v>
      </c>
      <c r="G98">
        <v>3708.2359921385396</v>
      </c>
      <c r="H98">
        <v>3090.1966601154495</v>
      </c>
      <c r="J98">
        <v>19.827671285821282</v>
      </c>
      <c r="L98">
        <f t="shared" si="6"/>
        <v>9.0827225236897586</v>
      </c>
      <c r="M98">
        <f t="shared" si="7"/>
        <v>9.3058660750039692</v>
      </c>
      <c r="N98">
        <f t="shared" si="8"/>
        <v>9.0181840025521876</v>
      </c>
      <c r="O98">
        <f t="shared" si="9"/>
        <v>12.366723352203232</v>
      </c>
      <c r="P98">
        <f t="shared" si="10"/>
        <v>8.2183115687108561</v>
      </c>
      <c r="Q98">
        <f t="shared" si="5"/>
        <v>2.9870785017387438</v>
      </c>
    </row>
    <row r="99" spans="1:17" x14ac:dyDescent="0.2">
      <c r="A99" t="s">
        <v>140</v>
      </c>
      <c r="B99">
        <v>24.021722546169087</v>
      </c>
      <c r="C99">
        <v>18704.030718619862</v>
      </c>
      <c r="D99">
        <v>12102.608112048147</v>
      </c>
      <c r="E99">
        <v>13202.845213143433</v>
      </c>
      <c r="F99">
        <v>202682.32758407609</v>
      </c>
      <c r="G99">
        <v>13347.372792122083</v>
      </c>
      <c r="H99">
        <v>6920.8599662855249</v>
      </c>
      <c r="J99">
        <v>24.021722546169087</v>
      </c>
      <c r="L99">
        <f t="shared" si="6"/>
        <v>9.8364943260661395</v>
      </c>
      <c r="M99">
        <f t="shared" si="7"/>
        <v>9.4011762548082931</v>
      </c>
      <c r="N99">
        <f t="shared" si="8"/>
        <v>9.4881876317979241</v>
      </c>
      <c r="O99">
        <f t="shared" si="9"/>
        <v>12.219395143558225</v>
      </c>
      <c r="P99">
        <f t="shared" si="10"/>
        <v>9.4990748498642006</v>
      </c>
      <c r="Q99">
        <f t="shared" si="5"/>
        <v>3.1789585270767988</v>
      </c>
    </row>
    <row r="100" spans="1:17" x14ac:dyDescent="0.2">
      <c r="A100" t="s">
        <v>141</v>
      </c>
      <c r="B100">
        <v>10.361505505522643</v>
      </c>
      <c r="C100">
        <v>18153.91216807222</v>
      </c>
      <c r="D100">
        <v>16503.556516429289</v>
      </c>
      <c r="E100">
        <v>5501.1855054764301</v>
      </c>
      <c r="F100">
        <v>155422.11232779938</v>
      </c>
      <c r="G100">
        <v>4238.7848816672558</v>
      </c>
      <c r="H100">
        <v>6358.1773225008828</v>
      </c>
      <c r="J100">
        <v>10.361505505522643</v>
      </c>
      <c r="L100">
        <f t="shared" si="6"/>
        <v>9.8066413629164586</v>
      </c>
      <c r="M100">
        <f t="shared" si="7"/>
        <v>9.7113311831121329</v>
      </c>
      <c r="N100">
        <f t="shared" si="8"/>
        <v>8.6127188944440238</v>
      </c>
      <c r="O100">
        <f t="shared" si="9"/>
        <v>11.953899999764682</v>
      </c>
      <c r="P100">
        <f t="shared" si="10"/>
        <v>8.352031922640375</v>
      </c>
      <c r="Q100">
        <f t="shared" si="5"/>
        <v>2.3380975453394366</v>
      </c>
    </row>
    <row r="101" spans="1:17" x14ac:dyDescent="0.2">
      <c r="A101" t="s">
        <v>142</v>
      </c>
      <c r="B101">
        <v>65.341209799203057</v>
      </c>
      <c r="C101">
        <v>4951.0669549287868</v>
      </c>
      <c r="D101">
        <v>36307.82433614444</v>
      </c>
      <c r="E101">
        <v>10452.252460405218</v>
      </c>
      <c r="F101">
        <v>240306.71875739581</v>
      </c>
      <c r="G101">
        <v>7282.021780527145</v>
      </c>
      <c r="H101">
        <v>7282.021780527145</v>
      </c>
      <c r="J101">
        <v>65.341209799203057</v>
      </c>
      <c r="L101">
        <f t="shared" si="6"/>
        <v>8.5073583787861971</v>
      </c>
      <c r="M101">
        <f t="shared" si="7"/>
        <v>10.499788543476404</v>
      </c>
      <c r="N101">
        <f t="shared" si="8"/>
        <v>9.2545727806164191</v>
      </c>
      <c r="O101">
        <f t="shared" si="9"/>
        <v>12.389671381206332</v>
      </c>
      <c r="P101">
        <f t="shared" si="10"/>
        <v>8.8931638197398524</v>
      </c>
      <c r="Q101">
        <f t="shared" si="5"/>
        <v>4.1796229214469252</v>
      </c>
    </row>
    <row r="102" spans="1:17" x14ac:dyDescent="0.2">
      <c r="A102" t="s">
        <v>143</v>
      </c>
      <c r="B102">
        <v>21.408773678709963</v>
      </c>
      <c r="C102">
        <v>22004.74202190572</v>
      </c>
      <c r="D102">
        <v>15953.437965881647</v>
      </c>
      <c r="E102">
        <v>2750.592752738215</v>
      </c>
      <c r="F102">
        <v>130723.45109910902</v>
      </c>
      <c r="G102">
        <v>8944.2361278337758</v>
      </c>
      <c r="H102">
        <v>8944.2361278337758</v>
      </c>
      <c r="J102">
        <v>21.408773678709963</v>
      </c>
      <c r="L102">
        <f t="shared" si="6"/>
        <v>9.9990132555639146</v>
      </c>
      <c r="M102">
        <f t="shared" si="7"/>
        <v>9.6774296314364516</v>
      </c>
      <c r="N102">
        <f t="shared" si="8"/>
        <v>7.9195717138840784</v>
      </c>
      <c r="O102">
        <f t="shared" si="9"/>
        <v>11.780839310442316</v>
      </c>
      <c r="P102">
        <f t="shared" si="10"/>
        <v>9.0987645957433667</v>
      </c>
      <c r="Q102">
        <f t="shared" si="5"/>
        <v>3.0638008229933722</v>
      </c>
    </row>
    <row r="103" spans="1:17" x14ac:dyDescent="0.2">
      <c r="A103" t="s">
        <v>144</v>
      </c>
      <c r="B103">
        <v>76.30240505005564</v>
      </c>
      <c r="C103">
        <v>13202.845213143433</v>
      </c>
      <c r="D103">
        <v>21454.623471358078</v>
      </c>
      <c r="E103">
        <v>8801.8968087622889</v>
      </c>
      <c r="F103">
        <v>155500.14745703639</v>
      </c>
      <c r="G103">
        <v>6434.4888602911615</v>
      </c>
      <c r="H103">
        <v>5362.0740502426333</v>
      </c>
      <c r="J103">
        <v>76.30240505005564</v>
      </c>
      <c r="L103">
        <f t="shared" si="6"/>
        <v>9.4881876317979241</v>
      </c>
      <c r="M103">
        <f t="shared" si="7"/>
        <v>9.9736954475796242</v>
      </c>
      <c r="N103">
        <f t="shared" si="8"/>
        <v>9.0827225236897586</v>
      </c>
      <c r="O103">
        <f t="shared" si="9"/>
        <v>11.954401958877737</v>
      </c>
      <c r="P103">
        <f t="shared" si="10"/>
        <v>8.7694276856852191</v>
      </c>
      <c r="Q103">
        <f t="shared" si="5"/>
        <v>4.3347044587642207</v>
      </c>
    </row>
    <row r="104" spans="1:17" x14ac:dyDescent="0.2">
      <c r="A104" t="s">
        <v>145</v>
      </c>
      <c r="B104">
        <v>73.379632054425485</v>
      </c>
      <c r="C104">
        <v>17603.793617524578</v>
      </c>
      <c r="D104">
        <v>11002.37101095286</v>
      </c>
      <c r="E104">
        <v>6051.3040560240734</v>
      </c>
      <c r="F104">
        <v>199806.69863573843</v>
      </c>
      <c r="G104">
        <v>9293.334820266904</v>
      </c>
      <c r="H104">
        <v>6505.334374186833</v>
      </c>
      <c r="J104">
        <v>73.379632054425485</v>
      </c>
      <c r="L104">
        <f t="shared" si="6"/>
        <v>9.775869704249704</v>
      </c>
      <c r="M104">
        <f t="shared" si="7"/>
        <v>9.3058660750039692</v>
      </c>
      <c r="N104">
        <f t="shared" si="8"/>
        <v>8.7080290742483495</v>
      </c>
      <c r="O104">
        <f t="shared" si="9"/>
        <v>12.205105671339981</v>
      </c>
      <c r="P104">
        <f t="shared" si="10"/>
        <v>9.137052736206364</v>
      </c>
      <c r="Q104">
        <f t="shared" si="5"/>
        <v>4.2956464046657974</v>
      </c>
    </row>
    <row r="105" spans="1:17" x14ac:dyDescent="0.2">
      <c r="A105" t="s">
        <v>146</v>
      </c>
      <c r="B105">
        <v>15.789143425731879</v>
      </c>
      <c r="C105">
        <v>31356.757381215648</v>
      </c>
      <c r="D105">
        <v>35207.587235049155</v>
      </c>
      <c r="E105">
        <v>10452.252460405218</v>
      </c>
      <c r="F105">
        <v>155754.77678167165</v>
      </c>
      <c r="G105">
        <v>6882.1878112831664</v>
      </c>
      <c r="H105">
        <v>2897.7632889613333</v>
      </c>
      <c r="J105">
        <v>15.789143425731879</v>
      </c>
      <c r="L105">
        <f t="shared" si="6"/>
        <v>10.353185069284528</v>
      </c>
      <c r="M105">
        <f t="shared" si="7"/>
        <v>10.469016884809649</v>
      </c>
      <c r="N105">
        <f t="shared" si="8"/>
        <v>9.2545727806164191</v>
      </c>
      <c r="O105">
        <f t="shared" si="9"/>
        <v>11.956038105724643</v>
      </c>
      <c r="P105">
        <f t="shared" si="10"/>
        <v>8.8366918762034743</v>
      </c>
      <c r="Q105">
        <f t="shared" si="5"/>
        <v>2.7593225789006959</v>
      </c>
    </row>
    <row r="106" spans="1:17" x14ac:dyDescent="0.2">
      <c r="A106" s="15" t="s">
        <v>147</v>
      </c>
      <c r="B106" s="15">
        <v>-29.164185956769927</v>
      </c>
      <c r="C106" s="15">
        <v>9352.0153593099312</v>
      </c>
      <c r="D106" s="15">
        <v>2750.592752738215</v>
      </c>
      <c r="E106" s="15">
        <v>4400.9484043811444</v>
      </c>
      <c r="F106" s="15">
        <v>325945.24119947851</v>
      </c>
      <c r="G106" s="15">
        <v>11640.901471409947</v>
      </c>
      <c r="H106" s="15">
        <v>4656.3605885639781</v>
      </c>
      <c r="I106" s="15"/>
      <c r="J106" s="15">
        <v>-29.164185956769927</v>
      </c>
      <c r="K106" s="15"/>
      <c r="L106">
        <f t="shared" si="6"/>
        <v>9.1433471455061941</v>
      </c>
      <c r="M106">
        <f t="shared" si="7"/>
        <v>7.9195717138840784</v>
      </c>
      <c r="N106">
        <f t="shared" si="8"/>
        <v>8.3895753431298132</v>
      </c>
      <c r="O106">
        <f t="shared" si="9"/>
        <v>12.694484674459265</v>
      </c>
      <c r="P106">
        <f t="shared" si="10"/>
        <v>9.3622801642840603</v>
      </c>
      <c r="Q106">
        <v>0</v>
      </c>
    </row>
    <row r="107" spans="1:17" x14ac:dyDescent="0.2">
      <c r="A107" t="s">
        <v>148</v>
      </c>
      <c r="B107">
        <v>35.032138702257953</v>
      </c>
      <c r="C107">
        <v>21454.623471358078</v>
      </c>
      <c r="D107">
        <v>17603.793617524578</v>
      </c>
      <c r="E107">
        <v>550.11855054764305</v>
      </c>
      <c r="F107">
        <v>306715.79799356748</v>
      </c>
      <c r="G107">
        <v>11075.848260878825</v>
      </c>
      <c r="H107">
        <v>8093.8891137191422</v>
      </c>
      <c r="J107">
        <v>35.032138702257953</v>
      </c>
      <c r="L107">
        <f t="shared" si="6"/>
        <v>9.9736954475796242</v>
      </c>
      <c r="M107">
        <f t="shared" si="7"/>
        <v>9.775869704249704</v>
      </c>
      <c r="N107">
        <f t="shared" si="8"/>
        <v>6.3101338014499779</v>
      </c>
      <c r="O107">
        <f t="shared" si="9"/>
        <v>12.633676858373315</v>
      </c>
      <c r="P107">
        <f t="shared" si="10"/>
        <v>9.3125221843846973</v>
      </c>
      <c r="Q107">
        <f t="shared" si="5"/>
        <v>3.5562658887929821</v>
      </c>
    </row>
    <row r="108" spans="1:17" x14ac:dyDescent="0.2">
      <c r="A108" t="s">
        <v>149</v>
      </c>
      <c r="B108">
        <v>31.237240181041784</v>
      </c>
      <c r="C108">
        <v>28056.04607792979</v>
      </c>
      <c r="D108">
        <v>47310.195347097302</v>
      </c>
      <c r="E108">
        <v>19254.149269167505</v>
      </c>
      <c r="F108">
        <v>129938.43393249388</v>
      </c>
      <c r="G108">
        <v>5878.1672493271044</v>
      </c>
      <c r="H108">
        <v>5259.4128020295148</v>
      </c>
      <c r="J108">
        <v>31.237240181041784</v>
      </c>
      <c r="L108">
        <f t="shared" si="6"/>
        <v>10.241959434174303</v>
      </c>
      <c r="M108">
        <f t="shared" si="7"/>
        <v>10.764481097703486</v>
      </c>
      <c r="N108">
        <f t="shared" si="8"/>
        <v>9.8654818629393919</v>
      </c>
      <c r="O108">
        <f t="shared" si="9"/>
        <v>11.774816032126198</v>
      </c>
      <c r="P108">
        <f t="shared" si="10"/>
        <v>8.6790003000152254</v>
      </c>
      <c r="Q108">
        <f t="shared" si="5"/>
        <v>3.4416109785928035</v>
      </c>
    </row>
    <row r="109" spans="1:17" x14ac:dyDescent="0.2">
      <c r="A109" t="s">
        <v>150</v>
      </c>
      <c r="B109">
        <v>44.151026063599375</v>
      </c>
      <c r="C109">
        <v>40158.65418997794</v>
      </c>
      <c r="D109">
        <v>34107.350133953871</v>
      </c>
      <c r="E109">
        <v>13202.845213143433</v>
      </c>
      <c r="F109">
        <v>100996.15877942776</v>
      </c>
      <c r="G109">
        <v>4713.1540763732955</v>
      </c>
      <c r="H109">
        <v>5723.1156641675734</v>
      </c>
      <c r="J109">
        <v>44.151026063599375</v>
      </c>
      <c r="L109">
        <f t="shared" si="6"/>
        <v>10.60059324259837</v>
      </c>
      <c r="M109">
        <f t="shared" si="7"/>
        <v>10.43726818649507</v>
      </c>
      <c r="N109">
        <f t="shared" si="8"/>
        <v>9.4881876317979241</v>
      </c>
      <c r="O109">
        <f t="shared" si="9"/>
        <v>11.522837763213312</v>
      </c>
      <c r="P109">
        <f t="shared" si="10"/>
        <v>8.45811261817237</v>
      </c>
      <c r="Q109">
        <f t="shared" si="5"/>
        <v>3.787616167178542</v>
      </c>
    </row>
    <row r="110" spans="1:17" x14ac:dyDescent="0.2">
      <c r="A110" t="s">
        <v>151</v>
      </c>
      <c r="B110">
        <v>43.735205182105204</v>
      </c>
      <c r="C110">
        <v>71515.411571193588</v>
      </c>
      <c r="D110">
        <v>72065.530121741234</v>
      </c>
      <c r="E110">
        <v>11002.37101095286</v>
      </c>
      <c r="F110">
        <v>143390.47645372894</v>
      </c>
      <c r="G110">
        <v>4664.5094750008202</v>
      </c>
      <c r="H110">
        <v>6737.6247972234069</v>
      </c>
      <c r="J110">
        <v>43.735205182105204</v>
      </c>
      <c r="L110">
        <f t="shared" si="6"/>
        <v>11.17766825190556</v>
      </c>
      <c r="M110">
        <f t="shared" si="7"/>
        <v>11.18533112465113</v>
      </c>
      <c r="N110">
        <f t="shared" si="8"/>
        <v>9.3058660750039692</v>
      </c>
      <c r="O110">
        <f t="shared" si="9"/>
        <v>11.87332679248569</v>
      </c>
      <c r="P110">
        <f t="shared" si="10"/>
        <v>8.4477379576993759</v>
      </c>
      <c r="Q110">
        <f t="shared" si="5"/>
        <v>3.7781533883460128</v>
      </c>
    </row>
    <row r="111" spans="1:17" x14ac:dyDescent="0.2">
      <c r="A111" t="s">
        <v>152</v>
      </c>
      <c r="B111">
        <v>25.196101020363869</v>
      </c>
      <c r="C111">
        <v>13752.963763691076</v>
      </c>
      <c r="D111">
        <v>45659.839695454371</v>
      </c>
      <c r="E111">
        <v>14303.082314238718</v>
      </c>
      <c r="F111">
        <v>107546.96689251529</v>
      </c>
      <c r="G111">
        <v>13584.880028528249</v>
      </c>
      <c r="H111">
        <v>3113.2016732043903</v>
      </c>
      <c r="J111">
        <v>25.196101020363869</v>
      </c>
      <c r="L111">
        <f t="shared" si="6"/>
        <v>9.5290096263181781</v>
      </c>
      <c r="M111">
        <f t="shared" si="7"/>
        <v>10.728974409246575</v>
      </c>
      <c r="N111">
        <f t="shared" si="8"/>
        <v>9.5682303394714605</v>
      </c>
      <c r="O111">
        <f t="shared" si="9"/>
        <v>11.585682932461983</v>
      </c>
      <c r="P111">
        <f t="shared" si="10"/>
        <v>9.5167126906494435</v>
      </c>
      <c r="Q111">
        <f t="shared" si="5"/>
        <v>3.2266892611326528</v>
      </c>
    </row>
    <row r="112" spans="1:17" x14ac:dyDescent="0.2">
      <c r="A112" t="s">
        <v>153</v>
      </c>
      <c r="B112">
        <v>40.108254421032143</v>
      </c>
      <c r="C112">
        <v>8251.7782582146447</v>
      </c>
      <c r="D112">
        <v>8251.7782582146447</v>
      </c>
      <c r="E112">
        <v>8801.8968087622889</v>
      </c>
      <c r="F112">
        <v>226508.16687779466</v>
      </c>
      <c r="G112">
        <v>12583.787048766371</v>
      </c>
      <c r="H112">
        <v>18456.221004857343</v>
      </c>
      <c r="J112">
        <v>40.108254421032143</v>
      </c>
      <c r="L112">
        <f t="shared" si="6"/>
        <v>9.0181840025521876</v>
      </c>
      <c r="M112">
        <f t="shared" si="7"/>
        <v>9.0181840025521876</v>
      </c>
      <c r="N112">
        <f t="shared" si="8"/>
        <v>9.0827225236897586</v>
      </c>
      <c r="O112">
        <f t="shared" si="9"/>
        <v>12.330536280110799</v>
      </c>
      <c r="P112">
        <f t="shared" si="10"/>
        <v>9.4401645222146335</v>
      </c>
      <c r="Q112">
        <f t="shared" si="5"/>
        <v>3.6915821590401867</v>
      </c>
    </row>
    <row r="113" spans="1:17" x14ac:dyDescent="0.2">
      <c r="A113" t="s">
        <v>154</v>
      </c>
      <c r="B113">
        <v>9.3632078861367631</v>
      </c>
      <c r="C113">
        <v>19254.149269167505</v>
      </c>
      <c r="D113">
        <v>31906.875931763294</v>
      </c>
      <c r="E113">
        <v>5501.1855054764301</v>
      </c>
      <c r="F113">
        <v>163110.0899901668</v>
      </c>
      <c r="G113">
        <v>2796.1729712600022</v>
      </c>
      <c r="H113">
        <v>2330.1441427166683</v>
      </c>
      <c r="J113">
        <v>9.3632078861367631</v>
      </c>
      <c r="L113">
        <f t="shared" si="6"/>
        <v>9.8654818629393919</v>
      </c>
      <c r="M113">
        <f t="shared" si="7"/>
        <v>10.370576811996397</v>
      </c>
      <c r="N113">
        <f t="shared" si="8"/>
        <v>8.6127188944440238</v>
      </c>
      <c r="O113">
        <f t="shared" si="9"/>
        <v>12.002180650522513</v>
      </c>
      <c r="P113">
        <f t="shared" si="10"/>
        <v>7.9360069652671097</v>
      </c>
      <c r="Q113">
        <f t="shared" si="5"/>
        <v>2.2367879546512897</v>
      </c>
    </row>
    <row r="114" spans="1:17" x14ac:dyDescent="0.2">
      <c r="A114" t="s">
        <v>155</v>
      </c>
      <c r="B114">
        <v>18.515145621527495</v>
      </c>
      <c r="C114">
        <v>72065.530121741234</v>
      </c>
      <c r="D114">
        <v>57212.329256954872</v>
      </c>
      <c r="E114">
        <v>19804.267819715147</v>
      </c>
      <c r="F114">
        <v>102745.70779805674</v>
      </c>
      <c r="G114">
        <v>10445.813626135769</v>
      </c>
      <c r="H114">
        <v>8048.4137775144445</v>
      </c>
      <c r="J114">
        <v>18.515145621527495</v>
      </c>
      <c r="L114">
        <f t="shared" si="6"/>
        <v>11.18533112465113</v>
      </c>
      <c r="M114">
        <f t="shared" si="7"/>
        <v>10.954524700591351</v>
      </c>
      <c r="N114">
        <f t="shared" si="8"/>
        <v>9.8936527399060878</v>
      </c>
      <c r="O114">
        <f t="shared" si="9"/>
        <v>11.540012358231031</v>
      </c>
      <c r="P114">
        <f t="shared" si="10"/>
        <v>9.2539565671881974</v>
      </c>
      <c r="Q114">
        <f t="shared" si="5"/>
        <v>2.9185890793914919</v>
      </c>
    </row>
    <row r="115" spans="1:17" x14ac:dyDescent="0.2">
      <c r="A115" t="s">
        <v>156</v>
      </c>
      <c r="B115">
        <v>18.479401588332109</v>
      </c>
      <c r="C115">
        <v>17053.675066976935</v>
      </c>
      <c r="D115">
        <v>44559.602594359079</v>
      </c>
      <c r="E115">
        <v>9902.1339098575736</v>
      </c>
      <c r="F115">
        <v>144352.71554953704</v>
      </c>
      <c r="G115">
        <v>9279.817428184524</v>
      </c>
      <c r="H115">
        <v>3780.6663596307321</v>
      </c>
      <c r="J115">
        <v>18.479401588332109</v>
      </c>
      <c r="L115">
        <f t="shared" si="6"/>
        <v>9.7441210059351242</v>
      </c>
      <c r="M115">
        <f t="shared" si="7"/>
        <v>10.704582956122417</v>
      </c>
      <c r="N115">
        <f t="shared" si="8"/>
        <v>9.2005055593461424</v>
      </c>
      <c r="O115">
        <f t="shared" si="9"/>
        <v>11.88001499717279</v>
      </c>
      <c r="P115">
        <f t="shared" si="10"/>
        <v>9.1355971518997041</v>
      </c>
      <c r="Q115">
        <f t="shared" si="5"/>
        <v>2.9166566841054831</v>
      </c>
    </row>
    <row r="116" spans="1:17" x14ac:dyDescent="0.2">
      <c r="A116" t="s">
        <v>157</v>
      </c>
      <c r="B116">
        <v>34.230041249351729</v>
      </c>
      <c r="C116">
        <v>8801.8968087622889</v>
      </c>
      <c r="D116">
        <v>25855.571875739221</v>
      </c>
      <c r="E116">
        <v>9352.0153593099312</v>
      </c>
      <c r="F116">
        <v>219355.97086952708</v>
      </c>
      <c r="G116">
        <v>3133.6567267075293</v>
      </c>
      <c r="H116">
        <v>6267.3134534150586</v>
      </c>
      <c r="J116">
        <v>34.230041249351729</v>
      </c>
      <c r="L116">
        <f t="shared" si="6"/>
        <v>9.0827225236897586</v>
      </c>
      <c r="M116">
        <f t="shared" si="7"/>
        <v>10.160281403160036</v>
      </c>
      <c r="N116">
        <f t="shared" si="8"/>
        <v>9.1433471455061941</v>
      </c>
      <c r="O116">
        <f t="shared" si="9"/>
        <v>12.298451126964832</v>
      </c>
      <c r="P116">
        <f t="shared" si="10"/>
        <v>8.0499558849154713</v>
      </c>
      <c r="Q116">
        <f t="shared" si="5"/>
        <v>3.5331036576056896</v>
      </c>
    </row>
    <row r="117" spans="1:17" x14ac:dyDescent="0.2">
      <c r="A117" t="s">
        <v>158</v>
      </c>
      <c r="B117">
        <v>3.1652993350742236</v>
      </c>
      <c r="C117">
        <v>14853.200864786362</v>
      </c>
      <c r="D117">
        <v>19254.149269167505</v>
      </c>
      <c r="E117">
        <v>13752.963763691076</v>
      </c>
      <c r="F117">
        <v>292882.94444986817</v>
      </c>
      <c r="G117">
        <v>11094.050926131371</v>
      </c>
      <c r="H117">
        <v>5768.906481588313</v>
      </c>
      <c r="J117">
        <v>3.1652993350742236</v>
      </c>
      <c r="L117">
        <f t="shared" si="6"/>
        <v>9.6059706674543079</v>
      </c>
      <c r="M117">
        <f t="shared" si="7"/>
        <v>9.8654818629393919</v>
      </c>
      <c r="N117">
        <f t="shared" si="8"/>
        <v>9.5290096263181781</v>
      </c>
      <c r="O117">
        <f t="shared" si="9"/>
        <v>12.587528301177986</v>
      </c>
      <c r="P117">
        <f t="shared" si="10"/>
        <v>9.3141642910257154</v>
      </c>
      <c r="Q117">
        <f t="shared" si="5"/>
        <v>1.1522476277667755</v>
      </c>
    </row>
    <row r="118" spans="1:17" x14ac:dyDescent="0.2">
      <c r="A118" t="s">
        <v>159</v>
      </c>
      <c r="B118">
        <v>16.052651694007494</v>
      </c>
      <c r="C118">
        <v>14303.082314238718</v>
      </c>
      <c r="D118">
        <v>22554.860572453363</v>
      </c>
      <c r="E118">
        <v>1650.3556516429292</v>
      </c>
      <c r="F118">
        <v>157741.97619147773</v>
      </c>
      <c r="G118">
        <v>4732.2592857443324</v>
      </c>
      <c r="H118">
        <v>5258.0658730492578</v>
      </c>
      <c r="J118">
        <v>16.052651694007494</v>
      </c>
      <c r="L118">
        <f t="shared" si="6"/>
        <v>9.5682303394714605</v>
      </c>
      <c r="M118">
        <f t="shared" si="7"/>
        <v>10.023705868154286</v>
      </c>
      <c r="N118">
        <f t="shared" si="8"/>
        <v>7.4087460901180879</v>
      </c>
      <c r="O118">
        <f t="shared" si="9"/>
        <v>11.968715915030458</v>
      </c>
      <c r="P118">
        <f t="shared" si="10"/>
        <v>8.4621580177104772</v>
      </c>
      <c r="Q118">
        <f t="shared" si="5"/>
        <v>2.7758740505095054</v>
      </c>
    </row>
    <row r="119" spans="1:17" x14ac:dyDescent="0.2">
      <c r="A119" t="s">
        <v>160</v>
      </c>
      <c r="B119">
        <v>81.39013269094329</v>
      </c>
      <c r="C119">
        <v>13202.845213143433</v>
      </c>
      <c r="D119">
        <v>31356.757381215648</v>
      </c>
      <c r="E119">
        <v>11552.489561500504</v>
      </c>
      <c r="F119">
        <v>236683.76460320337</v>
      </c>
      <c r="G119">
        <v>11834.188230160169</v>
      </c>
      <c r="H119">
        <v>8505.8227904276209</v>
      </c>
      <c r="J119">
        <v>81.39013269094329</v>
      </c>
      <c r="L119">
        <f t="shared" si="6"/>
        <v>9.4881876317979241</v>
      </c>
      <c r="M119">
        <f t="shared" si="7"/>
        <v>10.353185069284528</v>
      </c>
      <c r="N119">
        <f t="shared" si="8"/>
        <v>9.3546562391734014</v>
      </c>
      <c r="O119">
        <f t="shared" si="9"/>
        <v>12.374480202542125</v>
      </c>
      <c r="P119">
        <f t="shared" si="10"/>
        <v>9.378747928988135</v>
      </c>
      <c r="Q119">
        <f t="shared" si="5"/>
        <v>4.3992540456477736</v>
      </c>
    </row>
    <row r="120" spans="1:17" x14ac:dyDescent="0.2">
      <c r="A120" t="s">
        <v>161</v>
      </c>
      <c r="B120">
        <v>18.161173810505773</v>
      </c>
      <c r="C120">
        <v>19254.149269167505</v>
      </c>
      <c r="D120">
        <v>21454.623471358078</v>
      </c>
      <c r="E120">
        <v>8251.7782582146447</v>
      </c>
      <c r="F120">
        <v>209171.10719496314</v>
      </c>
      <c r="G120">
        <v>3660.4943759118555</v>
      </c>
      <c r="H120">
        <v>1568.7833039622237</v>
      </c>
      <c r="J120">
        <v>18.161173810505773</v>
      </c>
      <c r="L120">
        <f t="shared" si="6"/>
        <v>9.8654818629393919</v>
      </c>
      <c r="M120">
        <f t="shared" si="7"/>
        <v>9.9736954475796242</v>
      </c>
      <c r="N120">
        <f t="shared" si="8"/>
        <v>9.0181840025521876</v>
      </c>
      <c r="O120">
        <f t="shared" si="9"/>
        <v>12.250907890711975</v>
      </c>
      <c r="P120">
        <f t="shared" si="10"/>
        <v>8.2053534926593059</v>
      </c>
      <c r="Q120">
        <f t="shared" si="5"/>
        <v>2.8992860082266456</v>
      </c>
    </row>
    <row r="121" spans="1:17" x14ac:dyDescent="0.2">
      <c r="A121" t="s">
        <v>162</v>
      </c>
      <c r="B121">
        <v>21.764378224097584</v>
      </c>
      <c r="C121">
        <v>86918.730986527589</v>
      </c>
      <c r="D121">
        <v>95170.509244742236</v>
      </c>
      <c r="E121">
        <v>19254.149269167505</v>
      </c>
      <c r="F121">
        <v>105487.81722264428</v>
      </c>
      <c r="G121">
        <v>6393.2010437966246</v>
      </c>
      <c r="H121">
        <v>3835.9206262779744</v>
      </c>
      <c r="J121">
        <v>21.764378224097584</v>
      </c>
      <c r="L121">
        <f t="shared" si="6"/>
        <v>11.372728834476945</v>
      </c>
      <c r="M121">
        <f t="shared" si="7"/>
        <v>11.463425395947757</v>
      </c>
      <c r="N121">
        <f t="shared" si="8"/>
        <v>9.8654818629393919</v>
      </c>
      <c r="O121">
        <f t="shared" si="9"/>
        <v>11.566350748667713</v>
      </c>
      <c r="P121">
        <f t="shared" si="10"/>
        <v>8.7629903677611782</v>
      </c>
      <c r="Q121">
        <f t="shared" si="5"/>
        <v>3.0802746069002436</v>
      </c>
    </row>
    <row r="122" spans="1:17" x14ac:dyDescent="0.2">
      <c r="A122" t="s">
        <v>163</v>
      </c>
      <c r="B122">
        <v>47.421554239477189</v>
      </c>
      <c r="C122">
        <v>23655.097673548651</v>
      </c>
      <c r="D122">
        <v>25305.453325191578</v>
      </c>
      <c r="E122">
        <v>11002.37101095286</v>
      </c>
      <c r="F122">
        <v>212903.24693828754</v>
      </c>
      <c r="G122">
        <v>9498.7602480159057</v>
      </c>
      <c r="H122">
        <v>5568.2387660782897</v>
      </c>
      <c r="J122">
        <v>47.421554239477189</v>
      </c>
      <c r="L122">
        <f t="shared" si="6"/>
        <v>10.071333917143541</v>
      </c>
      <c r="M122">
        <f t="shared" si="7"/>
        <v>10.138775197939074</v>
      </c>
      <c r="N122">
        <f t="shared" si="8"/>
        <v>9.3058660750039692</v>
      </c>
      <c r="O122">
        <f t="shared" si="9"/>
        <v>12.268593101767095</v>
      </c>
      <c r="P122">
        <f t="shared" si="10"/>
        <v>9.1589165688638872</v>
      </c>
      <c r="Q122">
        <f t="shared" si="5"/>
        <v>3.8590768561329751</v>
      </c>
    </row>
    <row r="123" spans="1:17" x14ac:dyDescent="0.2">
      <c r="A123" t="s">
        <v>164</v>
      </c>
      <c r="B123">
        <v>34.349855152385032</v>
      </c>
      <c r="C123">
        <v>21454.623471358078</v>
      </c>
      <c r="D123">
        <v>22004.74202190572</v>
      </c>
      <c r="E123">
        <v>8801.8968087622889</v>
      </c>
      <c r="F123">
        <v>188377.13101629465</v>
      </c>
      <c r="G123">
        <v>8923.1272586665873</v>
      </c>
      <c r="H123">
        <v>4461.5636293332936</v>
      </c>
      <c r="J123">
        <v>34.349855152385032</v>
      </c>
      <c r="L123">
        <f t="shared" si="6"/>
        <v>9.9736954475796242</v>
      </c>
      <c r="M123">
        <f t="shared" si="7"/>
        <v>9.9990132555639146</v>
      </c>
      <c r="N123">
        <f t="shared" si="8"/>
        <v>9.0827225236897586</v>
      </c>
      <c r="O123">
        <f t="shared" si="9"/>
        <v>12.146201248492783</v>
      </c>
      <c r="P123">
        <f t="shared" si="10"/>
        <v>9.0964017536685162</v>
      </c>
      <c r="Q123">
        <f t="shared" si="5"/>
        <v>3.5365978018438935</v>
      </c>
    </row>
    <row r="124" spans="1:17" x14ac:dyDescent="0.2">
      <c r="A124" t="s">
        <v>165</v>
      </c>
      <c r="B124">
        <v>2.6366654687446385</v>
      </c>
      <c r="C124">
        <v>20904.504920810436</v>
      </c>
      <c r="D124">
        <v>31356.757381215648</v>
      </c>
      <c r="E124">
        <v>3850.8298538335011</v>
      </c>
      <c r="F124">
        <v>232748.0292728341</v>
      </c>
      <c r="G124">
        <v>9538.85365872271</v>
      </c>
      <c r="H124">
        <v>4578.649756186901</v>
      </c>
      <c r="J124">
        <v>2.6366654687446385</v>
      </c>
      <c r="L124">
        <f t="shared" si="6"/>
        <v>9.9477199611763645</v>
      </c>
      <c r="M124">
        <f t="shared" si="7"/>
        <v>10.353185069284528</v>
      </c>
      <c r="N124">
        <f t="shared" si="8"/>
        <v>8.2560439505052923</v>
      </c>
      <c r="O124">
        <f t="shared" si="9"/>
        <v>12.357711727962045</v>
      </c>
      <c r="P124">
        <f t="shared" si="10"/>
        <v>9.1631285956628901</v>
      </c>
      <c r="Q124">
        <f t="shared" ref="Q124:Q152" si="11">LN(J124)</f>
        <v>0.96951503877935408</v>
      </c>
    </row>
    <row r="125" spans="1:17" x14ac:dyDescent="0.2">
      <c r="A125" t="s">
        <v>166</v>
      </c>
      <c r="B125">
        <v>6.1587092232188638</v>
      </c>
      <c r="C125">
        <v>91869.797941456389</v>
      </c>
      <c r="D125">
        <v>62163.396211883657</v>
      </c>
      <c r="E125">
        <v>22554.860572453363</v>
      </c>
      <c r="F125">
        <v>175533.36802795678</v>
      </c>
      <c r="G125">
        <v>5315.4470600015084</v>
      </c>
      <c r="H125">
        <v>6551.5975390716267</v>
      </c>
      <c r="J125">
        <v>6.1587092232188638</v>
      </c>
      <c r="L125">
        <f t="shared" si="6"/>
        <v>11.428127613866733</v>
      </c>
      <c r="M125">
        <f t="shared" si="7"/>
        <v>11.037521620162318</v>
      </c>
      <c r="N125">
        <f t="shared" si="8"/>
        <v>10.023705868154286</v>
      </c>
      <c r="O125">
        <f t="shared" si="9"/>
        <v>12.075584435028839</v>
      </c>
      <c r="P125">
        <f t="shared" si="10"/>
        <v>8.578372400127094</v>
      </c>
      <c r="Q125">
        <f t="shared" si="11"/>
        <v>1.8178672139032528</v>
      </c>
    </row>
    <row r="126" spans="1:17" x14ac:dyDescent="0.2">
      <c r="A126" t="s">
        <v>167</v>
      </c>
      <c r="B126">
        <v>37.020705571200494</v>
      </c>
      <c r="C126">
        <v>37408.061437239725</v>
      </c>
      <c r="D126">
        <v>40158.65418997794</v>
      </c>
      <c r="E126">
        <v>2750.592752738215</v>
      </c>
      <c r="F126">
        <v>211315.79300444099</v>
      </c>
      <c r="G126">
        <v>10733.500597050972</v>
      </c>
      <c r="H126">
        <v>6373.0159794990141</v>
      </c>
      <c r="J126">
        <v>37.020705571200494</v>
      </c>
      <c r="L126">
        <f t="shared" si="6"/>
        <v>10.529641506626085</v>
      </c>
      <c r="M126">
        <f t="shared" si="7"/>
        <v>10.60059324259837</v>
      </c>
      <c r="N126">
        <f t="shared" si="8"/>
        <v>7.9195717138840784</v>
      </c>
      <c r="O126">
        <f t="shared" si="9"/>
        <v>12.261108942904997</v>
      </c>
      <c r="P126">
        <f t="shared" si="10"/>
        <v>9.2811250263191454</v>
      </c>
      <c r="Q126">
        <f t="shared" si="11"/>
        <v>3.6114773661533679</v>
      </c>
    </row>
    <row r="127" spans="1:17" x14ac:dyDescent="0.2">
      <c r="A127" t="s">
        <v>168</v>
      </c>
      <c r="B127">
        <v>1.835461291502412</v>
      </c>
      <c r="C127">
        <v>120475.96256993382</v>
      </c>
      <c r="D127">
        <v>139730.11183910133</v>
      </c>
      <c r="E127">
        <v>26955.808976834505</v>
      </c>
      <c r="F127">
        <v>283083.27643914544</v>
      </c>
      <c r="G127">
        <v>8575.7580803623459</v>
      </c>
      <c r="H127">
        <v>3746.690423459278</v>
      </c>
      <c r="J127">
        <v>1.835461291502412</v>
      </c>
      <c r="L127">
        <f t="shared" si="6"/>
        <v>11.699205531266479</v>
      </c>
      <c r="M127">
        <f t="shared" si="7"/>
        <v>11.847468068468515</v>
      </c>
      <c r="N127">
        <f t="shared" si="8"/>
        <v>10.201954099560604</v>
      </c>
      <c r="O127">
        <f t="shared" si="9"/>
        <v>12.553496396374349</v>
      </c>
      <c r="P127">
        <f t="shared" si="10"/>
        <v>9.0566946739997309</v>
      </c>
      <c r="Q127">
        <f t="shared" si="11"/>
        <v>0.60729583492955352</v>
      </c>
    </row>
    <row r="128" spans="1:17" x14ac:dyDescent="0.2">
      <c r="A128" t="s">
        <v>169</v>
      </c>
      <c r="B128">
        <v>60.773637580930398</v>
      </c>
      <c r="C128">
        <v>29706.401729572724</v>
      </c>
      <c r="D128">
        <v>8251.7782582146447</v>
      </c>
      <c r="E128">
        <v>9902.1339098575736</v>
      </c>
      <c r="F128">
        <v>221881.45613403613</v>
      </c>
      <c r="G128">
        <v>6902.9786352811234</v>
      </c>
      <c r="H128">
        <v>6902.9786352811234</v>
      </c>
      <c r="J128">
        <v>60.773637580930398</v>
      </c>
      <c r="L128">
        <f t="shared" si="6"/>
        <v>10.299117848014253</v>
      </c>
      <c r="M128">
        <f t="shared" si="7"/>
        <v>9.0181840025521876</v>
      </c>
      <c r="N128">
        <f t="shared" si="8"/>
        <v>9.2005055593461424</v>
      </c>
      <c r="O128">
        <f t="shared" si="9"/>
        <v>12.309898536857371</v>
      </c>
      <c r="P128">
        <f t="shared" si="10"/>
        <v>8.8397082837082657</v>
      </c>
      <c r="Q128">
        <f t="shared" si="11"/>
        <v>4.10715610252484</v>
      </c>
    </row>
    <row r="129" spans="1:17" x14ac:dyDescent="0.2">
      <c r="A129" t="s">
        <v>170</v>
      </c>
      <c r="B129">
        <v>17.584194964270011</v>
      </c>
      <c r="C129">
        <v>26405.690426286867</v>
      </c>
      <c r="D129">
        <v>14303.082314238718</v>
      </c>
      <c r="E129">
        <v>10452.252460405218</v>
      </c>
      <c r="F129">
        <v>125344.69791927801</v>
      </c>
      <c r="G129">
        <v>8057.8734376678731</v>
      </c>
      <c r="H129">
        <v>4924.255989685922</v>
      </c>
      <c r="J129">
        <v>17.584194964270011</v>
      </c>
      <c r="L129">
        <f t="shared" si="6"/>
        <v>10.18133481235787</v>
      </c>
      <c r="M129">
        <f t="shared" si="7"/>
        <v>9.5682303394714605</v>
      </c>
      <c r="N129">
        <f t="shared" si="8"/>
        <v>9.2545727806164191</v>
      </c>
      <c r="O129">
        <f t="shared" si="9"/>
        <v>11.738822804481059</v>
      </c>
      <c r="P129">
        <f t="shared" si="10"/>
        <v>8.9944049592079747</v>
      </c>
      <c r="Q129">
        <f t="shared" si="11"/>
        <v>2.8670004851947719</v>
      </c>
    </row>
    <row r="130" spans="1:17" x14ac:dyDescent="0.2">
      <c r="A130" t="s">
        <v>171</v>
      </c>
      <c r="B130">
        <v>63.477989326546435</v>
      </c>
      <c r="C130">
        <v>6051.3040560240734</v>
      </c>
      <c r="D130">
        <v>22554.860572453363</v>
      </c>
      <c r="E130">
        <v>15953.437965881647</v>
      </c>
      <c r="F130">
        <v>186040.07216624194</v>
      </c>
      <c r="G130">
        <v>14710.145241051689</v>
      </c>
      <c r="H130">
        <v>5624.467298049175</v>
      </c>
      <c r="J130">
        <v>63.477989326546435</v>
      </c>
      <c r="L130">
        <f t="shared" si="6"/>
        <v>8.7080290742483495</v>
      </c>
      <c r="M130">
        <f t="shared" si="7"/>
        <v>10.023705868154286</v>
      </c>
      <c r="N130">
        <f t="shared" si="8"/>
        <v>9.6774296314364516</v>
      </c>
      <c r="O130">
        <f t="shared" si="9"/>
        <v>12.133717371245085</v>
      </c>
      <c r="P130">
        <f t="shared" si="10"/>
        <v>9.5962926871736389</v>
      </c>
      <c r="Q130">
        <f t="shared" si="11"/>
        <v>4.1506932210315952</v>
      </c>
    </row>
    <row r="131" spans="1:17" x14ac:dyDescent="0.2">
      <c r="A131" t="s">
        <v>172</v>
      </c>
      <c r="B131">
        <v>10.939454088797618</v>
      </c>
      <c r="C131">
        <v>7701.6597076670023</v>
      </c>
      <c r="D131">
        <v>2200.4742021905722</v>
      </c>
      <c r="E131">
        <v>4951.0669549287868</v>
      </c>
      <c r="F131">
        <v>274351.49465574487</v>
      </c>
      <c r="G131">
        <v>14557.426247039522</v>
      </c>
      <c r="H131">
        <v>4479.2080760121607</v>
      </c>
      <c r="J131">
        <v>10.939454088797618</v>
      </c>
      <c r="L131">
        <f t="shared" ref="L131:L152" si="12">LN(C131)</f>
        <v>8.9491911310652359</v>
      </c>
      <c r="M131">
        <f t="shared" ref="M131:M152" si="13">LN(D131)</f>
        <v>7.6964281625698687</v>
      </c>
      <c r="N131">
        <f t="shared" ref="N131:N152" si="14">LN(E131)</f>
        <v>8.5073583787861971</v>
      </c>
      <c r="O131">
        <f t="shared" ref="O131:O152" si="15">LN(F131)</f>
        <v>12.522165390461145</v>
      </c>
      <c r="P131">
        <f t="shared" ref="P131:P152" si="16">LN(G131)</f>
        <v>9.5858565373779552</v>
      </c>
      <c r="Q131">
        <f t="shared" si="11"/>
        <v>2.3923758952732275</v>
      </c>
    </row>
    <row r="132" spans="1:17" x14ac:dyDescent="0.2">
      <c r="A132" t="s">
        <v>173</v>
      </c>
      <c r="B132">
        <v>13.847351467622758</v>
      </c>
      <c r="C132">
        <v>11552.489561500504</v>
      </c>
      <c r="D132">
        <v>19804.267819715147</v>
      </c>
      <c r="E132">
        <v>17053.675066976935</v>
      </c>
      <c r="F132">
        <v>111346.86403929307</v>
      </c>
      <c r="G132">
        <v>6804.53058017902</v>
      </c>
      <c r="H132">
        <v>1855.7810673215513</v>
      </c>
      <c r="J132">
        <v>13.847351467622758</v>
      </c>
      <c r="L132">
        <f t="shared" si="12"/>
        <v>9.3546562391734014</v>
      </c>
      <c r="M132">
        <f t="shared" si="13"/>
        <v>9.8936527399060878</v>
      </c>
      <c r="N132">
        <f t="shared" si="14"/>
        <v>9.7441210059351242</v>
      </c>
      <c r="O132">
        <f t="shared" si="15"/>
        <v>11.620405509193219</v>
      </c>
      <c r="P132">
        <f t="shared" si="16"/>
        <v>8.8253439311013793</v>
      </c>
      <c r="Q132">
        <f t="shared" si="11"/>
        <v>2.6280939845720726</v>
      </c>
    </row>
    <row r="133" spans="1:17" x14ac:dyDescent="0.2">
      <c r="A133" t="s">
        <v>174</v>
      </c>
      <c r="B133">
        <v>-9.6350921028036396</v>
      </c>
      <c r="C133">
        <v>17603.793617524578</v>
      </c>
      <c r="D133">
        <v>17603.793617524578</v>
      </c>
      <c r="E133">
        <v>8251.7782582146447</v>
      </c>
      <c r="F133">
        <v>112776.9202032804</v>
      </c>
      <c r="G133">
        <v>11277.692020328039</v>
      </c>
      <c r="H133">
        <v>7048.5575127050251</v>
      </c>
      <c r="J133">
        <v>-9.6350921028036396</v>
      </c>
      <c r="L133">
        <f t="shared" si="12"/>
        <v>9.775869704249704</v>
      </c>
      <c r="M133">
        <f t="shared" si="13"/>
        <v>9.775869704249704</v>
      </c>
      <c r="N133">
        <f t="shared" si="14"/>
        <v>9.0181840025521876</v>
      </c>
      <c r="O133">
        <f t="shared" si="15"/>
        <v>11.633166988984049</v>
      </c>
      <c r="P133">
        <f t="shared" si="16"/>
        <v>9.3305818959900044</v>
      </c>
      <c r="Q133">
        <v>0</v>
      </c>
    </row>
    <row r="134" spans="1:17" x14ac:dyDescent="0.2">
      <c r="A134" t="s">
        <v>175</v>
      </c>
      <c r="B134">
        <v>73.880823292295105</v>
      </c>
      <c r="C134">
        <v>19804.267819715147</v>
      </c>
      <c r="D134">
        <v>38508.29853833501</v>
      </c>
      <c r="E134">
        <v>11552.489561500504</v>
      </c>
      <c r="F134">
        <v>234939.82336796913</v>
      </c>
      <c r="G134">
        <v>11213.037024380346</v>
      </c>
      <c r="H134">
        <v>9611.1745923260114</v>
      </c>
      <c r="J134">
        <v>73.880823292295105</v>
      </c>
      <c r="L134">
        <f t="shared" si="12"/>
        <v>9.8936527399060878</v>
      </c>
      <c r="M134">
        <f t="shared" si="13"/>
        <v>10.558629043499337</v>
      </c>
      <c r="N134">
        <f t="shared" si="14"/>
        <v>9.3546562391734014</v>
      </c>
      <c r="O134">
        <f t="shared" si="15"/>
        <v>12.367084689559977</v>
      </c>
      <c r="P134">
        <f t="shared" si="16"/>
        <v>9.3248324003710934</v>
      </c>
      <c r="Q134">
        <f t="shared" si="11"/>
        <v>4.302453298911276</v>
      </c>
    </row>
    <row r="135" spans="1:17" x14ac:dyDescent="0.2">
      <c r="A135" t="s">
        <v>176</v>
      </c>
      <c r="B135">
        <v>37.439584990152582</v>
      </c>
      <c r="C135">
        <v>12102.608112048147</v>
      </c>
      <c r="D135">
        <v>15953.437965881647</v>
      </c>
      <c r="E135">
        <v>7151.541157119359</v>
      </c>
      <c r="F135">
        <v>170537.8764623623</v>
      </c>
      <c r="G135">
        <v>14069.374808144888</v>
      </c>
      <c r="H135">
        <v>5542.4809850267748</v>
      </c>
      <c r="J135">
        <v>37.439584990152582</v>
      </c>
      <c r="L135">
        <f t="shared" si="12"/>
        <v>9.4011762548082931</v>
      </c>
      <c r="M135">
        <f t="shared" si="13"/>
        <v>9.6774296314364516</v>
      </c>
      <c r="N135">
        <f t="shared" si="14"/>
        <v>8.8750831589115151</v>
      </c>
      <c r="O135">
        <f t="shared" si="15"/>
        <v>12.046712700373567</v>
      </c>
      <c r="P135">
        <f t="shared" si="16"/>
        <v>9.5517557147320638</v>
      </c>
      <c r="Q135">
        <f t="shared" si="11"/>
        <v>3.6227285668832279</v>
      </c>
    </row>
    <row r="136" spans="1:17" x14ac:dyDescent="0.2">
      <c r="A136" t="s">
        <v>177</v>
      </c>
      <c r="B136">
        <v>44.814390750432381</v>
      </c>
      <c r="C136">
        <v>10452.252460405218</v>
      </c>
      <c r="D136">
        <v>57762.447807502518</v>
      </c>
      <c r="E136">
        <v>9902.1339098575736</v>
      </c>
      <c r="F136">
        <v>156260.02784776923</v>
      </c>
      <c r="G136">
        <v>4185.5364602081054</v>
      </c>
      <c r="H136">
        <v>7533.965628374589</v>
      </c>
      <c r="J136">
        <v>44.814390750432381</v>
      </c>
      <c r="L136">
        <f t="shared" si="12"/>
        <v>9.2545727806164191</v>
      </c>
      <c r="M136">
        <f t="shared" si="13"/>
        <v>10.964094151607501</v>
      </c>
      <c r="N136">
        <f t="shared" si="14"/>
        <v>9.2005055593461424</v>
      </c>
      <c r="O136">
        <f t="shared" si="15"/>
        <v>11.959276743765036</v>
      </c>
      <c r="P136">
        <f t="shared" si="16"/>
        <v>8.3393901611380521</v>
      </c>
      <c r="Q136">
        <f t="shared" si="11"/>
        <v>3.8025293099480293</v>
      </c>
    </row>
    <row r="137" spans="1:17" x14ac:dyDescent="0.2">
      <c r="A137" t="s">
        <v>178</v>
      </c>
      <c r="B137">
        <v>41.264940263124799</v>
      </c>
      <c r="C137">
        <v>23104.979123001009</v>
      </c>
      <c r="D137">
        <v>26405.690426286867</v>
      </c>
      <c r="E137">
        <v>6051.3040560240734</v>
      </c>
      <c r="F137">
        <v>169404.19134203414</v>
      </c>
      <c r="G137">
        <v>9881.9111616186583</v>
      </c>
      <c r="H137">
        <v>8470.2095671017069</v>
      </c>
      <c r="J137">
        <v>41.264940263124799</v>
      </c>
      <c r="L137">
        <f t="shared" si="12"/>
        <v>10.047803419733347</v>
      </c>
      <c r="M137">
        <f t="shared" si="13"/>
        <v>10.18133481235787</v>
      </c>
      <c r="N137">
        <f t="shared" si="14"/>
        <v>8.7080290742483495</v>
      </c>
      <c r="O137">
        <f t="shared" si="15"/>
        <v>12.040042803172838</v>
      </c>
      <c r="P137">
        <f t="shared" si="16"/>
        <v>9.1984612094461049</v>
      </c>
      <c r="Q137">
        <f t="shared" si="11"/>
        <v>3.7200132354033428</v>
      </c>
    </row>
    <row r="138" spans="1:17" x14ac:dyDescent="0.2">
      <c r="A138" t="s">
        <v>179</v>
      </c>
      <c r="B138">
        <v>55.161169327485084</v>
      </c>
      <c r="C138">
        <v>21454.623471358078</v>
      </c>
      <c r="D138">
        <v>17603.793617524578</v>
      </c>
      <c r="E138">
        <v>6601.4226065717166</v>
      </c>
      <c r="F138">
        <v>228738.73461732012</v>
      </c>
      <c r="G138">
        <v>10813.103818273314</v>
      </c>
      <c r="H138">
        <v>6654.2177343220392</v>
      </c>
      <c r="J138">
        <v>55.161169327485084</v>
      </c>
      <c r="L138">
        <f t="shared" si="12"/>
        <v>9.9736954475796242</v>
      </c>
      <c r="M138">
        <f t="shared" si="13"/>
        <v>9.775869704249704</v>
      </c>
      <c r="N138">
        <f t="shared" si="14"/>
        <v>8.7950404512379787</v>
      </c>
      <c r="O138">
        <f t="shared" si="15"/>
        <v>12.340335734350509</v>
      </c>
      <c r="P138">
        <f t="shared" si="16"/>
        <v>9.2885139941454753</v>
      </c>
      <c r="Q138">
        <f t="shared" si="11"/>
        <v>4.0102592515308126</v>
      </c>
    </row>
    <row r="139" spans="1:17" x14ac:dyDescent="0.2">
      <c r="A139" t="s">
        <v>180</v>
      </c>
      <c r="B139">
        <v>50.161790585344562</v>
      </c>
      <c r="C139">
        <v>23655.097673548651</v>
      </c>
      <c r="D139">
        <v>16503.556516429289</v>
      </c>
      <c r="E139">
        <v>9352.0153593099312</v>
      </c>
      <c r="F139">
        <v>255023.75178840809</v>
      </c>
      <c r="G139">
        <v>13831.796707167896</v>
      </c>
      <c r="H139">
        <v>8212.6292948809387</v>
      </c>
      <c r="J139">
        <v>50.161790585344562</v>
      </c>
      <c r="L139">
        <f t="shared" si="12"/>
        <v>10.071333917143541</v>
      </c>
      <c r="M139">
        <f t="shared" si="13"/>
        <v>9.7113311831121329</v>
      </c>
      <c r="N139">
        <f t="shared" si="14"/>
        <v>9.1433471455061941</v>
      </c>
      <c r="O139">
        <f t="shared" si="15"/>
        <v>12.449111964071172</v>
      </c>
      <c r="P139">
        <f t="shared" si="16"/>
        <v>9.534725329971133</v>
      </c>
      <c r="Q139">
        <f t="shared" si="11"/>
        <v>3.9152535931624968</v>
      </c>
    </row>
    <row r="140" spans="1:17" x14ac:dyDescent="0.2">
      <c r="A140" t="s">
        <v>181</v>
      </c>
      <c r="B140">
        <v>35.310831089392252</v>
      </c>
      <c r="C140">
        <v>24205.216224096293</v>
      </c>
      <c r="D140">
        <v>5501.1855054764301</v>
      </c>
      <c r="E140">
        <v>10452.252460405218</v>
      </c>
      <c r="F140">
        <v>237105.12876632379</v>
      </c>
      <c r="G140">
        <v>15503.027650105785</v>
      </c>
      <c r="H140">
        <v>9575.3994309476911</v>
      </c>
      <c r="J140">
        <v>35.310831089392252</v>
      </c>
      <c r="L140">
        <f t="shared" si="12"/>
        <v>10.094323435368239</v>
      </c>
      <c r="M140">
        <f t="shared" si="13"/>
        <v>8.6127188944440238</v>
      </c>
      <c r="N140">
        <f t="shared" si="14"/>
        <v>9.2545727806164191</v>
      </c>
      <c r="O140">
        <f t="shared" si="15"/>
        <v>12.376258903056677</v>
      </c>
      <c r="P140">
        <f t="shared" si="16"/>
        <v>9.6487906160973651</v>
      </c>
      <c r="Q140">
        <f t="shared" si="11"/>
        <v>3.5641897466044625</v>
      </c>
    </row>
    <row r="141" spans="1:17" x14ac:dyDescent="0.2">
      <c r="A141" t="s">
        <v>182</v>
      </c>
      <c r="B141">
        <v>14.263159854986327</v>
      </c>
      <c r="C141">
        <v>46760.076796549656</v>
      </c>
      <c r="D141">
        <v>81967.664031598804</v>
      </c>
      <c r="E141">
        <v>29156.283179025078</v>
      </c>
      <c r="F141">
        <v>106911.13679948148</v>
      </c>
      <c r="G141">
        <v>8018.3352599611108</v>
      </c>
      <c r="H141">
        <v>6848.9947012167813</v>
      </c>
      <c r="J141">
        <v>14.263159854986327</v>
      </c>
      <c r="L141">
        <f t="shared" si="12"/>
        <v>10.752785057940294</v>
      </c>
      <c r="M141">
        <f t="shared" si="13"/>
        <v>11.314080107395437</v>
      </c>
      <c r="N141">
        <f t="shared" si="14"/>
        <v>10.280425715002099</v>
      </c>
      <c r="O141">
        <f t="shared" si="15"/>
        <v>11.579753271189078</v>
      </c>
      <c r="P141">
        <f t="shared" si="16"/>
        <v>8.9894861057432518</v>
      </c>
      <c r="Q141">
        <f t="shared" si="11"/>
        <v>2.6576799791477166</v>
      </c>
    </row>
    <row r="142" spans="1:17" x14ac:dyDescent="0.2">
      <c r="A142" t="s">
        <v>183</v>
      </c>
      <c r="B142">
        <v>8.2668746410728318</v>
      </c>
      <c r="C142">
        <v>3300.7113032858583</v>
      </c>
      <c r="D142">
        <v>20354.386370262793</v>
      </c>
      <c r="E142">
        <v>11552.489561500504</v>
      </c>
      <c r="F142">
        <v>270484.70859780727</v>
      </c>
      <c r="G142">
        <v>9617.2340834775932</v>
      </c>
      <c r="H142">
        <v>9617.2340834775932</v>
      </c>
      <c r="J142">
        <v>8.2668746410728318</v>
      </c>
      <c r="L142">
        <f t="shared" si="12"/>
        <v>8.1018932706780333</v>
      </c>
      <c r="M142">
        <f t="shared" si="13"/>
        <v>9.9210517140942027</v>
      </c>
      <c r="N142">
        <f t="shared" si="14"/>
        <v>9.3546562391734014</v>
      </c>
      <c r="O142">
        <f t="shared" si="15"/>
        <v>12.507970845533288</v>
      </c>
      <c r="P142">
        <f t="shared" si="16"/>
        <v>9.171311985008705</v>
      </c>
      <c r="Q142">
        <f t="shared" si="11"/>
        <v>2.1122565223806591</v>
      </c>
    </row>
    <row r="143" spans="1:17" x14ac:dyDescent="0.2">
      <c r="A143" t="s">
        <v>184</v>
      </c>
      <c r="B143">
        <v>7.8279635741303082</v>
      </c>
      <c r="C143">
        <v>96270.746345837528</v>
      </c>
      <c r="D143">
        <v>124876.91097431497</v>
      </c>
      <c r="E143">
        <v>34657.468684501509</v>
      </c>
      <c r="F143">
        <v>76342.972463421756</v>
      </c>
      <c r="G143">
        <v>10510.98896235517</v>
      </c>
      <c r="H143">
        <v>7855.5812244970211</v>
      </c>
      <c r="J143">
        <v>7.8279635741303082</v>
      </c>
      <c r="L143">
        <f t="shared" si="12"/>
        <v>11.474919775373492</v>
      </c>
      <c r="M143">
        <f t="shared" si="13"/>
        <v>11.735083818931381</v>
      </c>
      <c r="N143">
        <f t="shared" si="14"/>
        <v>10.453268527841511</v>
      </c>
      <c r="O143">
        <f t="shared" si="15"/>
        <v>11.242991262709406</v>
      </c>
      <c r="P143">
        <f t="shared" si="16"/>
        <v>9.2601765567186423</v>
      </c>
      <c r="Q143">
        <f t="shared" si="11"/>
        <v>2.0577023962437888</v>
      </c>
    </row>
    <row r="144" spans="1:17" x14ac:dyDescent="0.2">
      <c r="A144" t="s">
        <v>185</v>
      </c>
      <c r="B144">
        <v>69.369915450099597</v>
      </c>
      <c r="C144">
        <v>8801.8968087622889</v>
      </c>
      <c r="D144">
        <v>47310.195347097302</v>
      </c>
      <c r="E144">
        <v>13202.845213143433</v>
      </c>
      <c r="F144">
        <v>160735.09516857093</v>
      </c>
      <c r="G144">
        <v>7590.2683829602938</v>
      </c>
      <c r="H144">
        <v>9376.2138848333034</v>
      </c>
      <c r="J144">
        <v>69.369915450099597</v>
      </c>
      <c r="L144">
        <f t="shared" si="12"/>
        <v>9.0827225236897586</v>
      </c>
      <c r="M144">
        <f t="shared" si="13"/>
        <v>10.764481097703486</v>
      </c>
      <c r="N144">
        <f t="shared" si="14"/>
        <v>9.4881876317979241</v>
      </c>
      <c r="O144">
        <f t="shared" si="15"/>
        <v>11.987512917232282</v>
      </c>
      <c r="P144">
        <f t="shared" si="16"/>
        <v>8.9346222298383431</v>
      </c>
      <c r="Q144">
        <f t="shared" si="11"/>
        <v>4.2394532785713208</v>
      </c>
    </row>
    <row r="145" spans="1:17" x14ac:dyDescent="0.2">
      <c r="A145" t="s">
        <v>186</v>
      </c>
      <c r="B145">
        <v>54.66885954480756</v>
      </c>
      <c r="C145">
        <v>41258.891291073225</v>
      </c>
      <c r="D145">
        <v>35207.587235049155</v>
      </c>
      <c r="E145">
        <v>14303.082314238718</v>
      </c>
      <c r="F145">
        <v>144176.58984114093</v>
      </c>
      <c r="G145">
        <v>9121.376091990549</v>
      </c>
      <c r="H145">
        <v>4413.5690767696206</v>
      </c>
      <c r="J145">
        <v>54.66885954480756</v>
      </c>
      <c r="L145">
        <f t="shared" si="12"/>
        <v>10.627621914986289</v>
      </c>
      <c r="M145">
        <f t="shared" si="13"/>
        <v>10.469016884809649</v>
      </c>
      <c r="N145">
        <f t="shared" si="14"/>
        <v>9.5682303394714605</v>
      </c>
      <c r="O145">
        <f t="shared" si="15"/>
        <v>11.878794145585228</v>
      </c>
      <c r="P145">
        <f t="shared" si="16"/>
        <v>9.1183759589657019</v>
      </c>
      <c r="Q145">
        <f t="shared" si="11"/>
        <v>4.0012942519760877</v>
      </c>
    </row>
    <row r="146" spans="1:17" x14ac:dyDescent="0.2">
      <c r="A146" t="s">
        <v>187</v>
      </c>
      <c r="B146">
        <v>-9.8192217497976912</v>
      </c>
      <c r="C146">
        <v>6051.3040560240734</v>
      </c>
      <c r="D146">
        <v>86918.730986527589</v>
      </c>
      <c r="E146">
        <v>6051.3040560240734</v>
      </c>
      <c r="F146">
        <v>239317.81022289104</v>
      </c>
      <c r="G146">
        <v>5552.1731971710724</v>
      </c>
      <c r="H146">
        <v>8806.8954162023892</v>
      </c>
      <c r="J146">
        <v>-9.8192217497976912</v>
      </c>
      <c r="L146">
        <f t="shared" si="12"/>
        <v>8.7080290742483495</v>
      </c>
      <c r="M146">
        <f t="shared" si="13"/>
        <v>11.372728834476945</v>
      </c>
      <c r="N146">
        <f t="shared" si="14"/>
        <v>8.7080290742483495</v>
      </c>
      <c r="O146">
        <f t="shared" si="15"/>
        <v>12.38554769746583</v>
      </c>
      <c r="P146">
        <f t="shared" si="16"/>
        <v>8.621944697155957</v>
      </c>
      <c r="Q146">
        <v>0</v>
      </c>
    </row>
    <row r="147" spans="1:17" x14ac:dyDescent="0.2">
      <c r="A147" t="s">
        <v>188</v>
      </c>
      <c r="B147">
        <v>26.42701844587134</v>
      </c>
      <c r="C147">
        <v>18153.91216807222</v>
      </c>
      <c r="D147">
        <v>20354.386370262793</v>
      </c>
      <c r="E147">
        <v>7151.541157119359</v>
      </c>
      <c r="F147">
        <v>72079.156018609516</v>
      </c>
      <c r="G147">
        <v>7863.1806565755842</v>
      </c>
      <c r="H147">
        <v>2621.0602188585281</v>
      </c>
      <c r="J147">
        <v>26.42701844587134</v>
      </c>
      <c r="L147">
        <f t="shared" si="12"/>
        <v>9.8066413629164586</v>
      </c>
      <c r="M147">
        <f t="shared" si="13"/>
        <v>9.9210517140942027</v>
      </c>
      <c r="N147">
        <f t="shared" si="14"/>
        <v>8.8750831589115151</v>
      </c>
      <c r="O147">
        <f t="shared" si="15"/>
        <v>11.185520183259861</v>
      </c>
      <c r="P147">
        <f t="shared" si="16"/>
        <v>8.9699464672554452</v>
      </c>
      <c r="Q147">
        <f t="shared" si="11"/>
        <v>3.2743869127889154</v>
      </c>
    </row>
    <row r="148" spans="1:17" x14ac:dyDescent="0.2">
      <c r="A148" t="s">
        <v>189</v>
      </c>
      <c r="B148">
        <v>48.74975241676691</v>
      </c>
      <c r="C148">
        <v>37958.179987787364</v>
      </c>
      <c r="D148">
        <v>25855.571875739221</v>
      </c>
      <c r="E148">
        <v>16503.556516429289</v>
      </c>
      <c r="F148">
        <v>119812.97486849796</v>
      </c>
      <c r="G148">
        <v>4091.1747516072473</v>
      </c>
      <c r="H148">
        <v>2337.8141437755698</v>
      </c>
      <c r="J148">
        <v>48.74975241676691</v>
      </c>
      <c r="L148">
        <f t="shared" si="12"/>
        <v>10.544240306047238</v>
      </c>
      <c r="M148">
        <f t="shared" si="13"/>
        <v>10.160281403160036</v>
      </c>
      <c r="N148">
        <f t="shared" si="14"/>
        <v>9.7113311831121329</v>
      </c>
      <c r="O148">
        <f t="shared" si="15"/>
        <v>11.693687263210489</v>
      </c>
      <c r="P148">
        <f t="shared" si="16"/>
        <v>8.3165874331273937</v>
      </c>
      <c r="Q148">
        <f t="shared" si="11"/>
        <v>3.8867001188005377</v>
      </c>
    </row>
    <row r="149" spans="1:17" x14ac:dyDescent="0.2">
      <c r="A149" t="s">
        <v>190</v>
      </c>
      <c r="B149">
        <v>27.38403624875113</v>
      </c>
      <c r="C149">
        <v>11002.37101095286</v>
      </c>
      <c r="D149">
        <v>22554.860572453363</v>
      </c>
      <c r="E149">
        <v>7151.541157119359</v>
      </c>
      <c r="F149">
        <v>113986.09369656902</v>
      </c>
      <c r="G149">
        <v>5999.2680892931066</v>
      </c>
      <c r="H149">
        <v>3599.5608535758638</v>
      </c>
      <c r="J149">
        <v>27.38403624875113</v>
      </c>
      <c r="L149">
        <f t="shared" si="12"/>
        <v>9.3058660750039692</v>
      </c>
      <c r="M149">
        <f t="shared" si="13"/>
        <v>10.023705868154286</v>
      </c>
      <c r="N149">
        <f t="shared" si="14"/>
        <v>8.8750831589115151</v>
      </c>
      <c r="O149">
        <f t="shared" si="15"/>
        <v>11.643831734818027</v>
      </c>
      <c r="P149">
        <f t="shared" si="16"/>
        <v>8.6993927556515871</v>
      </c>
      <c r="Q149">
        <f t="shared" si="11"/>
        <v>3.3099602249471047</v>
      </c>
    </row>
    <row r="150" spans="1:17" x14ac:dyDescent="0.2">
      <c r="A150" t="s">
        <v>191</v>
      </c>
      <c r="B150">
        <v>52.978825296332502</v>
      </c>
      <c r="C150">
        <v>9902.1339098575736</v>
      </c>
      <c r="D150">
        <v>14853.200864786362</v>
      </c>
      <c r="E150">
        <v>12652.726662595789</v>
      </c>
      <c r="F150">
        <v>208304.13919261313</v>
      </c>
      <c r="G150">
        <v>18936.739926601196</v>
      </c>
      <c r="H150">
        <v>10604.574358896669</v>
      </c>
      <c r="J150">
        <v>52.978825296332502</v>
      </c>
      <c r="L150">
        <f t="shared" si="12"/>
        <v>9.2005055593461424</v>
      </c>
      <c r="M150">
        <f t="shared" si="13"/>
        <v>9.6059706674543079</v>
      </c>
      <c r="N150">
        <f t="shared" si="14"/>
        <v>9.4456280173791285</v>
      </c>
      <c r="O150">
        <f t="shared" si="15"/>
        <v>12.246754498355584</v>
      </c>
      <c r="P150">
        <f t="shared" si="16"/>
        <v>9.8488592255572129</v>
      </c>
      <c r="Q150">
        <f t="shared" si="11"/>
        <v>3.9698923110109527</v>
      </c>
    </row>
    <row r="151" spans="1:17" x14ac:dyDescent="0.2">
      <c r="A151" t="s">
        <v>192</v>
      </c>
      <c r="B151">
        <v>22.189315626035238</v>
      </c>
      <c r="C151">
        <v>70415.174470098311</v>
      </c>
      <c r="D151">
        <v>61613.277661336018</v>
      </c>
      <c r="E151">
        <v>31356.757381215648</v>
      </c>
      <c r="F151">
        <v>119340.73664639967</v>
      </c>
      <c r="G151">
        <v>10520.828099090499</v>
      </c>
      <c r="H151">
        <v>4710.8185518315668</v>
      </c>
      <c r="J151">
        <v>22.189315626035238</v>
      </c>
      <c r="L151">
        <f t="shared" si="12"/>
        <v>11.162164065369595</v>
      </c>
      <c r="M151">
        <f t="shared" si="13"/>
        <v>11.028632672745072</v>
      </c>
      <c r="N151">
        <f t="shared" si="14"/>
        <v>10.353185069284528</v>
      </c>
      <c r="O151">
        <f t="shared" si="15"/>
        <v>11.689738013726702</v>
      </c>
      <c r="P151">
        <f t="shared" si="16"/>
        <v>9.2611121998372923</v>
      </c>
      <c r="Q151">
        <f t="shared" si="11"/>
        <v>3.0996108949202323</v>
      </c>
    </row>
    <row r="152" spans="1:17" x14ac:dyDescent="0.2">
      <c r="A152" t="s">
        <v>193</v>
      </c>
      <c r="B152">
        <v>70.529609262146778</v>
      </c>
      <c r="C152">
        <v>2750.592752738215</v>
      </c>
      <c r="D152">
        <v>21454.623471358078</v>
      </c>
      <c r="E152">
        <v>4400.9484043811444</v>
      </c>
      <c r="F152">
        <v>150884.32359029248</v>
      </c>
      <c r="G152">
        <v>17445.99991512757</v>
      </c>
      <c r="H152">
        <v>8958.7567131736159</v>
      </c>
      <c r="J152">
        <v>70.529609262146778</v>
      </c>
      <c r="L152">
        <f t="shared" si="12"/>
        <v>7.9195717138840784</v>
      </c>
      <c r="M152">
        <f t="shared" si="13"/>
        <v>9.9736954475796242</v>
      </c>
      <c r="N152">
        <f t="shared" si="14"/>
        <v>8.3895753431298132</v>
      </c>
      <c r="O152">
        <f t="shared" si="15"/>
        <v>11.924268753277847</v>
      </c>
      <c r="P152">
        <f t="shared" si="16"/>
        <v>9.7668656701282988</v>
      </c>
      <c r="Q152">
        <f t="shared" si="11"/>
        <v>4.2560326111813023</v>
      </c>
    </row>
    <row r="157" spans="1:17" x14ac:dyDescent="0.2">
      <c r="A157" t="s">
        <v>64</v>
      </c>
      <c r="B157">
        <v>7.3979759597437464</v>
      </c>
      <c r="C157">
        <v>6601.4226065717166</v>
      </c>
      <c r="D157">
        <v>4951.0669549287868</v>
      </c>
      <c r="E157">
        <v>3300.7113032858583</v>
      </c>
      <c r="F157">
        <v>2467003.8238559272</v>
      </c>
      <c r="G157">
        <v>24670.038238559267</v>
      </c>
      <c r="H157">
        <v>12335.019119279634</v>
      </c>
      <c r="J157">
        <v>7.3979759597437464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1D62-347B-D042-9F9C-913D84444B56}">
  <dimension ref="A2:B2"/>
  <sheetViews>
    <sheetView workbookViewId="0">
      <selection activeCell="AF23" sqref="AF23"/>
    </sheetView>
  </sheetViews>
  <sheetFormatPr baseColWidth="10" defaultRowHeight="16" x14ac:dyDescent="0.2"/>
  <sheetData>
    <row r="2" spans="1:2" x14ac:dyDescent="0.2">
      <c r="A2" t="s">
        <v>250</v>
      </c>
      <c r="B2" t="s">
        <v>251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12C0-61F2-284F-9991-E3D7C3931383}">
  <dimension ref="A1:U154"/>
  <sheetViews>
    <sheetView tabSelected="1" topLeftCell="H1" workbookViewId="0">
      <selection activeCell="L9" sqref="L9"/>
    </sheetView>
  </sheetViews>
  <sheetFormatPr baseColWidth="10" defaultRowHeight="16" x14ac:dyDescent="0.2"/>
  <cols>
    <col min="3" max="3" width="14.83203125" customWidth="1"/>
    <col min="4" max="4" width="19.33203125" customWidth="1"/>
    <col min="5" max="5" width="16.83203125" customWidth="1"/>
    <col min="6" max="6" width="16.5" customWidth="1"/>
    <col min="7" max="7" width="12.6640625" customWidth="1"/>
    <col min="8" max="8" width="11.83203125" customWidth="1"/>
    <col min="11" max="11" width="16" bestFit="1" customWidth="1"/>
  </cols>
  <sheetData>
    <row r="1" spans="1:21" x14ac:dyDescent="0.2">
      <c r="A1" s="16"/>
      <c r="B1" s="16"/>
    </row>
    <row r="2" spans="1:21" ht="68" x14ac:dyDescent="0.2">
      <c r="A2" s="16"/>
      <c r="B2" s="18" t="s">
        <v>216</v>
      </c>
      <c r="C2" s="18" t="s">
        <v>210</v>
      </c>
      <c r="D2" s="18" t="s">
        <v>211</v>
      </c>
      <c r="E2" s="18" t="s">
        <v>212</v>
      </c>
      <c r="F2" s="18" t="s">
        <v>213</v>
      </c>
      <c r="G2" s="18" t="s">
        <v>214</v>
      </c>
      <c r="H2" s="18" t="s">
        <v>215</v>
      </c>
      <c r="K2" s="20" t="s">
        <v>247</v>
      </c>
      <c r="L2" s="21" t="s">
        <v>248</v>
      </c>
      <c r="M2" s="21" t="s">
        <v>249</v>
      </c>
      <c r="O2" t="s">
        <v>246</v>
      </c>
      <c r="P2" t="s">
        <v>240</v>
      </c>
      <c r="Q2" t="s">
        <v>241</v>
      </c>
      <c r="R2" t="s">
        <v>242</v>
      </c>
      <c r="S2" t="s">
        <v>243</v>
      </c>
      <c r="T2" t="s">
        <v>244</v>
      </c>
      <c r="U2" t="s">
        <v>245</v>
      </c>
    </row>
    <row r="3" spans="1:21" x14ac:dyDescent="0.2">
      <c r="A3" s="16" t="s">
        <v>219</v>
      </c>
      <c r="B3" s="16">
        <f>COUNT('Spending Per 100k'!B2:'Spending Per 100k'!B153)</f>
        <v>151</v>
      </c>
      <c r="C3" s="16">
        <f>COUNT('Spending Per 100k'!C2:'Spending Per 100k'!C153)</f>
        <v>151</v>
      </c>
      <c r="D3" s="16">
        <f>COUNT('Spending Per 100k'!D2:'Spending Per 100k'!D153)</f>
        <v>151</v>
      </c>
      <c r="E3" s="16">
        <f>COUNT('Spending Per 100k'!E2:'Spending Per 100k'!E153)</f>
        <v>151</v>
      </c>
      <c r="F3" s="16">
        <f>COUNT('Spending Per 100k'!F2:'Spending Per 100k'!F153)</f>
        <v>151</v>
      </c>
      <c r="G3" s="16">
        <f>COUNT('Spending Per 100k'!G2:'Spending Per 100k'!G153)</f>
        <v>151</v>
      </c>
      <c r="H3" s="16">
        <f>COUNT('Spending Per 100k'!H2:'Spending Per 100k'!H153)</f>
        <v>151</v>
      </c>
      <c r="I3" s="16"/>
      <c r="K3" s="22" t="s">
        <v>234</v>
      </c>
      <c r="L3" s="23">
        <f>CORREL('Spending Per 100k'!B2:B153,'Spending Per 100k'!C2:C153)</f>
        <v>-4.7479565672728215E-2</v>
      </c>
      <c r="M3" s="23">
        <f>CORREL(O3:O154, P3:P154)</f>
        <v>-5.2373649355176015E-2</v>
      </c>
      <c r="O3">
        <f>_xlfn.RANK.AVG('Spending Per 100k'!B2, 'Spending Per 100k'!B$2:B$154)</f>
        <v>8</v>
      </c>
      <c r="P3">
        <f>_xlfn.RANK.AVG('Spending Per 100k'!C2, 'Spending Per 100k'!C$2:C$154)</f>
        <v>118</v>
      </c>
      <c r="Q3">
        <f>_xlfn.RANK.AVG('Spending Per 100k'!D2, 'Spending Per 100k'!D$2:D$154)</f>
        <v>121</v>
      </c>
      <c r="R3">
        <f>_xlfn.RANK.AVG('Spending Per 100k'!E2, 'Spending Per 100k'!E$2:E$154)</f>
        <v>29</v>
      </c>
      <c r="S3">
        <f>_xlfn.RANK.AVG('Spending Per 100k'!F2, 'Spending Per 100k'!F$2:F$154)</f>
        <v>35</v>
      </c>
      <c r="T3">
        <f>_xlfn.RANK.AVG('Spending Per 100k'!G2, 'Spending Per 100k'!G$2:G$154)</f>
        <v>57</v>
      </c>
      <c r="U3">
        <f>_xlfn.RANK.AVG('Spending Per 100k'!H2, 'Spending Per 100k'!H$2:H$154)</f>
        <v>7</v>
      </c>
    </row>
    <row r="4" spans="1:21" x14ac:dyDescent="0.2">
      <c r="A4" s="16" t="s">
        <v>220</v>
      </c>
      <c r="B4" s="17">
        <f>AVERAGE('Spending Per 100k'!B2:'Spending Per 100k'!B153)</f>
        <v>35.130041441158752</v>
      </c>
      <c r="C4" s="17">
        <f>AVERAGE('Spending Per 100k'!C2:'Spending Per 100k'!C153)</f>
        <v>16209.258990485119</v>
      </c>
      <c r="D4" s="17">
        <f>AVERAGE('Spending Per 100k'!D2:'Spending Per 100k'!D153)</f>
        <v>18696.619835315887</v>
      </c>
      <c r="E4" s="17">
        <f>AVERAGE('Spending Per 100k'!E2:'Spending Per 100k'!E153)</f>
        <v>7092.4450418225888</v>
      </c>
      <c r="F4" s="17">
        <f>AVERAGE('Spending Per 100k'!F2:'Spending Per 100k'!F153)</f>
        <v>17984.005325180744</v>
      </c>
      <c r="G4" s="17">
        <f>AVERAGE('Spending Per 100k'!G2:'Spending Per 100k'!G153)</f>
        <v>9090.7668821716888</v>
      </c>
      <c r="H4" s="17">
        <f>AVERAGE('Spending Per 100k'!H2:'Spending Per 100k'!H153)</f>
        <v>5870.2838726275313</v>
      </c>
      <c r="I4" s="17"/>
      <c r="K4" s="22" t="s">
        <v>235</v>
      </c>
      <c r="L4" s="23">
        <f>CORREL('Spending Per 100k'!B2:B153,'Spending Per 100k'!D2:D153)</f>
        <v>0.16532067924691538</v>
      </c>
      <c r="M4" s="23">
        <f>CORREL(O3:O154, Q3:Q154)</f>
        <v>8.4597420704078066E-2</v>
      </c>
      <c r="O4">
        <f>_xlfn.RANK.AVG('Spending Per 100k'!B3, 'Spending Per 100k'!B$2:B$154)</f>
        <v>30</v>
      </c>
      <c r="P4">
        <f>_xlfn.RANK.AVG('Spending Per 100k'!C3, 'Spending Per 100k'!C$2:C$154)</f>
        <v>101</v>
      </c>
      <c r="Q4">
        <f>_xlfn.RANK.AVG('Spending Per 100k'!D3, 'Spending Per 100k'!D$2:D$154)</f>
        <v>145</v>
      </c>
      <c r="R4">
        <f>_xlfn.RANK.AVG('Spending Per 100k'!E3, 'Spending Per 100k'!E$2:E$154)</f>
        <v>89</v>
      </c>
      <c r="S4">
        <f>_xlfn.RANK.AVG('Spending Per 100k'!F3, 'Spending Per 100k'!F$2:F$154)</f>
        <v>50</v>
      </c>
      <c r="T4">
        <f>_xlfn.RANK.AVG('Spending Per 100k'!G3, 'Spending Per 100k'!G$2:G$154)</f>
        <v>86</v>
      </c>
      <c r="U4">
        <f>_xlfn.RANK.AVG('Spending Per 100k'!H3, 'Spending Per 100k'!H$2:H$154)</f>
        <v>38</v>
      </c>
    </row>
    <row r="5" spans="1:21" x14ac:dyDescent="0.2">
      <c r="A5" s="16" t="s">
        <v>221</v>
      </c>
      <c r="B5" s="17">
        <f>MEDIAN('Spending Per 100k'!B2:'Spending Per 100k'!B153)</f>
        <v>31.447118595163687</v>
      </c>
      <c r="C5" s="17">
        <f>MEDIAN('Spending Per 100k'!C2:'Spending Per 100k'!C153)</f>
        <v>16272.493652192336</v>
      </c>
      <c r="D5" s="17">
        <f>MEDIAN('Spending Per 100k'!D2:'Spending Per 100k'!D153)</f>
        <v>19350.412515612265</v>
      </c>
      <c r="E5" s="17">
        <f>MEDIAN('Spending Per 100k'!E2:'Spending Per 100k'!E153)</f>
        <v>7358.476682119468</v>
      </c>
      <c r="F5" s="17">
        <f>MEDIAN('Spending Per 100k'!F2:'Spending Per 100k'!F153)</f>
        <v>17053.787646236229</v>
      </c>
      <c r="G5" s="17">
        <f>MEDIAN('Spending Per 100k'!G2:'Spending Per 100k'!G153)</f>
        <v>9260.5894246443277</v>
      </c>
      <c r="H5" s="17">
        <f>MEDIAN('Spending Per 100k'!H2:'Spending Per 100k'!H153)</f>
        <v>5739.6672103921301</v>
      </c>
      <c r="K5" s="22" t="s">
        <v>236</v>
      </c>
      <c r="L5" s="23">
        <f>CORREL('Spending Per 100k'!B2:B153,'Spending Per 100k'!E2:E153)</f>
        <v>2.5934198274767371E-2</v>
      </c>
      <c r="M5" s="23">
        <f>CORREL(O3:O154, R3:R154)</f>
        <v>2.6831648658069012E-2</v>
      </c>
      <c r="O5">
        <f>_xlfn.RANK.AVG('Spending Per 100k'!B4, 'Spending Per 100k'!B$2:B$154)</f>
        <v>49</v>
      </c>
      <c r="P5">
        <f>_xlfn.RANK.AVG('Spending Per 100k'!C4, 'Spending Per 100k'!C$2:C$154)</f>
        <v>80</v>
      </c>
      <c r="Q5">
        <f>_xlfn.RANK.AVG('Spending Per 100k'!D4, 'Spending Per 100k'!D$2:D$154)</f>
        <v>89</v>
      </c>
      <c r="R5">
        <f>_xlfn.RANK.AVG('Spending Per 100k'!E4, 'Spending Per 100k'!E$2:E$154)</f>
        <v>143</v>
      </c>
      <c r="S5">
        <f>_xlfn.RANK.AVG('Spending Per 100k'!F4, 'Spending Per 100k'!F$2:F$154)</f>
        <v>137</v>
      </c>
      <c r="T5">
        <f>_xlfn.RANK.AVG('Spending Per 100k'!G4, 'Spending Per 100k'!G$2:G$154)</f>
        <v>42</v>
      </c>
      <c r="U5">
        <f>_xlfn.RANK.AVG('Spending Per 100k'!H4, 'Spending Per 100k'!H$2:H$154)</f>
        <v>85</v>
      </c>
    </row>
    <row r="6" spans="1:21" x14ac:dyDescent="0.2">
      <c r="A6" s="16" t="s">
        <v>222</v>
      </c>
      <c r="B6" s="17">
        <f>MIN('Spending Per 100k'!B3:'Spending Per 100k'!B154)</f>
        <v>-63.338301043219047</v>
      </c>
      <c r="C6" s="17">
        <f>MIN('Spending Per 100k'!C3:'Spending Per 100k'!C154)</f>
        <v>0</v>
      </c>
      <c r="D6" s="17">
        <f>MIN('Spending Per 100k'!D3:'Spending Per 100k'!D154)</f>
        <v>0</v>
      </c>
      <c r="E6" s="17">
        <f>MIN('Spending Per 100k'!E3:'Spending Per 100k'!E154)</f>
        <v>0</v>
      </c>
      <c r="F6" s="17">
        <f>MIN('Spending Per 100k'!F3:'Spending Per 100k'!F154)</f>
        <v>430.84134698238722</v>
      </c>
      <c r="G6" s="17">
        <f>MIN('Spending Per 100k'!G3:'Spending Per 100k'!G154)</f>
        <v>0</v>
      </c>
      <c r="H6" s="17">
        <f>MIN('Spending Per 100k'!H3:'Spending Per 100k'!H154)</f>
        <v>0</v>
      </c>
      <c r="K6" s="22" t="s">
        <v>237</v>
      </c>
      <c r="L6" s="23">
        <f>CORREL('Spending Per 100k'!B2:B153,'Spending Per 100k'!F2:F153)</f>
        <v>-0.26972386728510372</v>
      </c>
      <c r="M6" s="23">
        <f>CORREL(O3:O154, S3:S154)</f>
        <v>-6.9947716974555582E-2</v>
      </c>
      <c r="O6">
        <f>_xlfn.RANK.AVG('Spending Per 100k'!B5, 'Spending Per 100k'!B$2:B$154)</f>
        <v>140</v>
      </c>
      <c r="P6">
        <f>_xlfn.RANK.AVG('Spending Per 100k'!C5, 'Spending Per 100k'!C$2:C$154)</f>
        <v>64</v>
      </c>
      <c r="Q6">
        <f>_xlfn.RANK.AVG('Spending Per 100k'!D5, 'Spending Per 100k'!D$2:D$154)</f>
        <v>53</v>
      </c>
      <c r="R6">
        <f>_xlfn.RANK.AVG('Spending Per 100k'!E5, 'Spending Per 100k'!E$2:E$154)</f>
        <v>26</v>
      </c>
      <c r="S6">
        <f>_xlfn.RANK.AVG('Spending Per 100k'!F5, 'Spending Per 100k'!F$2:F$154)</f>
        <v>14</v>
      </c>
      <c r="T6">
        <f>_xlfn.RANK.AVG('Spending Per 100k'!G5, 'Spending Per 100k'!G$2:G$154)</f>
        <v>123</v>
      </c>
      <c r="U6">
        <f>_xlfn.RANK.AVG('Spending Per 100k'!H5, 'Spending Per 100k'!H$2:H$154)</f>
        <v>121</v>
      </c>
    </row>
    <row r="7" spans="1:21" x14ac:dyDescent="0.2">
      <c r="A7" s="16" t="s">
        <v>223</v>
      </c>
      <c r="B7" s="17">
        <f>MAX('Spending Per 100k'!B4:'Spending Per 100k'!B155)</f>
        <v>101.44848192204762</v>
      </c>
      <c r="C7" s="17">
        <f>MAX('Spending Per 100k'!C4:'Spending Per 100k'!C155)</f>
        <v>39579.065002793817</v>
      </c>
      <c r="D7" s="17">
        <f>MAX('Spending Per 100k'!D4:'Spending Per 100k'!D155)</f>
        <v>41915.896320464017</v>
      </c>
      <c r="E7" s="17">
        <f>MAX('Spending Per 100k'!E4:'Spending Per 100k'!E155)</f>
        <v>19176.404362322697</v>
      </c>
      <c r="F7" s="17">
        <f>MAX('Spending Per 100k'!F4:'Spending Per 100k'!F155)</f>
        <v>81967.213114754108</v>
      </c>
      <c r="G7" s="17">
        <f>MAX('Spending Per 100k'!G4:'Spending Per 100k'!G155)</f>
        <v>22976.824337759321</v>
      </c>
      <c r="H7" s="17">
        <f>MAX('Spending Per 100k'!H4:'Spending Per 100k'!H155)</f>
        <v>18456.221004857343</v>
      </c>
      <c r="K7" s="22" t="s">
        <v>238</v>
      </c>
      <c r="L7" s="23">
        <f>CORREL('Spending Per 100k'!B2:B153,'Spending Per 100k'!G2:G153)</f>
        <v>0.30914566784701619</v>
      </c>
      <c r="M7" s="23">
        <f>CORREL(O3:O154, T3:T154)</f>
        <v>0.27637852910421751</v>
      </c>
      <c r="O7">
        <f>_xlfn.RANK.AVG('Spending Per 100k'!B6, 'Spending Per 100k'!B$2:B$154)</f>
        <v>109</v>
      </c>
      <c r="P7">
        <f>_xlfn.RANK.AVG('Spending Per 100k'!C6, 'Spending Per 100k'!C$2:C$154)</f>
        <v>27</v>
      </c>
      <c r="Q7">
        <f>_xlfn.RANK.AVG('Spending Per 100k'!D6, 'Spending Per 100k'!D$2:D$154)</f>
        <v>8</v>
      </c>
      <c r="R7">
        <f>_xlfn.RANK.AVG('Spending Per 100k'!E6, 'Spending Per 100k'!E$2:E$154)</f>
        <v>28</v>
      </c>
      <c r="S7">
        <f>_xlfn.RANK.AVG('Spending Per 100k'!F6, 'Spending Per 100k'!F$2:F$154)</f>
        <v>147</v>
      </c>
      <c r="T7">
        <f>_xlfn.RANK.AVG('Spending Per 100k'!G6, 'Spending Per 100k'!G$2:G$154)</f>
        <v>149</v>
      </c>
      <c r="U7">
        <f>_xlfn.RANK.AVG('Spending Per 100k'!H6, 'Spending Per 100k'!H$2:H$154)</f>
        <v>32</v>
      </c>
    </row>
    <row r="8" spans="1:21" x14ac:dyDescent="0.2">
      <c r="A8" s="16" t="s">
        <v>224</v>
      </c>
      <c r="B8" s="17">
        <f>B7-B6</f>
        <v>164.78678296526667</v>
      </c>
      <c r="C8" s="17">
        <f t="shared" ref="C8:H8" si="0">C7-C6</f>
        <v>39579.065002793817</v>
      </c>
      <c r="D8" s="17">
        <f t="shared" si="0"/>
        <v>41915.896320464017</v>
      </c>
      <c r="E8" s="17">
        <f t="shared" si="0"/>
        <v>19176.404362322697</v>
      </c>
      <c r="F8" s="17">
        <f t="shared" si="0"/>
        <v>81536.371767771721</v>
      </c>
      <c r="G8" s="17">
        <f t="shared" si="0"/>
        <v>22976.824337759321</v>
      </c>
      <c r="H8" s="17">
        <f t="shared" si="0"/>
        <v>18456.221004857343</v>
      </c>
      <c r="K8" s="22" t="s">
        <v>239</v>
      </c>
      <c r="L8" s="23">
        <f>CORREL('Spending Per 100k'!B2:B153,'Spending Per 100k'!H2:H153)</f>
        <v>0.17045782951589164</v>
      </c>
      <c r="M8" s="23">
        <f>CORREL(O3:O154, U3:U154)</f>
        <v>0.11943185779017078</v>
      </c>
      <c r="O8">
        <f>_xlfn.RANK.AVG('Spending Per 100k'!B7, 'Spending Per 100k'!B$2:B$154)</f>
        <v>31</v>
      </c>
      <c r="P8">
        <f>_xlfn.RANK.AVG('Spending Per 100k'!C7, 'Spending Per 100k'!C$2:C$154)</f>
        <v>7</v>
      </c>
      <c r="Q8">
        <f>_xlfn.RANK.AVG('Spending Per 100k'!D7, 'Spending Per 100k'!D$2:D$154)</f>
        <v>129</v>
      </c>
      <c r="R8">
        <f>_xlfn.RANK.AVG('Spending Per 100k'!E7, 'Spending Per 100k'!E$2:E$154)</f>
        <v>100</v>
      </c>
      <c r="S8">
        <f>_xlfn.RANK.AVG('Spending Per 100k'!F7, 'Spending Per 100k'!F$2:F$154)</f>
        <v>16</v>
      </c>
      <c r="T8">
        <f>_xlfn.RANK.AVG('Spending Per 100k'!G7, 'Spending Per 100k'!G$2:G$154)</f>
        <v>112</v>
      </c>
      <c r="U8">
        <f>_xlfn.RANK.AVG('Spending Per 100k'!H7, 'Spending Per 100k'!H$2:H$154)</f>
        <v>135</v>
      </c>
    </row>
    <row r="9" spans="1:21" x14ac:dyDescent="0.2">
      <c r="A9" s="16" t="s">
        <v>225</v>
      </c>
      <c r="B9" s="17">
        <f>_xlfn.QUARTILE.INC('Spending Per 100k'!B6:'Spending Per 100k'!B157,1)</f>
        <v>17.942097823702596</v>
      </c>
      <c r="C9" s="17">
        <f>_xlfn.QUARTILE.INC('Spending Per 100k'!C6:'Spending Per 100k'!C157,1)</f>
        <v>12037.436212595951</v>
      </c>
      <c r="D9" s="17">
        <f>_xlfn.QUARTILE.INC('Spending Per 100k'!D6:'Spending Per 100k'!D157,1)</f>
        <v>13181.549264798756</v>
      </c>
      <c r="E9" s="17">
        <f>_xlfn.QUARTILE.INC('Spending Per 100k'!E6:'Spending Per 100k'!E157,1)</f>
        <v>4671.9694550381046</v>
      </c>
      <c r="F9" s="17">
        <f>_xlfn.QUARTILE.INC('Spending Per 100k'!F6:'Spending Per 100k'!F157,1)</f>
        <v>13033.094251580145</v>
      </c>
      <c r="G9" s="17">
        <f>_xlfn.QUARTILE.INC('Spending Per 100k'!G6:'Spending Per 100k'!G157,1)</f>
        <v>5938.7176693101055</v>
      </c>
      <c r="H9" s="17">
        <f>_xlfn.QUARTILE.INC('Spending Per 100k'!H6:'Spending Per 100k'!H157,1)</f>
        <v>3868.5208135192543</v>
      </c>
      <c r="O9">
        <f>_xlfn.RANK.AVG('Spending Per 100k'!B8, 'Spending Per 100k'!B$2:B$154)</f>
        <v>42</v>
      </c>
      <c r="P9">
        <f>_xlfn.RANK.AVG('Spending Per 100k'!C8, 'Spending Per 100k'!C$2:C$154)</f>
        <v>140</v>
      </c>
      <c r="Q9">
        <f>_xlfn.RANK.AVG('Spending Per 100k'!D8, 'Spending Per 100k'!D$2:D$154)</f>
        <v>27</v>
      </c>
      <c r="R9">
        <f>_xlfn.RANK.AVG('Spending Per 100k'!E8, 'Spending Per 100k'!E$2:E$154)</f>
        <v>10</v>
      </c>
      <c r="S9">
        <f>_xlfn.RANK.AVG('Spending Per 100k'!F8, 'Spending Per 100k'!F$2:F$154)</f>
        <v>123</v>
      </c>
      <c r="T9">
        <f>_xlfn.RANK.AVG('Spending Per 100k'!G8, 'Spending Per 100k'!G$2:G$154)</f>
        <v>30</v>
      </c>
      <c r="U9">
        <f>_xlfn.RANK.AVG('Spending Per 100k'!H8, 'Spending Per 100k'!H$2:H$154)</f>
        <v>16</v>
      </c>
    </row>
    <row r="10" spans="1:21" x14ac:dyDescent="0.2">
      <c r="A10" s="16" t="s">
        <v>226</v>
      </c>
      <c r="B10" s="17">
        <f>_xlfn.QUARTILE.INC('Spending Per 100k'!B7:'Spending Per 100k'!B157,3)</f>
        <v>50.264461157173514</v>
      </c>
      <c r="C10" s="17">
        <f>_xlfn.QUARTILE.INC('Spending Per 100k'!C7:'Spending Per 100k'!C157,3)</f>
        <v>20090.304782071707</v>
      </c>
      <c r="D10" s="17">
        <f>_xlfn.QUARTILE.INC('Spending Per 100k'!D7:'Spending Per 100k'!D157,3)</f>
        <v>23736.116656194463</v>
      </c>
      <c r="E10" s="17">
        <f>_xlfn.QUARTILE.INC('Spending Per 100k'!E7:'Spending Per 100k'!E157,3)</f>
        <v>8872.3326304852071</v>
      </c>
      <c r="F10" s="17">
        <f>_xlfn.QUARTILE.INC('Spending Per 100k'!F7:'Spending Per 100k'!F157,3)</f>
        <v>21493.099764825347</v>
      </c>
      <c r="G10" s="17">
        <f>_xlfn.QUARTILE.INC('Spending Per 100k'!G7:'Spending Per 100k'!G157,3)</f>
        <v>11826.07390275388</v>
      </c>
      <c r="H10" s="17">
        <f>_xlfn.QUARTILE.INC('Spending Per 100k'!H7:'Spending Per 100k'!H157,3)</f>
        <v>7270.7255788073853</v>
      </c>
      <c r="O10">
        <f>_xlfn.RANK.AVG('Spending Per 100k'!B9, 'Spending Per 100k'!B$2:B$154)</f>
        <v>2</v>
      </c>
      <c r="P10">
        <f>_xlfn.RANK.AVG('Spending Per 100k'!C9, 'Spending Per 100k'!C$2:C$154)</f>
        <v>122</v>
      </c>
      <c r="Q10">
        <f>_xlfn.RANK.AVG('Spending Per 100k'!D9, 'Spending Per 100k'!D$2:D$154)</f>
        <v>128</v>
      </c>
      <c r="R10">
        <f>_xlfn.RANK.AVG('Spending Per 100k'!E9, 'Spending Per 100k'!E$2:E$154)</f>
        <v>35</v>
      </c>
      <c r="S10">
        <f>_xlfn.RANK.AVG('Spending Per 100k'!F9, 'Spending Per 100k'!F$2:F$154)</f>
        <v>105</v>
      </c>
      <c r="T10">
        <f>_xlfn.RANK.AVG('Spending Per 100k'!G9, 'Spending Per 100k'!G$2:G$154)</f>
        <v>32</v>
      </c>
      <c r="U10">
        <f>_xlfn.RANK.AVG('Spending Per 100k'!H9, 'Spending Per 100k'!H$2:H$154)</f>
        <v>79</v>
      </c>
    </row>
    <row r="11" spans="1:21" x14ac:dyDescent="0.2">
      <c r="A11" s="16" t="s">
        <v>227</v>
      </c>
      <c r="B11" s="17">
        <f>B10-B9</f>
        <v>32.322363333470918</v>
      </c>
      <c r="C11" s="17">
        <f t="shared" ref="C11:H11" si="1">C10-C9</f>
        <v>8052.8685694757569</v>
      </c>
      <c r="D11" s="17">
        <f t="shared" si="1"/>
        <v>10554.567391395707</v>
      </c>
      <c r="E11" s="17">
        <f t="shared" si="1"/>
        <v>4200.3631754471025</v>
      </c>
      <c r="F11" s="17">
        <f t="shared" si="1"/>
        <v>8460.0055132452017</v>
      </c>
      <c r="G11" s="17">
        <f t="shared" si="1"/>
        <v>5887.3562334437747</v>
      </c>
      <c r="H11" s="17">
        <f t="shared" si="1"/>
        <v>3402.2047652881311</v>
      </c>
      <c r="O11">
        <f>_xlfn.RANK.AVG('Spending Per 100k'!B10, 'Spending Per 100k'!B$2:B$154)</f>
        <v>129</v>
      </c>
      <c r="P11">
        <f>_xlfn.RANK.AVG('Spending Per 100k'!C10, 'Spending Per 100k'!C$2:C$154)</f>
        <v>77</v>
      </c>
      <c r="Q11">
        <f>_xlfn.RANK.AVG('Spending Per 100k'!D10, 'Spending Per 100k'!D$2:D$154)</f>
        <v>115</v>
      </c>
      <c r="R11">
        <f>_xlfn.RANK.AVG('Spending Per 100k'!E10, 'Spending Per 100k'!E$2:E$154)</f>
        <v>95</v>
      </c>
      <c r="S11">
        <f>_xlfn.RANK.AVG('Spending Per 100k'!F10, 'Spending Per 100k'!F$2:F$154)</f>
        <v>60</v>
      </c>
      <c r="T11">
        <f>_xlfn.RANK.AVG('Spending Per 100k'!G10, 'Spending Per 100k'!G$2:G$154)</f>
        <v>106</v>
      </c>
      <c r="U11">
        <f>_xlfn.RANK.AVG('Spending Per 100k'!H10, 'Spending Per 100k'!H$2:H$154)</f>
        <v>70</v>
      </c>
    </row>
    <row r="12" spans="1:21" x14ac:dyDescent="0.2">
      <c r="A12" s="16" t="s">
        <v>228</v>
      </c>
      <c r="B12" s="17">
        <f>B9-1.5*B11</f>
        <v>-30.54144717650378</v>
      </c>
      <c r="C12" s="17">
        <f t="shared" ref="C12:H12" si="2">C9-1.5*C11</f>
        <v>-41.866641617683854</v>
      </c>
      <c r="D12" s="17">
        <f t="shared" si="2"/>
        <v>-2650.3018222948049</v>
      </c>
      <c r="E12" s="17">
        <f t="shared" si="2"/>
        <v>-1628.5753081325493</v>
      </c>
      <c r="F12" s="17">
        <f t="shared" si="2"/>
        <v>343.08598171234371</v>
      </c>
      <c r="G12" s="17">
        <f t="shared" si="2"/>
        <v>-2892.316680855557</v>
      </c>
      <c r="H12" s="17">
        <f t="shared" si="2"/>
        <v>-1234.7863344129428</v>
      </c>
      <c r="O12">
        <f>_xlfn.RANK.AVG('Spending Per 100k'!B11, 'Spending Per 100k'!B$2:B$154)</f>
        <v>39</v>
      </c>
      <c r="P12">
        <f>_xlfn.RANK.AVG('Spending Per 100k'!C11, 'Spending Per 100k'!C$2:C$154)</f>
        <v>46</v>
      </c>
      <c r="Q12">
        <f>_xlfn.RANK.AVG('Spending Per 100k'!D11, 'Spending Per 100k'!D$2:D$154)</f>
        <v>37</v>
      </c>
      <c r="R12">
        <f>_xlfn.RANK.AVG('Spending Per 100k'!E11, 'Spending Per 100k'!E$2:E$154)</f>
        <v>123</v>
      </c>
      <c r="S12">
        <f>_xlfn.RANK.AVG('Spending Per 100k'!F11, 'Spending Per 100k'!F$2:F$154)</f>
        <v>142</v>
      </c>
      <c r="T12">
        <f>_xlfn.RANK.AVG('Spending Per 100k'!G11, 'Spending Per 100k'!G$2:G$154)</f>
        <v>48</v>
      </c>
      <c r="U12">
        <f>_xlfn.RANK.AVG('Spending Per 100k'!H11, 'Spending Per 100k'!H$2:H$154)</f>
        <v>114</v>
      </c>
    </row>
    <row r="13" spans="1:21" x14ac:dyDescent="0.2">
      <c r="A13" s="16" t="s">
        <v>229</v>
      </c>
      <c r="B13" s="17">
        <f>B10+1.5*B11</f>
        <v>98.748006157379891</v>
      </c>
      <c r="C13" s="17">
        <f t="shared" ref="C13:H13" si="3">C10+1.5*C11</f>
        <v>32169.607636285342</v>
      </c>
      <c r="D13" s="17">
        <f t="shared" si="3"/>
        <v>39567.967743288027</v>
      </c>
      <c r="E13" s="17">
        <f t="shared" si="3"/>
        <v>15172.877393655861</v>
      </c>
      <c r="F13" s="17">
        <f t="shared" si="3"/>
        <v>34183.108034693149</v>
      </c>
      <c r="G13" s="17">
        <f t="shared" si="3"/>
        <v>20657.108252919541</v>
      </c>
      <c r="H13" s="17">
        <f t="shared" si="3"/>
        <v>12374.032726739582</v>
      </c>
      <c r="O13">
        <f>_xlfn.RANK.AVG('Spending Per 100k'!B12, 'Spending Per 100k'!B$2:B$154)</f>
        <v>142</v>
      </c>
      <c r="P13">
        <f>_xlfn.RANK.AVG('Spending Per 100k'!C12, 'Spending Per 100k'!C$2:C$154)</f>
        <v>74</v>
      </c>
      <c r="Q13">
        <f>_xlfn.RANK.AVG('Spending Per 100k'!D12, 'Spending Per 100k'!D$2:D$154)</f>
        <v>94</v>
      </c>
      <c r="R13">
        <f>_xlfn.RANK.AVG('Spending Per 100k'!E12, 'Spending Per 100k'!E$2:E$154)</f>
        <v>38</v>
      </c>
      <c r="S13">
        <f>_xlfn.RANK.AVG('Spending Per 100k'!F12, 'Spending Per 100k'!F$2:F$154)</f>
        <v>52</v>
      </c>
      <c r="T13">
        <f>_xlfn.RANK.AVG('Spending Per 100k'!G12, 'Spending Per 100k'!G$2:G$154)</f>
        <v>136</v>
      </c>
      <c r="U13">
        <f>_xlfn.RANK.AVG('Spending Per 100k'!H12, 'Spending Per 100k'!H$2:H$154)</f>
        <v>129</v>
      </c>
    </row>
    <row r="14" spans="1:21" x14ac:dyDescent="0.2">
      <c r="A14" s="16" t="s">
        <v>230</v>
      </c>
      <c r="B14" s="17">
        <f>COUNTIF('Spending Per 100k'!B12:'Spending Per 100k'!B163,CONCATENATE("&lt;",B12))</f>
        <v>1</v>
      </c>
      <c r="C14" s="17">
        <f>COUNTIF('Spending Per 100k'!C12:'Spending Per 100k'!C163,CONCATENATE("&lt;",C12))</f>
        <v>0</v>
      </c>
      <c r="D14" s="17">
        <f>COUNTIF('Spending Per 100k'!D12:'Spending Per 100k'!D163,CONCATENATE("&lt;",D12))</f>
        <v>0</v>
      </c>
      <c r="E14" s="17">
        <f>COUNTIF('Spending Per 100k'!E12:'Spending Per 100k'!E163,CONCATENATE("&lt;",E12))</f>
        <v>0</v>
      </c>
      <c r="F14" s="17">
        <f>COUNTIF('Spending Per 100k'!F12:'Spending Per 100k'!F163,CONCATENATE("&lt;",F12))</f>
        <v>0</v>
      </c>
      <c r="G14" s="17">
        <f>COUNTIF('Spending Per 100k'!G12:'Spending Per 100k'!G163,CONCATENATE("&lt;",G12))</f>
        <v>0</v>
      </c>
      <c r="H14" s="17">
        <f>COUNTIF('Spending Per 100k'!H12:'Spending Per 100k'!H163,CONCATENATE("&lt;",H12))</f>
        <v>0</v>
      </c>
      <c r="O14">
        <f>_xlfn.RANK.AVG('Spending Per 100k'!B13, 'Spending Per 100k'!B$2:B$154)</f>
        <v>35</v>
      </c>
      <c r="P14">
        <f>_xlfn.RANK.AVG('Spending Per 100k'!C13, 'Spending Per 100k'!C$2:C$154)</f>
        <v>6</v>
      </c>
      <c r="Q14">
        <f>_xlfn.RANK.AVG('Spending Per 100k'!D13, 'Spending Per 100k'!D$2:D$154)</f>
        <v>57</v>
      </c>
      <c r="R14">
        <f>_xlfn.RANK.AVG('Spending Per 100k'!E13, 'Spending Per 100k'!E$2:E$154)</f>
        <v>69</v>
      </c>
      <c r="S14">
        <f>_xlfn.RANK.AVG('Spending Per 100k'!F13, 'Spending Per 100k'!F$2:F$154)</f>
        <v>149</v>
      </c>
      <c r="T14">
        <f>_xlfn.RANK.AVG('Spending Per 100k'!G13, 'Spending Per 100k'!G$2:G$154)</f>
        <v>47</v>
      </c>
      <c r="U14">
        <f>_xlfn.RANK.AVG('Spending Per 100k'!H13, 'Spending Per 100k'!H$2:H$154)</f>
        <v>125</v>
      </c>
    </row>
    <row r="15" spans="1:21" x14ac:dyDescent="0.2">
      <c r="A15" s="16" t="s">
        <v>231</v>
      </c>
      <c r="B15" s="17">
        <f>COUNTIF('Spending Per 100k'!B12:'Spending Per 100k'!B163,CONCATENATE("&gt;",B13))</f>
        <v>1</v>
      </c>
      <c r="C15" s="17">
        <f>COUNTIF('Spending Per 100k'!C12:'Spending Per 100k'!C163,CONCATENATE("&gt;",C13))</f>
        <v>3</v>
      </c>
      <c r="D15" s="17">
        <f>COUNTIF('Spending Per 100k'!D12:'Spending Per 100k'!D163,CONCATENATE("&gt;",D13))</f>
        <v>1</v>
      </c>
      <c r="E15" s="17">
        <f>COUNTIF('Spending Per 100k'!E12:'Spending Per 100k'!E163,CONCATENATE("&gt;",E13))</f>
        <v>2</v>
      </c>
      <c r="F15" s="17">
        <f>COUNTIF('Spending Per 100k'!F12:'Spending Per 100k'!F163,CONCATENATE("&gt;",F13))</f>
        <v>3</v>
      </c>
      <c r="G15" s="17">
        <f>COUNTIF('Spending Per 100k'!G12:'Spending Per 100k'!G163,CONCATENATE("&gt;",G13))</f>
        <v>2</v>
      </c>
      <c r="H15" s="17">
        <f>COUNTIF('Spending Per 100k'!H12:'Spending Per 100k'!H163,CONCATENATE("&gt;",H13))</f>
        <v>1</v>
      </c>
      <c r="O15">
        <f>_xlfn.RANK.AVG('Spending Per 100k'!B14, 'Spending Per 100k'!B$2:B$154)</f>
        <v>52</v>
      </c>
      <c r="P15">
        <f>_xlfn.RANK.AVG('Spending Per 100k'!C14, 'Spending Per 100k'!C$2:C$154)</f>
        <v>52</v>
      </c>
      <c r="Q15">
        <f>_xlfn.RANK.AVG('Spending Per 100k'!D14, 'Spending Per 100k'!D$2:D$154)</f>
        <v>14</v>
      </c>
      <c r="R15">
        <f>_xlfn.RANK.AVG('Spending Per 100k'!E14, 'Spending Per 100k'!E$2:E$154)</f>
        <v>128</v>
      </c>
      <c r="S15">
        <f>_xlfn.RANK.AVG('Spending Per 100k'!F14, 'Spending Per 100k'!F$2:F$154)</f>
        <v>30</v>
      </c>
      <c r="T15">
        <f>_xlfn.RANK.AVG('Spending Per 100k'!G14, 'Spending Per 100k'!G$2:G$154)</f>
        <v>71</v>
      </c>
      <c r="U15">
        <f>_xlfn.RANK.AVG('Spending Per 100k'!H14, 'Spending Per 100k'!H$2:H$154)</f>
        <v>107</v>
      </c>
    </row>
    <row r="16" spans="1:21" x14ac:dyDescent="0.2">
      <c r="A16" s="16" t="s">
        <v>232</v>
      </c>
      <c r="B16" s="17">
        <f>_xlfn.VAR.P('Spending Per 100k'!B13:'Spending Per 100k'!B164)</f>
        <v>618.89918958610076</v>
      </c>
      <c r="C16" s="17">
        <f>_xlfn.VAR.P('Spending Per 100k'!C13:'Spending Per 100k'!C164)</f>
        <v>47625079.843520314</v>
      </c>
      <c r="D16" s="17">
        <f>_xlfn.VAR.P('Spending Per 100k'!D13:'Spending Per 100k'!D164)</f>
        <v>58912935.490226954</v>
      </c>
      <c r="E16" s="17">
        <f>_xlfn.VAR.P('Spending Per 100k'!E13:'Spending Per 100k'!E164)</f>
        <v>10855760.840319443</v>
      </c>
      <c r="F16" s="17">
        <f>_xlfn.VAR.P('Spending Per 100k'!F13:'Spending Per 100k'!F164)</f>
        <v>42301657604.708206</v>
      </c>
      <c r="G16" s="17">
        <f>_xlfn.VAR.P('Spending Per 100k'!G13:'Spending Per 100k'!G164)</f>
        <v>18508090.15534072</v>
      </c>
      <c r="H16" s="17">
        <f>_xlfn.VAR.P('Spending Per 100k'!H13:'Spending Per 100k'!H164)</f>
        <v>6929214.8712940449</v>
      </c>
      <c r="O16">
        <f>_xlfn.RANK.AVG('Spending Per 100k'!B15, 'Spending Per 100k'!B$2:B$154)</f>
        <v>46</v>
      </c>
      <c r="P16">
        <f>_xlfn.RANK.AVG('Spending Per 100k'!C15, 'Spending Per 100k'!C$2:C$154)</f>
        <v>96</v>
      </c>
      <c r="Q16">
        <f>_xlfn.RANK.AVG('Spending Per 100k'!D15, 'Spending Per 100k'!D$2:D$154)</f>
        <v>32</v>
      </c>
      <c r="R16">
        <f>_xlfn.RANK.AVG('Spending Per 100k'!E15, 'Spending Per 100k'!E$2:E$154)</f>
        <v>73</v>
      </c>
      <c r="S16">
        <f>_xlfn.RANK.AVG('Spending Per 100k'!F15, 'Spending Per 100k'!F$2:F$154)</f>
        <v>81</v>
      </c>
      <c r="T16">
        <f>_xlfn.RANK.AVG('Spending Per 100k'!G15, 'Spending Per 100k'!G$2:G$154)</f>
        <v>26</v>
      </c>
      <c r="U16">
        <f>_xlfn.RANK.AVG('Spending Per 100k'!H15, 'Spending Per 100k'!H$2:H$154)</f>
        <v>84</v>
      </c>
    </row>
    <row r="17" spans="1:21" x14ac:dyDescent="0.2">
      <c r="A17" s="16" t="s">
        <v>233</v>
      </c>
      <c r="B17" s="17">
        <f>_xlfn.STDEV.P('Spending Per 100k'!B14:'Spending Per 100k'!B165)</f>
        <v>24.907439354488311</v>
      </c>
      <c r="C17" s="17">
        <f>_xlfn.STDEV.P('Spending Per 100k'!C14:'Spending Per 100k'!C165)</f>
        <v>6829.0635991930931</v>
      </c>
      <c r="D17" s="17">
        <f>_xlfn.STDEV.P('Spending Per 100k'!D14:'Spending Per 100k'!D165)</f>
        <v>7699.907186665002</v>
      </c>
      <c r="E17" s="17">
        <f>_xlfn.STDEV.P('Spending Per 100k'!E14:'Spending Per 100k'!E165)</f>
        <v>3306.1322692990566</v>
      </c>
      <c r="F17" s="17">
        <f>_xlfn.STDEV.P('Spending Per 100k'!F14:'Spending Per 100k'!F165)</f>
        <v>206389.01434688974</v>
      </c>
      <c r="G17" s="17">
        <f>_xlfn.STDEV.P('Spending Per 100k'!G14:'Spending Per 100k'!G165)</f>
        <v>4314.8319280526293</v>
      </c>
      <c r="H17" s="17">
        <f>_xlfn.STDEV.P('Spending Per 100k'!H14:'Spending Per 100k'!H165)</f>
        <v>2633.1090029720558</v>
      </c>
      <c r="O17">
        <f>_xlfn.RANK.AVG('Spending Per 100k'!B16, 'Spending Per 100k'!B$2:B$154)</f>
        <v>145</v>
      </c>
      <c r="P17">
        <f>_xlfn.RANK.AVG('Spending Per 100k'!C16, 'Spending Per 100k'!C$2:C$154)</f>
        <v>23</v>
      </c>
      <c r="Q17">
        <f>_xlfn.RANK.AVG('Spending Per 100k'!D16, 'Spending Per 100k'!D$2:D$154)</f>
        <v>24</v>
      </c>
      <c r="R17">
        <f>_xlfn.RANK.AVG('Spending Per 100k'!E16, 'Spending Per 100k'!E$2:E$154)</f>
        <v>99</v>
      </c>
      <c r="S17">
        <f>_xlfn.RANK.AVG('Spending Per 100k'!F16, 'Spending Per 100k'!F$2:F$154)</f>
        <v>106</v>
      </c>
      <c r="T17">
        <f>_xlfn.RANK.AVG('Spending Per 100k'!G16, 'Spending Per 100k'!G$2:G$154)</f>
        <v>36</v>
      </c>
      <c r="U17">
        <f>_xlfn.RANK.AVG('Spending Per 100k'!H16, 'Spending Per 100k'!H$2:H$154)</f>
        <v>27</v>
      </c>
    </row>
    <row r="18" spans="1:21" x14ac:dyDescent="0.2">
      <c r="O18">
        <f>_xlfn.RANK.AVG('Spending Per 100k'!B17, 'Spending Per 100k'!B$2:B$154)</f>
        <v>75</v>
      </c>
      <c r="P18">
        <f>_xlfn.RANK.AVG('Spending Per 100k'!C17, 'Spending Per 100k'!C$2:C$154)</f>
        <v>75</v>
      </c>
      <c r="Q18">
        <f>_xlfn.RANK.AVG('Spending Per 100k'!D17, 'Spending Per 100k'!D$2:D$154)</f>
        <v>46</v>
      </c>
      <c r="R18">
        <f>_xlfn.RANK.AVG('Spending Per 100k'!E17, 'Spending Per 100k'!E$2:E$154)</f>
        <v>56</v>
      </c>
      <c r="S18">
        <f>_xlfn.RANK.AVG('Spending Per 100k'!F17, 'Spending Per 100k'!F$2:F$154)</f>
        <v>75</v>
      </c>
      <c r="T18">
        <f>_xlfn.RANK.AVG('Spending Per 100k'!G17, 'Spending Per 100k'!G$2:G$154)</f>
        <v>18</v>
      </c>
      <c r="U18">
        <f>_xlfn.RANK.AVG('Spending Per 100k'!H17, 'Spending Per 100k'!H$2:H$154)</f>
        <v>116</v>
      </c>
    </row>
    <row r="19" spans="1:21" x14ac:dyDescent="0.2">
      <c r="O19">
        <f>_xlfn.RANK.AVG('Spending Per 100k'!B18, 'Spending Per 100k'!B$2:B$154)</f>
        <v>5</v>
      </c>
      <c r="P19">
        <f>_xlfn.RANK.AVG('Spending Per 100k'!C18, 'Spending Per 100k'!C$2:C$154)</f>
        <v>126</v>
      </c>
      <c r="Q19">
        <f>_xlfn.RANK.AVG('Spending Per 100k'!D18, 'Spending Per 100k'!D$2:D$154)</f>
        <v>38</v>
      </c>
      <c r="R19">
        <f>_xlfn.RANK.AVG('Spending Per 100k'!E18, 'Spending Per 100k'!E$2:E$154)</f>
        <v>88</v>
      </c>
      <c r="S19">
        <f>_xlfn.RANK.AVG('Spending Per 100k'!F18, 'Spending Per 100k'!F$2:F$154)</f>
        <v>63</v>
      </c>
      <c r="T19">
        <f>_xlfn.RANK.AVG('Spending Per 100k'!G18, 'Spending Per 100k'!G$2:G$154)</f>
        <v>3</v>
      </c>
      <c r="U19">
        <f>_xlfn.RANK.AVG('Spending Per 100k'!H18, 'Spending Per 100k'!H$2:H$154)</f>
        <v>8</v>
      </c>
    </row>
    <row r="20" spans="1:21" x14ac:dyDescent="0.2">
      <c r="O20">
        <f>_xlfn.RANK.AVG('Spending Per 100k'!B19, 'Spending Per 100k'!B$2:B$154)</f>
        <v>83</v>
      </c>
      <c r="P20">
        <f>_xlfn.RANK.AVG('Spending Per 100k'!C19, 'Spending Per 100k'!C$2:C$154)</f>
        <v>132</v>
      </c>
      <c r="Q20">
        <f>_xlfn.RANK.AVG('Spending Per 100k'!D19, 'Spending Per 100k'!D$2:D$154)</f>
        <v>15</v>
      </c>
      <c r="R20">
        <f>_xlfn.RANK.AVG('Spending Per 100k'!E19, 'Spending Per 100k'!E$2:E$154)</f>
        <v>15</v>
      </c>
      <c r="S20">
        <f>_xlfn.RANK.AVG('Spending Per 100k'!F19, 'Spending Per 100k'!F$2:F$154)</f>
        <v>146</v>
      </c>
      <c r="T20">
        <f>_xlfn.RANK.AVG('Spending Per 100k'!G19, 'Spending Per 100k'!G$2:G$154)</f>
        <v>92</v>
      </c>
      <c r="U20">
        <f>_xlfn.RANK.AVG('Spending Per 100k'!H19, 'Spending Per 100k'!H$2:H$154)</f>
        <v>140</v>
      </c>
    </row>
    <row r="21" spans="1:21" x14ac:dyDescent="0.2">
      <c r="O21">
        <f>_xlfn.RANK.AVG('Spending Per 100k'!B20, 'Spending Per 100k'!B$2:B$154)</f>
        <v>60</v>
      </c>
      <c r="P21">
        <f>_xlfn.RANK.AVG('Spending Per 100k'!C20, 'Spending Per 100k'!C$2:C$154)</f>
        <v>108</v>
      </c>
      <c r="Q21">
        <f>_xlfn.RANK.AVG('Spending Per 100k'!D20, 'Spending Per 100k'!D$2:D$154)</f>
        <v>93</v>
      </c>
      <c r="R21">
        <f>_xlfn.RANK.AVG('Spending Per 100k'!E20, 'Spending Per 100k'!E$2:E$154)</f>
        <v>133</v>
      </c>
      <c r="S21">
        <f>_xlfn.RANK.AVG('Spending Per 100k'!F20, 'Spending Per 100k'!F$2:F$154)</f>
        <v>22</v>
      </c>
      <c r="T21">
        <f>_xlfn.RANK.AVG('Spending Per 100k'!G20, 'Spending Per 100k'!G$2:G$154)</f>
        <v>83</v>
      </c>
      <c r="U21">
        <f>_xlfn.RANK.AVG('Spending Per 100k'!H20, 'Spending Per 100k'!H$2:H$154)</f>
        <v>31</v>
      </c>
    </row>
    <row r="22" spans="1:21" x14ac:dyDescent="0.2">
      <c r="O22">
        <f>_xlfn.RANK.AVG('Spending Per 100k'!B21, 'Spending Per 100k'!B$2:B$154)</f>
        <v>81</v>
      </c>
      <c r="P22">
        <f>_xlfn.RANK.AVG('Spending Per 100k'!C21, 'Spending Per 100k'!C$2:C$154)</f>
        <v>30</v>
      </c>
      <c r="Q22">
        <f>_xlfn.RANK.AVG('Spending Per 100k'!D21, 'Spending Per 100k'!D$2:D$154)</f>
        <v>110</v>
      </c>
      <c r="R22">
        <f>_xlfn.RANK.AVG('Spending Per 100k'!E21, 'Spending Per 100k'!E$2:E$154)</f>
        <v>55</v>
      </c>
      <c r="S22">
        <f>_xlfn.RANK.AVG('Spending Per 100k'!F21, 'Spending Per 100k'!F$2:F$154)</f>
        <v>88</v>
      </c>
      <c r="T22">
        <f>_xlfn.RANK.AVG('Spending Per 100k'!G21, 'Spending Per 100k'!G$2:G$154)</f>
        <v>107</v>
      </c>
      <c r="U22">
        <f>_xlfn.RANK.AVG('Spending Per 100k'!H21, 'Spending Per 100k'!H$2:H$154)</f>
        <v>120</v>
      </c>
    </row>
    <row r="23" spans="1:21" x14ac:dyDescent="0.2">
      <c r="O23">
        <f>_xlfn.RANK.AVG('Spending Per 100k'!B22, 'Spending Per 100k'!B$2:B$154)</f>
        <v>146</v>
      </c>
      <c r="P23">
        <f>_xlfn.RANK.AVG('Spending Per 100k'!C22, 'Spending Per 100k'!C$2:C$154)</f>
        <v>22</v>
      </c>
      <c r="Q23">
        <f>_xlfn.RANK.AVG('Spending Per 100k'!D22, 'Spending Per 100k'!D$2:D$154)</f>
        <v>150</v>
      </c>
      <c r="R23">
        <f>_xlfn.RANK.AVG('Spending Per 100k'!E22, 'Spending Per 100k'!E$2:E$154)</f>
        <v>5</v>
      </c>
      <c r="S23">
        <f>_xlfn.RANK.AVG('Spending Per 100k'!F22, 'Spending Per 100k'!F$2:F$154)</f>
        <v>4</v>
      </c>
      <c r="T23">
        <f>_xlfn.RANK.AVG('Spending Per 100k'!G22, 'Spending Per 100k'!G$2:G$154)</f>
        <v>68</v>
      </c>
      <c r="U23">
        <f>_xlfn.RANK.AVG('Spending Per 100k'!H22, 'Spending Per 100k'!H$2:H$154)</f>
        <v>100</v>
      </c>
    </row>
    <row r="24" spans="1:21" x14ac:dyDescent="0.2">
      <c r="O24">
        <f>_xlfn.RANK.AVG('Spending Per 100k'!B23, 'Spending Per 100k'!B$2:B$154)</f>
        <v>86</v>
      </c>
      <c r="P24">
        <f>_xlfn.RANK.AVG('Spending Per 100k'!C23, 'Spending Per 100k'!C$2:C$154)</f>
        <v>13</v>
      </c>
      <c r="Q24">
        <f>_xlfn.RANK.AVG('Spending Per 100k'!D23, 'Spending Per 100k'!D$2:D$154)</f>
        <v>134</v>
      </c>
      <c r="R24">
        <f>_xlfn.RANK.AVG('Spending Per 100k'!E23, 'Spending Per 100k'!E$2:E$154)</f>
        <v>70</v>
      </c>
      <c r="S24">
        <f>_xlfn.RANK.AVG('Spending Per 100k'!F23, 'Spending Per 100k'!F$2:F$154)</f>
        <v>5</v>
      </c>
      <c r="T24">
        <f>_xlfn.RANK.AVG('Spending Per 100k'!G23, 'Spending Per 100k'!G$2:G$154)</f>
        <v>115</v>
      </c>
      <c r="U24">
        <f>_xlfn.RANK.AVG('Spending Per 100k'!H23, 'Spending Per 100k'!H$2:H$154)</f>
        <v>45</v>
      </c>
    </row>
    <row r="25" spans="1:21" x14ac:dyDescent="0.2">
      <c r="O25">
        <f>_xlfn.RANK.AVG('Spending Per 100k'!B24, 'Spending Per 100k'!B$2:B$154)</f>
        <v>97</v>
      </c>
      <c r="P25">
        <f>_xlfn.RANK.AVG('Spending Per 100k'!C24, 'Spending Per 100k'!C$2:C$154)</f>
        <v>113</v>
      </c>
      <c r="Q25">
        <f>_xlfn.RANK.AVG('Spending Per 100k'!D24, 'Spending Per 100k'!D$2:D$154)</f>
        <v>118</v>
      </c>
      <c r="R25">
        <f>_xlfn.RANK.AVG('Spending Per 100k'!E24, 'Spending Per 100k'!E$2:E$154)</f>
        <v>20</v>
      </c>
      <c r="S25">
        <f>_xlfn.RANK.AVG('Spending Per 100k'!F24, 'Spending Per 100k'!F$2:F$154)</f>
        <v>140</v>
      </c>
      <c r="T25">
        <f>_xlfn.RANK.AVG('Spending Per 100k'!G24, 'Spending Per 100k'!G$2:G$154)</f>
        <v>88</v>
      </c>
      <c r="U25">
        <f>_xlfn.RANK.AVG('Spending Per 100k'!H24, 'Spending Per 100k'!H$2:H$154)</f>
        <v>15</v>
      </c>
    </row>
    <row r="26" spans="1:21" x14ac:dyDescent="0.2">
      <c r="O26">
        <f>_xlfn.RANK.AVG('Spending Per 100k'!B25, 'Spending Per 100k'!B$2:B$154)</f>
        <v>41</v>
      </c>
      <c r="P26">
        <f>_xlfn.RANK.AVG('Spending Per 100k'!C25, 'Spending Per 100k'!C$2:C$154)</f>
        <v>61</v>
      </c>
      <c r="Q26">
        <f>_xlfn.RANK.AVG('Spending Per 100k'!D25, 'Spending Per 100k'!D$2:D$154)</f>
        <v>91</v>
      </c>
      <c r="R26">
        <f>_xlfn.RANK.AVG('Spending Per 100k'!E25, 'Spending Per 100k'!E$2:E$154)</f>
        <v>96</v>
      </c>
      <c r="S26">
        <f>_xlfn.RANK.AVG('Spending Per 100k'!F25, 'Spending Per 100k'!F$2:F$154)</f>
        <v>109</v>
      </c>
      <c r="T26">
        <f>_xlfn.RANK.AVG('Spending Per 100k'!G25, 'Spending Per 100k'!G$2:G$154)</f>
        <v>27</v>
      </c>
      <c r="U26">
        <f>_xlfn.RANK.AVG('Spending Per 100k'!H25, 'Spending Per 100k'!H$2:H$154)</f>
        <v>47</v>
      </c>
    </row>
    <row r="27" spans="1:21" x14ac:dyDescent="0.2">
      <c r="O27">
        <f>_xlfn.RANK.AVG('Spending Per 100k'!B26, 'Spending Per 100k'!B$2:B$154)</f>
        <v>32</v>
      </c>
      <c r="P27">
        <f>_xlfn.RANK.AVG('Spending Per 100k'!C26, 'Spending Per 100k'!C$2:C$154)</f>
        <v>8</v>
      </c>
      <c r="Q27">
        <f>_xlfn.RANK.AVG('Spending Per 100k'!D26, 'Spending Per 100k'!D$2:D$154)</f>
        <v>144</v>
      </c>
      <c r="R27">
        <f>_xlfn.RANK.AVG('Spending Per 100k'!E26, 'Spending Per 100k'!E$2:E$154)</f>
        <v>91</v>
      </c>
      <c r="S27">
        <f>_xlfn.RANK.AVG('Spending Per 100k'!F26, 'Spending Per 100k'!F$2:F$154)</f>
        <v>43</v>
      </c>
      <c r="T27">
        <f>_xlfn.RANK.AVG('Spending Per 100k'!G26, 'Spending Per 100k'!G$2:G$154)</f>
        <v>9</v>
      </c>
      <c r="U27">
        <f>_xlfn.RANK.AVG('Spending Per 100k'!H26, 'Spending Per 100k'!H$2:H$154)</f>
        <v>126</v>
      </c>
    </row>
    <row r="29" spans="1:21" x14ac:dyDescent="0.2">
      <c r="O29">
        <f>_xlfn.RANK.AVG('Spending Per 100k'!B28, 'Spending Per 100k'!B$2:B$154)</f>
        <v>82</v>
      </c>
      <c r="P29">
        <f>_xlfn.RANK.AVG('Spending Per 100k'!C28, 'Spending Per 100k'!C$2:C$154)</f>
        <v>16</v>
      </c>
      <c r="Q29">
        <f>_xlfn.RANK.AVG('Spending Per 100k'!D28, 'Spending Per 100k'!D$2:D$154)</f>
        <v>35</v>
      </c>
      <c r="R29">
        <f>_xlfn.RANK.AVG('Spending Per 100k'!E28, 'Spending Per 100k'!E$2:E$154)</f>
        <v>146</v>
      </c>
      <c r="S29">
        <f>_xlfn.RANK.AVG('Spending Per 100k'!F28, 'Spending Per 100k'!F$2:F$154)</f>
        <v>150</v>
      </c>
      <c r="T29">
        <f>_xlfn.RANK.AVG('Spending Per 100k'!G28, 'Spending Per 100k'!G$2:G$154)</f>
        <v>52</v>
      </c>
      <c r="U29">
        <f>_xlfn.RANK.AVG('Spending Per 100k'!H28, 'Spending Per 100k'!H$2:H$154)</f>
        <v>78</v>
      </c>
    </row>
    <row r="30" spans="1:21" x14ac:dyDescent="0.2">
      <c r="O30">
        <f>_xlfn.RANK.AVG('Spending Per 100k'!B29, 'Spending Per 100k'!B$2:B$154)</f>
        <v>57</v>
      </c>
      <c r="P30">
        <f>_xlfn.RANK.AVG('Spending Per 100k'!C29, 'Spending Per 100k'!C$2:C$154)</f>
        <v>141</v>
      </c>
      <c r="Q30">
        <f>_xlfn.RANK.AVG('Spending Per 100k'!D29, 'Spending Per 100k'!D$2:D$154)</f>
        <v>12</v>
      </c>
      <c r="R30">
        <f>_xlfn.RANK.AVG('Spending Per 100k'!E29, 'Spending Per 100k'!E$2:E$154)</f>
        <v>113</v>
      </c>
      <c r="S30">
        <f>_xlfn.RANK.AVG('Spending Per 100k'!F29, 'Spending Per 100k'!F$2:F$154)</f>
        <v>86</v>
      </c>
      <c r="T30">
        <f>_xlfn.RANK.AVG('Spending Per 100k'!G29, 'Spending Per 100k'!G$2:G$154)</f>
        <v>15</v>
      </c>
      <c r="U30">
        <f>_xlfn.RANK.AVG('Spending Per 100k'!H29, 'Spending Per 100k'!H$2:H$154)</f>
        <v>91</v>
      </c>
    </row>
    <row r="31" spans="1:21" x14ac:dyDescent="0.2">
      <c r="O31">
        <f>_xlfn.RANK.AVG('Spending Per 100k'!B30, 'Spending Per 100k'!B$2:B$154)</f>
        <v>19</v>
      </c>
      <c r="P31">
        <f>_xlfn.RANK.AVG('Spending Per 100k'!C30, 'Spending Per 100k'!C$2:C$154)</f>
        <v>112</v>
      </c>
      <c r="Q31">
        <f>_xlfn.RANK.AVG('Spending Per 100k'!D30, 'Spending Per 100k'!D$2:D$154)</f>
        <v>143</v>
      </c>
      <c r="R31">
        <f>_xlfn.RANK.AVG('Spending Per 100k'!E30, 'Spending Per 100k'!E$2:E$154)</f>
        <v>74</v>
      </c>
      <c r="S31">
        <f>_xlfn.RANK.AVG('Spending Per 100k'!F30, 'Spending Per 100k'!F$2:F$154)</f>
        <v>48</v>
      </c>
      <c r="T31">
        <f>_xlfn.RANK.AVG('Spending Per 100k'!G30, 'Spending Per 100k'!G$2:G$154)</f>
        <v>117</v>
      </c>
      <c r="U31">
        <f>_xlfn.RANK.AVG('Spending Per 100k'!H30, 'Spending Per 100k'!H$2:H$154)</f>
        <v>30</v>
      </c>
    </row>
    <row r="32" spans="1:21" x14ac:dyDescent="0.2">
      <c r="O32">
        <f>_xlfn.RANK.AVG('Spending Per 100k'!B31, 'Spending Per 100k'!B$2:B$154)</f>
        <v>95</v>
      </c>
      <c r="P32">
        <f>_xlfn.RANK.AVG('Spending Per 100k'!C31, 'Spending Per 100k'!C$2:C$154)</f>
        <v>88</v>
      </c>
      <c r="Q32">
        <f>_xlfn.RANK.AVG('Spending Per 100k'!D31, 'Spending Per 100k'!D$2:D$154)</f>
        <v>122</v>
      </c>
      <c r="R32">
        <f>_xlfn.RANK.AVG('Spending Per 100k'!E31, 'Spending Per 100k'!E$2:E$154)</f>
        <v>27</v>
      </c>
      <c r="S32">
        <f>_xlfn.RANK.AVG('Spending Per 100k'!F31, 'Spending Per 100k'!F$2:F$154)</f>
        <v>104</v>
      </c>
      <c r="T32">
        <f>_xlfn.RANK.AVG('Spending Per 100k'!G31, 'Spending Per 100k'!G$2:G$154)</f>
        <v>120</v>
      </c>
      <c r="U32">
        <f>_xlfn.RANK.AVG('Spending Per 100k'!H31, 'Spending Per 100k'!H$2:H$154)</f>
        <v>76</v>
      </c>
    </row>
    <row r="33" spans="15:21" x14ac:dyDescent="0.2">
      <c r="O33">
        <f>_xlfn.RANK.AVG('Spending Per 100k'!B32, 'Spending Per 100k'!B$2:B$154)</f>
        <v>135</v>
      </c>
      <c r="P33">
        <f>_xlfn.RANK.AVG('Spending Per 100k'!C32, 'Spending Per 100k'!C$2:C$154)</f>
        <v>79</v>
      </c>
      <c r="Q33">
        <f>_xlfn.RANK.AVG('Spending Per 100k'!D32, 'Spending Per 100k'!D$2:D$154)</f>
        <v>10</v>
      </c>
      <c r="R33">
        <f>_xlfn.RANK.AVG('Spending Per 100k'!E32, 'Spending Per 100k'!E$2:E$154)</f>
        <v>137</v>
      </c>
      <c r="S33">
        <f>_xlfn.RANK.AVG('Spending Per 100k'!F32, 'Spending Per 100k'!F$2:F$154)</f>
        <v>132</v>
      </c>
      <c r="T33">
        <f>_xlfn.RANK.AVG('Spending Per 100k'!G32, 'Spending Per 100k'!G$2:G$154)</f>
        <v>81</v>
      </c>
      <c r="U33">
        <f>_xlfn.RANK.AVG('Spending Per 100k'!H32, 'Spending Per 100k'!H$2:H$154)</f>
        <v>137</v>
      </c>
    </row>
    <row r="34" spans="15:21" x14ac:dyDescent="0.2">
      <c r="O34">
        <f>_xlfn.RANK.AVG('Spending Per 100k'!B33, 'Spending Per 100k'!B$2:B$154)</f>
        <v>74</v>
      </c>
      <c r="P34">
        <f>_xlfn.RANK.AVG('Spending Per 100k'!C33, 'Spending Per 100k'!C$2:C$154)</f>
        <v>5</v>
      </c>
      <c r="Q34">
        <f>_xlfn.RANK.AVG('Spending Per 100k'!D33, 'Spending Per 100k'!D$2:D$154)</f>
        <v>83</v>
      </c>
      <c r="R34">
        <f>_xlfn.RANK.AVG('Spending Per 100k'!E33, 'Spending Per 100k'!E$2:E$154)</f>
        <v>138</v>
      </c>
      <c r="S34">
        <f>_xlfn.RANK.AVG('Spending Per 100k'!F33, 'Spending Per 100k'!F$2:F$154)</f>
        <v>141</v>
      </c>
      <c r="T34">
        <f>_xlfn.RANK.AVG('Spending Per 100k'!G33, 'Spending Per 100k'!G$2:G$154)</f>
        <v>124</v>
      </c>
      <c r="U34">
        <f>_xlfn.RANK.AVG('Spending Per 100k'!H33, 'Spending Per 100k'!H$2:H$154)</f>
        <v>68</v>
      </c>
    </row>
    <row r="35" spans="15:21" x14ac:dyDescent="0.2">
      <c r="O35">
        <f>_xlfn.RANK.AVG('Spending Per 100k'!B34, 'Spending Per 100k'!B$2:B$154)</f>
        <v>114</v>
      </c>
      <c r="P35">
        <f>_xlfn.RANK.AVG('Spending Per 100k'!C34, 'Spending Per 100k'!C$2:C$154)</f>
        <v>53</v>
      </c>
      <c r="Q35">
        <f>_xlfn.RANK.AVG('Spending Per 100k'!D34, 'Spending Per 100k'!D$2:D$154)</f>
        <v>112</v>
      </c>
      <c r="R35">
        <f>_xlfn.RANK.AVG('Spending Per 100k'!E34, 'Spending Per 100k'!E$2:E$154)</f>
        <v>116</v>
      </c>
      <c r="S35">
        <f>_xlfn.RANK.AVG('Spending Per 100k'!F34, 'Spending Per 100k'!F$2:F$154)</f>
        <v>87</v>
      </c>
      <c r="T35">
        <f>_xlfn.RANK.AVG('Spending Per 100k'!G34, 'Spending Per 100k'!G$2:G$154)</f>
        <v>76</v>
      </c>
      <c r="U35">
        <f>_xlfn.RANK.AVG('Spending Per 100k'!H34, 'Spending Per 100k'!H$2:H$154)</f>
        <v>41</v>
      </c>
    </row>
    <row r="36" spans="15:21" x14ac:dyDescent="0.2">
      <c r="O36">
        <f>_xlfn.RANK.AVG('Spending Per 100k'!B35, 'Spending Per 100k'!B$2:B$154)</f>
        <v>116</v>
      </c>
      <c r="P36">
        <f>_xlfn.RANK.AVG('Spending Per 100k'!C35, 'Spending Per 100k'!C$2:C$154)</f>
        <v>131</v>
      </c>
      <c r="Q36">
        <f>_xlfn.RANK.AVG('Spending Per 100k'!D35, 'Spending Per 100k'!D$2:D$154)</f>
        <v>135</v>
      </c>
      <c r="R36">
        <f>_xlfn.RANK.AVG('Spending Per 100k'!E35, 'Spending Per 100k'!E$2:E$154)</f>
        <v>24</v>
      </c>
      <c r="S36">
        <f>_xlfn.RANK.AVG('Spending Per 100k'!F35, 'Spending Per 100k'!F$2:F$154)</f>
        <v>51</v>
      </c>
      <c r="T36">
        <f>_xlfn.RANK.AVG('Spending Per 100k'!G35, 'Spending Per 100k'!G$2:G$154)</f>
        <v>39</v>
      </c>
      <c r="U36">
        <f>_xlfn.RANK.AVG('Spending Per 100k'!H35, 'Spending Per 100k'!H$2:H$154)</f>
        <v>74</v>
      </c>
    </row>
    <row r="37" spans="15:21" x14ac:dyDescent="0.2">
      <c r="O37">
        <f>_xlfn.RANK.AVG('Spending Per 100k'!B36, 'Spending Per 100k'!B$2:B$154)</f>
        <v>65</v>
      </c>
      <c r="P37">
        <f>_xlfn.RANK.AVG('Spending Per 100k'!C36, 'Spending Per 100k'!C$2:C$154)</f>
        <v>76</v>
      </c>
      <c r="Q37">
        <f>_xlfn.RANK.AVG('Spending Per 100k'!D36, 'Spending Per 100k'!D$2:D$154)</f>
        <v>68</v>
      </c>
      <c r="R37">
        <f>_xlfn.RANK.AVG('Spending Per 100k'!E36, 'Spending Per 100k'!E$2:E$154)</f>
        <v>118</v>
      </c>
      <c r="S37">
        <f>_xlfn.RANK.AVG('Spending Per 100k'!F36, 'Spending Per 100k'!F$2:F$154)</f>
        <v>121</v>
      </c>
      <c r="T37">
        <f>_xlfn.RANK.AVG('Spending Per 100k'!G36, 'Spending Per 100k'!G$2:G$154)</f>
        <v>147</v>
      </c>
      <c r="U37">
        <f>_xlfn.RANK.AVG('Spending Per 100k'!H36, 'Spending Per 100k'!H$2:H$154)</f>
        <v>73</v>
      </c>
    </row>
    <row r="38" spans="15:21" x14ac:dyDescent="0.2">
      <c r="O38">
        <f>_xlfn.RANK.AVG('Spending Per 100k'!B37, 'Spending Per 100k'!B$2:B$154)</f>
        <v>84</v>
      </c>
      <c r="P38">
        <f>_xlfn.RANK.AVG('Spending Per 100k'!C37, 'Spending Per 100k'!C$2:C$154)</f>
        <v>103</v>
      </c>
      <c r="Q38">
        <f>_xlfn.RANK.AVG('Spending Per 100k'!D37, 'Spending Per 100k'!D$2:D$154)</f>
        <v>127</v>
      </c>
      <c r="R38">
        <f>_xlfn.RANK.AVG('Spending Per 100k'!E37, 'Spending Per 100k'!E$2:E$154)</f>
        <v>127</v>
      </c>
      <c r="S38">
        <f>_xlfn.RANK.AVG('Spending Per 100k'!F37, 'Spending Per 100k'!F$2:F$154)</f>
        <v>101</v>
      </c>
      <c r="T38">
        <f>_xlfn.RANK.AVG('Spending Per 100k'!G37, 'Spending Per 100k'!G$2:G$154)</f>
        <v>58</v>
      </c>
      <c r="U38">
        <f>_xlfn.RANK.AVG('Spending Per 100k'!H37, 'Spending Per 100k'!H$2:H$154)</f>
        <v>37</v>
      </c>
    </row>
    <row r="39" spans="15:21" x14ac:dyDescent="0.2">
      <c r="O39">
        <f>_xlfn.RANK.AVG('Spending Per 100k'!B38, 'Spending Per 100k'!B$2:B$154)</f>
        <v>36</v>
      </c>
      <c r="P39">
        <f>_xlfn.RANK.AVG('Spending Per 100k'!C38, 'Spending Per 100k'!C$2:C$154)</f>
        <v>83</v>
      </c>
      <c r="Q39">
        <f>_xlfn.RANK.AVG('Spending Per 100k'!D38, 'Spending Per 100k'!D$2:D$154)</f>
        <v>74</v>
      </c>
      <c r="R39">
        <f>_xlfn.RANK.AVG('Spending Per 100k'!E38, 'Spending Per 100k'!E$2:E$154)</f>
        <v>82</v>
      </c>
      <c r="S39">
        <f>_xlfn.RANK.AVG('Spending Per 100k'!F38, 'Spending Per 100k'!F$2:F$154)</f>
        <v>91</v>
      </c>
      <c r="T39">
        <f>_xlfn.RANK.AVG('Spending Per 100k'!G38, 'Spending Per 100k'!G$2:G$154)</f>
        <v>7</v>
      </c>
      <c r="U39">
        <f>_xlfn.RANK.AVG('Spending Per 100k'!H38, 'Spending Per 100k'!H$2:H$154)</f>
        <v>103</v>
      </c>
    </row>
    <row r="40" spans="15:21" x14ac:dyDescent="0.2">
      <c r="O40">
        <f>_xlfn.RANK.AVG('Spending Per 100k'!B39, 'Spending Per 100k'!B$2:B$154)</f>
        <v>61</v>
      </c>
      <c r="P40">
        <f>_xlfn.RANK.AVG('Spending Per 100k'!C39, 'Spending Per 100k'!C$2:C$154)</f>
        <v>48</v>
      </c>
      <c r="Q40">
        <f>_xlfn.RANK.AVG('Spending Per 100k'!D39, 'Spending Per 100k'!D$2:D$154)</f>
        <v>126</v>
      </c>
      <c r="R40">
        <f>_xlfn.RANK.AVG('Spending Per 100k'!E39, 'Spending Per 100k'!E$2:E$154)</f>
        <v>120</v>
      </c>
      <c r="S40">
        <f>_xlfn.RANK.AVG('Spending Per 100k'!F39, 'Spending Per 100k'!F$2:F$154)</f>
        <v>29</v>
      </c>
      <c r="T40">
        <f>_xlfn.RANK.AVG('Spending Per 100k'!G39, 'Spending Per 100k'!G$2:G$154)</f>
        <v>56</v>
      </c>
      <c r="U40">
        <f>_xlfn.RANK.AVG('Spending Per 100k'!H39, 'Spending Per 100k'!H$2:H$154)</f>
        <v>92</v>
      </c>
    </row>
    <row r="41" spans="15:21" x14ac:dyDescent="0.2">
      <c r="O41">
        <f>_xlfn.RANK.AVG('Spending Per 100k'!B40, 'Spending Per 100k'!B$2:B$154)</f>
        <v>10</v>
      </c>
      <c r="P41">
        <f>_xlfn.RANK.AVG('Spending Per 100k'!C40, 'Spending Per 100k'!C$2:C$154)</f>
        <v>84</v>
      </c>
      <c r="Q41">
        <f>_xlfn.RANK.AVG('Spending Per 100k'!D40, 'Spending Per 100k'!D$2:D$154)</f>
        <v>25</v>
      </c>
      <c r="R41">
        <f>_xlfn.RANK.AVG('Spending Per 100k'!E40, 'Spending Per 100k'!E$2:E$154)</f>
        <v>64</v>
      </c>
      <c r="S41">
        <f>_xlfn.RANK.AVG('Spending Per 100k'!F40, 'Spending Per 100k'!F$2:F$154)</f>
        <v>73</v>
      </c>
      <c r="T41">
        <f>_xlfn.RANK.AVG('Spending Per 100k'!G40, 'Spending Per 100k'!G$2:G$154)</f>
        <v>85</v>
      </c>
      <c r="U41">
        <f>_xlfn.RANK.AVG('Spending Per 100k'!H40, 'Spending Per 100k'!H$2:H$154)</f>
        <v>60</v>
      </c>
    </row>
    <row r="42" spans="15:21" x14ac:dyDescent="0.2">
      <c r="O42">
        <f>_xlfn.RANK.AVG('Spending Per 100k'!B41, 'Spending Per 100k'!B$2:B$154)</f>
        <v>103</v>
      </c>
      <c r="P42">
        <f>_xlfn.RANK.AVG('Spending Per 100k'!C41, 'Spending Per 100k'!C$2:C$154)</f>
        <v>14</v>
      </c>
      <c r="Q42">
        <f>_xlfn.RANK.AVG('Spending Per 100k'!D41, 'Spending Per 100k'!D$2:D$154)</f>
        <v>132</v>
      </c>
      <c r="R42">
        <f>_xlfn.RANK.AVG('Spending Per 100k'!E41, 'Spending Per 100k'!E$2:E$154)</f>
        <v>149</v>
      </c>
      <c r="S42">
        <f>_xlfn.RANK.AVG('Spending Per 100k'!F41, 'Spending Per 100k'!F$2:F$154)</f>
        <v>45</v>
      </c>
      <c r="T42">
        <f>_xlfn.RANK.AVG('Spending Per 100k'!G41, 'Spending Per 100k'!G$2:G$154)</f>
        <v>121</v>
      </c>
      <c r="U42">
        <f>_xlfn.RANK.AVG('Spending Per 100k'!H41, 'Spending Per 100k'!H$2:H$154)</f>
        <v>9</v>
      </c>
    </row>
    <row r="43" spans="15:21" x14ac:dyDescent="0.2">
      <c r="O43">
        <f>_xlfn.RANK.AVG('Spending Per 100k'!B42, 'Spending Per 100k'!B$2:B$154)</f>
        <v>100</v>
      </c>
      <c r="P43">
        <f>_xlfn.RANK.AVG('Spending Per 100k'!C42, 'Spending Per 100k'!C$2:C$154)</f>
        <v>85</v>
      </c>
      <c r="Q43">
        <f>_xlfn.RANK.AVG('Spending Per 100k'!D42, 'Spending Per 100k'!D$2:D$154)</f>
        <v>113</v>
      </c>
      <c r="R43">
        <f>_xlfn.RANK.AVG('Spending Per 100k'!E42, 'Spending Per 100k'!E$2:E$154)</f>
        <v>39</v>
      </c>
      <c r="S43">
        <f>_xlfn.RANK.AVG('Spending Per 100k'!F42, 'Spending Per 100k'!F$2:F$154)</f>
        <v>70</v>
      </c>
      <c r="T43">
        <f>_xlfn.RANK.AVG('Spending Per 100k'!G42, 'Spending Per 100k'!G$2:G$154)</f>
        <v>20</v>
      </c>
      <c r="U43">
        <f>_xlfn.RANK.AVG('Spending Per 100k'!H42, 'Spending Per 100k'!H$2:H$154)</f>
        <v>101</v>
      </c>
    </row>
    <row r="44" spans="15:21" x14ac:dyDescent="0.2">
      <c r="O44">
        <f>_xlfn.RANK.AVG('Spending Per 100k'!B43, 'Spending Per 100k'!B$2:B$154)</f>
        <v>22</v>
      </c>
      <c r="P44">
        <f>_xlfn.RANK.AVG('Spending Per 100k'!C43, 'Spending Per 100k'!C$2:C$154)</f>
        <v>32</v>
      </c>
      <c r="Q44">
        <f>_xlfn.RANK.AVG('Spending Per 100k'!D43, 'Spending Per 100k'!D$2:D$154)</f>
        <v>47</v>
      </c>
      <c r="R44">
        <f>_xlfn.RANK.AVG('Spending Per 100k'!E43, 'Spending Per 100k'!E$2:E$154)</f>
        <v>101</v>
      </c>
      <c r="S44">
        <f>_xlfn.RANK.AVG('Spending Per 100k'!F43, 'Spending Per 100k'!F$2:F$154)</f>
        <v>59</v>
      </c>
      <c r="T44">
        <f>_xlfn.RANK.AVG('Spending Per 100k'!G43, 'Spending Per 100k'!G$2:G$154)</f>
        <v>73</v>
      </c>
      <c r="U44">
        <f>_xlfn.RANK.AVG('Spending Per 100k'!H43, 'Spending Per 100k'!H$2:H$154)</f>
        <v>87</v>
      </c>
    </row>
    <row r="45" spans="15:21" x14ac:dyDescent="0.2">
      <c r="O45">
        <f>_xlfn.RANK.AVG('Spending Per 100k'!B44, 'Spending Per 100k'!B$2:B$154)</f>
        <v>127</v>
      </c>
      <c r="P45">
        <f>_xlfn.RANK.AVG('Spending Per 100k'!C44, 'Spending Per 100k'!C$2:C$154)</f>
        <v>47</v>
      </c>
      <c r="Q45">
        <f>_xlfn.RANK.AVG('Spending Per 100k'!D44, 'Spending Per 100k'!D$2:D$154)</f>
        <v>88</v>
      </c>
      <c r="R45">
        <f>_xlfn.RANK.AVG('Spending Per 100k'!E44, 'Spending Per 100k'!E$2:E$154)</f>
        <v>134</v>
      </c>
      <c r="S45">
        <f>_xlfn.RANK.AVG('Spending Per 100k'!F44, 'Spending Per 100k'!F$2:F$154)</f>
        <v>67</v>
      </c>
      <c r="T45">
        <f>_xlfn.RANK.AVG('Spending Per 100k'!G44, 'Spending Per 100k'!G$2:G$154)</f>
        <v>126</v>
      </c>
      <c r="U45">
        <f>_xlfn.RANK.AVG('Spending Per 100k'!H44, 'Spending Per 100k'!H$2:H$154)</f>
        <v>66</v>
      </c>
    </row>
    <row r="46" spans="15:21" x14ac:dyDescent="0.2">
      <c r="O46">
        <f>_xlfn.RANK.AVG('Spending Per 100k'!B45, 'Spending Per 100k'!B$2:B$154)</f>
        <v>18</v>
      </c>
      <c r="P46">
        <f>_xlfn.RANK.AVG('Spending Per 100k'!C45, 'Spending Per 100k'!C$2:C$154)</f>
        <v>62</v>
      </c>
      <c r="Q46">
        <f>_xlfn.RANK.AVG('Spending Per 100k'!D45, 'Spending Per 100k'!D$2:D$154)</f>
        <v>140</v>
      </c>
      <c r="R46">
        <f>_xlfn.RANK.AVG('Spending Per 100k'!E45, 'Spending Per 100k'!E$2:E$154)</f>
        <v>43</v>
      </c>
      <c r="S46">
        <f>_xlfn.RANK.AVG('Spending Per 100k'!F45, 'Spending Per 100k'!F$2:F$154)</f>
        <v>139</v>
      </c>
      <c r="T46">
        <f>_xlfn.RANK.AVG('Spending Per 100k'!G45, 'Spending Per 100k'!G$2:G$154)</f>
        <v>35</v>
      </c>
      <c r="U46">
        <f>_xlfn.RANK.AVG('Spending Per 100k'!H45, 'Spending Per 100k'!H$2:H$154)</f>
        <v>109</v>
      </c>
    </row>
    <row r="47" spans="15:21" x14ac:dyDescent="0.2">
      <c r="O47">
        <f>_xlfn.RANK.AVG('Spending Per 100k'!B46, 'Spending Per 100k'!B$2:B$154)</f>
        <v>90</v>
      </c>
      <c r="P47">
        <f>_xlfn.RANK.AVG('Spending Per 100k'!C46, 'Spending Per 100k'!C$2:C$154)</f>
        <v>136</v>
      </c>
      <c r="Q47">
        <f>_xlfn.RANK.AVG('Spending Per 100k'!D46, 'Spending Per 100k'!D$2:D$154)</f>
        <v>108</v>
      </c>
      <c r="R47">
        <f>_xlfn.RANK.AVG('Spending Per 100k'!E46, 'Spending Per 100k'!E$2:E$154)</f>
        <v>135</v>
      </c>
      <c r="S47">
        <f>_xlfn.RANK.AVG('Spending Per 100k'!F46, 'Spending Per 100k'!F$2:F$154)</f>
        <v>53</v>
      </c>
      <c r="T47">
        <f>_xlfn.RANK.AVG('Spending Per 100k'!G46, 'Spending Per 100k'!G$2:G$154)</f>
        <v>6</v>
      </c>
      <c r="U47">
        <f>_xlfn.RANK.AVG('Spending Per 100k'!H46, 'Spending Per 100k'!H$2:H$154)</f>
        <v>65</v>
      </c>
    </row>
    <row r="48" spans="15:21" x14ac:dyDescent="0.2">
      <c r="O48">
        <f>_xlfn.RANK.AVG('Spending Per 100k'!B47, 'Spending Per 100k'!B$2:B$154)</f>
        <v>28</v>
      </c>
      <c r="P48">
        <f>_xlfn.RANK.AVG('Spending Per 100k'!C47, 'Spending Per 100k'!C$2:C$154)</f>
        <v>60</v>
      </c>
      <c r="Q48">
        <f>_xlfn.RANK.AVG('Spending Per 100k'!D47, 'Spending Per 100k'!D$2:D$154)</f>
        <v>43</v>
      </c>
      <c r="R48">
        <f>_xlfn.RANK.AVG('Spending Per 100k'!E47, 'Spending Per 100k'!E$2:E$154)</f>
        <v>141</v>
      </c>
      <c r="S48">
        <f>_xlfn.RANK.AVG('Spending Per 100k'!F47, 'Spending Per 100k'!F$2:F$154)</f>
        <v>103</v>
      </c>
      <c r="T48">
        <f>_xlfn.RANK.AVG('Spending Per 100k'!G47, 'Spending Per 100k'!G$2:G$154)</f>
        <v>137</v>
      </c>
      <c r="U48">
        <f>_xlfn.RANK.AVG('Spending Per 100k'!H47, 'Spending Per 100k'!H$2:H$154)</f>
        <v>111</v>
      </c>
    </row>
    <row r="49" spans="15:21" x14ac:dyDescent="0.2">
      <c r="O49">
        <f>_xlfn.RANK.AVG('Spending Per 100k'!B48, 'Spending Per 100k'!B$2:B$154)</f>
        <v>1</v>
      </c>
      <c r="P49">
        <f>_xlfn.RANK.AVG('Spending Per 100k'!C48, 'Spending Per 100k'!C$2:C$154)</f>
        <v>105</v>
      </c>
      <c r="Q49">
        <f>_xlfn.RANK.AVG('Spending Per 100k'!D48, 'Spending Per 100k'!D$2:D$154)</f>
        <v>52</v>
      </c>
      <c r="R49">
        <f>_xlfn.RANK.AVG('Spending Per 100k'!E48, 'Spending Per 100k'!E$2:E$154)</f>
        <v>30</v>
      </c>
      <c r="S49">
        <f>_xlfn.RANK.AVG('Spending Per 100k'!F48, 'Spending Per 100k'!F$2:F$154)</f>
        <v>41</v>
      </c>
      <c r="T49">
        <f>_xlfn.RANK.AVG('Spending Per 100k'!G48, 'Spending Per 100k'!G$2:G$154)</f>
        <v>49</v>
      </c>
      <c r="U49">
        <f>_xlfn.RANK.AVG('Spending Per 100k'!H48, 'Spending Per 100k'!H$2:H$154)</f>
        <v>72</v>
      </c>
    </row>
    <row r="50" spans="15:21" x14ac:dyDescent="0.2">
      <c r="O50">
        <f>_xlfn.RANK.AVG('Spending Per 100k'!B49, 'Spending Per 100k'!B$2:B$154)</f>
        <v>98</v>
      </c>
      <c r="P50">
        <f>_xlfn.RANK.AVG('Spending Per 100k'!C49, 'Spending Per 100k'!C$2:C$154)</f>
        <v>17</v>
      </c>
      <c r="Q50">
        <f>_xlfn.RANK.AVG('Spending Per 100k'!D49, 'Spending Per 100k'!D$2:D$154)</f>
        <v>99</v>
      </c>
      <c r="R50">
        <f>_xlfn.RANK.AVG('Spending Per 100k'!E49, 'Spending Per 100k'!E$2:E$154)</f>
        <v>106</v>
      </c>
      <c r="S50">
        <f>_xlfn.RANK.AVG('Spending Per 100k'!F49, 'Spending Per 100k'!F$2:F$154)</f>
        <v>92</v>
      </c>
      <c r="T50">
        <f>_xlfn.RANK.AVG('Spending Per 100k'!G49, 'Spending Per 100k'!G$2:G$154)</f>
        <v>96</v>
      </c>
      <c r="U50">
        <f>_xlfn.RANK.AVG('Spending Per 100k'!H49, 'Spending Per 100k'!H$2:H$154)</f>
        <v>36</v>
      </c>
    </row>
    <row r="51" spans="15:21" x14ac:dyDescent="0.2">
      <c r="O51">
        <f>_xlfn.RANK.AVG('Spending Per 100k'!B50, 'Spending Per 100k'!B$2:B$154)</f>
        <v>80</v>
      </c>
      <c r="P51">
        <f>_xlfn.RANK.AVG('Spending Per 100k'!C50, 'Spending Per 100k'!C$2:C$154)</f>
        <v>50</v>
      </c>
      <c r="Q51">
        <f>_xlfn.RANK.AVG('Spending Per 100k'!D50, 'Spending Per 100k'!D$2:D$154)</f>
        <v>86</v>
      </c>
      <c r="R51">
        <f>_xlfn.RANK.AVG('Spending Per 100k'!E50, 'Spending Per 100k'!E$2:E$154)</f>
        <v>41</v>
      </c>
      <c r="S51">
        <f>_xlfn.RANK.AVG('Spending Per 100k'!F50, 'Spending Per 100k'!F$2:F$154)</f>
        <v>18</v>
      </c>
      <c r="T51">
        <f>_xlfn.RANK.AVG('Spending Per 100k'!G50, 'Spending Per 100k'!G$2:G$154)</f>
        <v>65</v>
      </c>
      <c r="U51">
        <f>_xlfn.RANK.AVG('Spending Per 100k'!H50, 'Spending Per 100k'!H$2:H$154)</f>
        <v>136</v>
      </c>
    </row>
    <row r="52" spans="15:21" x14ac:dyDescent="0.2">
      <c r="O52">
        <f>_xlfn.RANK.AVG('Spending Per 100k'!B51, 'Spending Per 100k'!B$2:B$154)</f>
        <v>121</v>
      </c>
      <c r="P52">
        <f>_xlfn.RANK.AVG('Spending Per 100k'!C51, 'Spending Per 100k'!C$2:C$154)</f>
        <v>110</v>
      </c>
      <c r="Q52">
        <f>_xlfn.RANK.AVG('Spending Per 100k'!D51, 'Spending Per 100k'!D$2:D$154)</f>
        <v>90</v>
      </c>
      <c r="R52">
        <f>_xlfn.RANK.AVG('Spending Per 100k'!E51, 'Spending Per 100k'!E$2:E$154)</f>
        <v>54</v>
      </c>
      <c r="S52">
        <f>_xlfn.RANK.AVG('Spending Per 100k'!F51, 'Spending Per 100k'!F$2:F$154)</f>
        <v>68</v>
      </c>
      <c r="T52">
        <f>_xlfn.RANK.AVG('Spending Per 100k'!G51, 'Spending Per 100k'!G$2:G$154)</f>
        <v>19</v>
      </c>
      <c r="U52">
        <f>_xlfn.RANK.AVG('Spending Per 100k'!H51, 'Spending Per 100k'!H$2:H$154)</f>
        <v>69</v>
      </c>
    </row>
    <row r="53" spans="15:21" x14ac:dyDescent="0.2">
      <c r="O53">
        <f>_xlfn.RANK.AVG('Spending Per 100k'!B52, 'Spending Per 100k'!B$2:B$154)</f>
        <v>25</v>
      </c>
      <c r="P53">
        <f>_xlfn.RANK.AVG('Spending Per 100k'!C52, 'Spending Per 100k'!C$2:C$154)</f>
        <v>72</v>
      </c>
      <c r="Q53">
        <f>_xlfn.RANK.AVG('Spending Per 100k'!D52, 'Spending Per 100k'!D$2:D$154)</f>
        <v>116</v>
      </c>
      <c r="R53">
        <f>_xlfn.RANK.AVG('Spending Per 100k'!E52, 'Spending Per 100k'!E$2:E$154)</f>
        <v>98</v>
      </c>
      <c r="S53">
        <f>_xlfn.RANK.AVG('Spending Per 100k'!F52, 'Spending Per 100k'!F$2:F$154)</f>
        <v>99</v>
      </c>
      <c r="T53">
        <f>_xlfn.RANK.AVG('Spending Per 100k'!G52, 'Spending Per 100k'!G$2:G$154)</f>
        <v>1</v>
      </c>
      <c r="U53">
        <f>_xlfn.RANK.AVG('Spending Per 100k'!H52, 'Spending Per 100k'!H$2:H$154)</f>
        <v>57</v>
      </c>
    </row>
    <row r="54" spans="15:21" x14ac:dyDescent="0.2">
      <c r="O54">
        <f>_xlfn.RANK.AVG('Spending Per 100k'!B53, 'Spending Per 100k'!B$2:B$154)</f>
        <v>12</v>
      </c>
      <c r="P54">
        <f>_xlfn.RANK.AVG('Spending Per 100k'!C53, 'Spending Per 100k'!C$2:C$154)</f>
        <v>59</v>
      </c>
      <c r="Q54">
        <f>_xlfn.RANK.AVG('Spending Per 100k'!D53, 'Spending Per 100k'!D$2:D$154)</f>
        <v>96</v>
      </c>
      <c r="R54">
        <f>_xlfn.RANK.AVG('Spending Per 100k'!E53, 'Spending Per 100k'!E$2:E$154)</f>
        <v>144</v>
      </c>
      <c r="S54">
        <f>_xlfn.RANK.AVG('Spending Per 100k'!F53, 'Spending Per 100k'!F$2:F$154)</f>
        <v>15</v>
      </c>
      <c r="T54">
        <f>_xlfn.RANK.AVG('Spending Per 100k'!G53, 'Spending Per 100k'!G$2:G$154)</f>
        <v>101</v>
      </c>
      <c r="U54">
        <f>_xlfn.RANK.AVG('Spending Per 100k'!H53, 'Spending Per 100k'!H$2:H$154)</f>
        <v>2</v>
      </c>
    </row>
    <row r="55" spans="15:21" x14ac:dyDescent="0.2">
      <c r="O55">
        <f>_xlfn.RANK.AVG('Spending Per 100k'!B54, 'Spending Per 100k'!B$2:B$154)</f>
        <v>93</v>
      </c>
      <c r="P55">
        <f>_xlfn.RANK.AVG('Spending Per 100k'!C54, 'Spending Per 100k'!C$2:C$154)</f>
        <v>2</v>
      </c>
      <c r="Q55">
        <f>_xlfn.RANK.AVG('Spending Per 100k'!D54, 'Spending Per 100k'!D$2:D$154)</f>
        <v>102</v>
      </c>
      <c r="R55">
        <f>_xlfn.RANK.AVG('Spending Per 100k'!E54, 'Spending Per 100k'!E$2:E$154)</f>
        <v>78</v>
      </c>
      <c r="S55">
        <f>_xlfn.RANK.AVG('Spending Per 100k'!F54, 'Spending Per 100k'!F$2:F$154)</f>
        <v>72</v>
      </c>
      <c r="T55">
        <f>_xlfn.RANK.AVG('Spending Per 100k'!G54, 'Spending Per 100k'!G$2:G$154)</f>
        <v>100</v>
      </c>
      <c r="U55">
        <f>_xlfn.RANK.AVG('Spending Per 100k'!H54, 'Spending Per 100k'!H$2:H$154)</f>
        <v>40</v>
      </c>
    </row>
    <row r="56" spans="15:21" x14ac:dyDescent="0.2">
      <c r="O56">
        <f>_xlfn.RANK.AVG('Spending Per 100k'!B55, 'Spending Per 100k'!B$2:B$154)</f>
        <v>51</v>
      </c>
      <c r="P56">
        <f>_xlfn.RANK.AVG('Spending Per 100k'!C55, 'Spending Per 100k'!C$2:C$154)</f>
        <v>65</v>
      </c>
      <c r="Q56">
        <f>_xlfn.RANK.AVG('Spending Per 100k'!D55, 'Spending Per 100k'!D$2:D$154)</f>
        <v>101</v>
      </c>
      <c r="R56">
        <f>_xlfn.RANK.AVG('Spending Per 100k'!E55, 'Spending Per 100k'!E$2:E$154)</f>
        <v>7</v>
      </c>
      <c r="S56">
        <f>_xlfn.RANK.AVG('Spending Per 100k'!F55, 'Spending Per 100k'!F$2:F$154)</f>
        <v>11</v>
      </c>
      <c r="T56">
        <f>_xlfn.RANK.AVG('Spending Per 100k'!G55, 'Spending Per 100k'!G$2:G$154)</f>
        <v>110</v>
      </c>
      <c r="U56">
        <f>_xlfn.RANK.AVG('Spending Per 100k'!H55, 'Spending Per 100k'!H$2:H$154)</f>
        <v>133</v>
      </c>
    </row>
    <row r="57" spans="15:21" x14ac:dyDescent="0.2">
      <c r="O57">
        <f>_xlfn.RANK.AVG('Spending Per 100k'!B56, 'Spending Per 100k'!B$2:B$154)</f>
        <v>108</v>
      </c>
      <c r="P57">
        <f>_xlfn.RANK.AVG('Spending Per 100k'!C56, 'Spending Per 100k'!C$2:C$154)</f>
        <v>150</v>
      </c>
      <c r="Q57">
        <f>_xlfn.RANK.AVG('Spending Per 100k'!D56, 'Spending Per 100k'!D$2:D$154)</f>
        <v>29</v>
      </c>
      <c r="R57">
        <f>_xlfn.RANK.AVG('Spending Per 100k'!E56, 'Spending Per 100k'!E$2:E$154)</f>
        <v>90</v>
      </c>
      <c r="S57">
        <f>_xlfn.RANK.AVG('Spending Per 100k'!F56, 'Spending Per 100k'!F$2:F$154)</f>
        <v>54</v>
      </c>
      <c r="T57">
        <f>_xlfn.RANK.AVG('Spending Per 100k'!G56, 'Spending Per 100k'!G$2:G$154)</f>
        <v>144</v>
      </c>
      <c r="U57">
        <f>_xlfn.RANK.AVG('Spending Per 100k'!H56, 'Spending Per 100k'!H$2:H$154)</f>
        <v>146</v>
      </c>
    </row>
    <row r="58" spans="15:21" x14ac:dyDescent="0.2">
      <c r="O58">
        <f>_xlfn.RANK.AVG('Spending Per 100k'!B57, 'Spending Per 100k'!B$2:B$154)</f>
        <v>125</v>
      </c>
      <c r="P58">
        <f>_xlfn.RANK.AVG('Spending Per 100k'!C57, 'Spending Per 100k'!C$2:C$154)</f>
        <v>36</v>
      </c>
      <c r="Q58">
        <f>_xlfn.RANK.AVG('Spending Per 100k'!D57, 'Spending Per 100k'!D$2:D$154)</f>
        <v>63</v>
      </c>
      <c r="R58">
        <f>_xlfn.RANK.AVG('Spending Per 100k'!E57, 'Spending Per 100k'!E$2:E$154)</f>
        <v>47</v>
      </c>
      <c r="S58">
        <f>_xlfn.RANK.AVG('Spending Per 100k'!F57, 'Spending Per 100k'!F$2:F$154)</f>
        <v>100</v>
      </c>
      <c r="T58">
        <f>_xlfn.RANK.AVG('Spending Per 100k'!G57, 'Spending Per 100k'!G$2:G$154)</f>
        <v>139</v>
      </c>
      <c r="U58">
        <f>_xlfn.RANK.AVG('Spending Per 100k'!H57, 'Spending Per 100k'!H$2:H$154)</f>
        <v>51</v>
      </c>
    </row>
    <row r="59" spans="15:21" x14ac:dyDescent="0.2">
      <c r="O59">
        <f>_xlfn.RANK.AVG('Spending Per 100k'!B58, 'Spending Per 100k'!B$2:B$154)</f>
        <v>50</v>
      </c>
      <c r="P59">
        <f>_xlfn.RANK.AVG('Spending Per 100k'!C58, 'Spending Per 100k'!C$2:C$154)</f>
        <v>67</v>
      </c>
      <c r="Q59">
        <f>_xlfn.RANK.AVG('Spending Per 100k'!D58, 'Spending Per 100k'!D$2:D$154)</f>
        <v>67</v>
      </c>
      <c r="R59">
        <f>_xlfn.RANK.AVG('Spending Per 100k'!E58, 'Spending Per 100k'!E$2:E$154)</f>
        <v>94</v>
      </c>
      <c r="S59">
        <f>_xlfn.RANK.AVG('Spending Per 100k'!F58, 'Spending Per 100k'!F$2:F$154)</f>
        <v>42</v>
      </c>
      <c r="T59">
        <f>_xlfn.RANK.AVG('Spending Per 100k'!G58, 'Spending Per 100k'!G$2:G$154)</f>
        <v>143</v>
      </c>
      <c r="U59">
        <f>_xlfn.RANK.AVG('Spending Per 100k'!H58, 'Spending Per 100k'!H$2:H$154)</f>
        <v>132</v>
      </c>
    </row>
    <row r="60" spans="15:21" x14ac:dyDescent="0.2">
      <c r="O60">
        <f>_xlfn.RANK.AVG('Spending Per 100k'!B59, 'Spending Per 100k'!B$2:B$154)</f>
        <v>45</v>
      </c>
      <c r="P60">
        <f>_xlfn.RANK.AVG('Spending Per 100k'!C59, 'Spending Per 100k'!C$2:C$154)</f>
        <v>40</v>
      </c>
      <c r="Q60">
        <f>_xlfn.RANK.AVG('Spending Per 100k'!D59, 'Spending Per 100k'!D$2:D$154)</f>
        <v>23</v>
      </c>
      <c r="R60">
        <f>_xlfn.RANK.AVG('Spending Per 100k'!E59, 'Spending Per 100k'!E$2:E$154)</f>
        <v>131</v>
      </c>
      <c r="S60">
        <f>_xlfn.RANK.AVG('Spending Per 100k'!F59, 'Spending Per 100k'!F$2:F$154)</f>
        <v>80</v>
      </c>
      <c r="T60">
        <f>_xlfn.RANK.AVG('Spending Per 100k'!G59, 'Spending Per 100k'!G$2:G$154)</f>
        <v>77</v>
      </c>
      <c r="U60">
        <f>_xlfn.RANK.AVG('Spending Per 100k'!H59, 'Spending Per 100k'!H$2:H$154)</f>
        <v>119</v>
      </c>
    </row>
    <row r="61" spans="15:21" x14ac:dyDescent="0.2">
      <c r="O61">
        <f>_xlfn.RANK.AVG('Spending Per 100k'!B60, 'Spending Per 100k'!B$2:B$154)</f>
        <v>47</v>
      </c>
      <c r="P61">
        <f>_xlfn.RANK.AVG('Spending Per 100k'!C60, 'Spending Per 100k'!C$2:C$154)</f>
        <v>100</v>
      </c>
      <c r="Q61">
        <f>_xlfn.RANK.AVG('Spending Per 100k'!D60, 'Spending Per 100k'!D$2:D$154)</f>
        <v>76</v>
      </c>
      <c r="R61">
        <f>_xlfn.RANK.AVG('Spending Per 100k'!E60, 'Spending Per 100k'!E$2:E$154)</f>
        <v>105</v>
      </c>
      <c r="S61">
        <f>_xlfn.RANK.AVG('Spending Per 100k'!F60, 'Spending Per 100k'!F$2:F$154)</f>
        <v>111</v>
      </c>
      <c r="T61">
        <f>_xlfn.RANK.AVG('Spending Per 100k'!G60, 'Spending Per 100k'!G$2:G$154)</f>
        <v>29</v>
      </c>
      <c r="U61">
        <f>_xlfn.RANK.AVG('Spending Per 100k'!H60, 'Spending Per 100k'!H$2:H$154)</f>
        <v>98</v>
      </c>
    </row>
    <row r="62" spans="15:21" x14ac:dyDescent="0.2">
      <c r="O62">
        <f>_xlfn.RANK.AVG('Spending Per 100k'!B61, 'Spending Per 100k'!B$2:B$154)</f>
        <v>151</v>
      </c>
      <c r="P62">
        <f>_xlfn.RANK.AVG('Spending Per 100k'!C61, 'Spending Per 100k'!C$2:C$154)</f>
        <v>151</v>
      </c>
      <c r="Q62">
        <f>_xlfn.RANK.AVG('Spending Per 100k'!D61, 'Spending Per 100k'!D$2:D$154)</f>
        <v>151</v>
      </c>
      <c r="R62">
        <f>_xlfn.RANK.AVG('Spending Per 100k'!E61, 'Spending Per 100k'!E$2:E$154)</f>
        <v>151</v>
      </c>
      <c r="S62">
        <f>_xlfn.RANK.AVG('Spending Per 100k'!F61, 'Spending Per 100k'!F$2:F$154)</f>
        <v>1</v>
      </c>
      <c r="T62">
        <f>_xlfn.RANK.AVG('Spending Per 100k'!G61, 'Spending Per 100k'!G$2:G$154)</f>
        <v>151</v>
      </c>
      <c r="U62">
        <f>_xlfn.RANK.AVG('Spending Per 100k'!H61, 'Spending Per 100k'!H$2:H$154)</f>
        <v>151</v>
      </c>
    </row>
    <row r="63" spans="15:21" x14ac:dyDescent="0.2">
      <c r="O63">
        <f>_xlfn.RANK.AVG('Spending Per 100k'!B62, 'Spending Per 100k'!B$2:B$154)</f>
        <v>14</v>
      </c>
      <c r="P63">
        <f>_xlfn.RANK.AVG('Spending Per 100k'!C62, 'Spending Per 100k'!C$2:C$154)</f>
        <v>41</v>
      </c>
      <c r="Q63">
        <f>_xlfn.RANK.AVG('Spending Per 100k'!D62, 'Spending Per 100k'!D$2:D$154)</f>
        <v>22</v>
      </c>
      <c r="R63">
        <f>_xlfn.RANK.AVG('Spending Per 100k'!E62, 'Spending Per 100k'!E$2:E$154)</f>
        <v>71</v>
      </c>
      <c r="S63">
        <f>_xlfn.RANK.AVG('Spending Per 100k'!F62, 'Spending Per 100k'!F$2:F$154)</f>
        <v>89</v>
      </c>
      <c r="T63">
        <f>_xlfn.RANK.AVG('Spending Per 100k'!G62, 'Spending Per 100k'!G$2:G$154)</f>
        <v>44</v>
      </c>
      <c r="U63">
        <f>_xlfn.RANK.AVG('Spending Per 100k'!H62, 'Spending Per 100k'!H$2:H$154)</f>
        <v>150</v>
      </c>
    </row>
    <row r="64" spans="15:21" x14ac:dyDescent="0.2">
      <c r="O64">
        <f>_xlfn.RANK.AVG('Spending Per 100k'!B63, 'Spending Per 100k'!B$2:B$154)</f>
        <v>3</v>
      </c>
      <c r="P64">
        <f>_xlfn.RANK.AVG('Spending Per 100k'!C63, 'Spending Per 100k'!C$2:C$154)</f>
        <v>26</v>
      </c>
      <c r="Q64">
        <f>_xlfn.RANK.AVG('Spending Per 100k'!D63, 'Spending Per 100k'!D$2:D$154)</f>
        <v>17</v>
      </c>
      <c r="R64">
        <f>_xlfn.RANK.AVG('Spending Per 100k'!E63, 'Spending Per 100k'!E$2:E$154)</f>
        <v>86</v>
      </c>
      <c r="S64">
        <f>_xlfn.RANK.AVG('Spending Per 100k'!F63, 'Spending Per 100k'!F$2:F$154)</f>
        <v>112</v>
      </c>
      <c r="T64">
        <f>_xlfn.RANK.AVG('Spending Per 100k'!G63, 'Spending Per 100k'!G$2:G$154)</f>
        <v>34</v>
      </c>
      <c r="U64">
        <f>_xlfn.RANK.AVG('Spending Per 100k'!H63, 'Spending Per 100k'!H$2:H$154)</f>
        <v>112</v>
      </c>
    </row>
    <row r="65" spans="15:21" x14ac:dyDescent="0.2">
      <c r="O65">
        <f>_xlfn.RANK.AVG('Spending Per 100k'!B64, 'Spending Per 100k'!B$2:B$154)</f>
        <v>126</v>
      </c>
      <c r="P65">
        <f>_xlfn.RANK.AVG('Spending Per 100k'!C64, 'Spending Per 100k'!C$2:C$154)</f>
        <v>66</v>
      </c>
      <c r="Q65">
        <f>_xlfn.RANK.AVG('Spending Per 100k'!D64, 'Spending Per 100k'!D$2:D$154)</f>
        <v>69</v>
      </c>
      <c r="R65">
        <f>_xlfn.RANK.AVG('Spending Per 100k'!E64, 'Spending Per 100k'!E$2:E$154)</f>
        <v>107</v>
      </c>
      <c r="S65">
        <f>_xlfn.RANK.AVG('Spending Per 100k'!F64, 'Spending Per 100k'!F$2:F$154)</f>
        <v>71</v>
      </c>
      <c r="T65">
        <f>_xlfn.RANK.AVG('Spending Per 100k'!G64, 'Spending Per 100k'!G$2:G$154)</f>
        <v>97</v>
      </c>
      <c r="U65">
        <f>_xlfn.RANK.AVG('Spending Per 100k'!H64, 'Spending Per 100k'!H$2:H$154)</f>
        <v>113</v>
      </c>
    </row>
    <row r="66" spans="15:21" x14ac:dyDescent="0.2">
      <c r="O66">
        <f>_xlfn.RANK.AVG('Spending Per 100k'!B65, 'Spending Per 100k'!B$2:B$154)</f>
        <v>77</v>
      </c>
      <c r="P66">
        <f>_xlfn.RANK.AVG('Spending Per 100k'!C65, 'Spending Per 100k'!C$2:C$154)</f>
        <v>133</v>
      </c>
      <c r="Q66">
        <f>_xlfn.RANK.AVG('Spending Per 100k'!D65, 'Spending Per 100k'!D$2:D$154)</f>
        <v>79</v>
      </c>
      <c r="R66">
        <f>_xlfn.RANK.AVG('Spending Per 100k'!E65, 'Spending Per 100k'!E$2:E$154)</f>
        <v>51</v>
      </c>
      <c r="S66">
        <f>_xlfn.RANK.AVG('Spending Per 100k'!F65, 'Spending Per 100k'!F$2:F$154)</f>
        <v>27</v>
      </c>
      <c r="T66">
        <f>_xlfn.RANK.AVG('Spending Per 100k'!G65, 'Spending Per 100k'!G$2:G$154)</f>
        <v>63</v>
      </c>
      <c r="U66">
        <f>_xlfn.RANK.AVG('Spending Per 100k'!H65, 'Spending Per 100k'!H$2:H$154)</f>
        <v>82</v>
      </c>
    </row>
    <row r="67" spans="15:21" x14ac:dyDescent="0.2">
      <c r="O67">
        <f>_xlfn.RANK.AVG('Spending Per 100k'!B66, 'Spending Per 100k'!B$2:B$154)</f>
        <v>6</v>
      </c>
      <c r="P67">
        <f>_xlfn.RANK.AVG('Spending Per 100k'!C66, 'Spending Per 100k'!C$2:C$154)</f>
        <v>43</v>
      </c>
      <c r="Q67">
        <f>_xlfn.RANK.AVG('Spending Per 100k'!D66, 'Spending Per 100k'!D$2:D$154)</f>
        <v>39</v>
      </c>
      <c r="R67">
        <f>_xlfn.RANK.AVG('Spending Per 100k'!E66, 'Spending Per 100k'!E$2:E$154)</f>
        <v>61</v>
      </c>
      <c r="S67">
        <f>_xlfn.RANK.AVG('Spending Per 100k'!F66, 'Spending Per 100k'!F$2:F$154)</f>
        <v>116</v>
      </c>
      <c r="T67">
        <f>_xlfn.RANK.AVG('Spending Per 100k'!G66, 'Spending Per 100k'!G$2:G$154)</f>
        <v>5</v>
      </c>
      <c r="U67">
        <f>_xlfn.RANK.AVG('Spending Per 100k'!H66, 'Spending Per 100k'!H$2:H$154)</f>
        <v>122</v>
      </c>
    </row>
    <row r="68" spans="15:21" x14ac:dyDescent="0.2">
      <c r="O68">
        <f>_xlfn.RANK.AVG('Spending Per 100k'!B67, 'Spending Per 100k'!B$2:B$154)</f>
        <v>48</v>
      </c>
      <c r="P68">
        <f>_xlfn.RANK.AVG('Spending Per 100k'!C67, 'Spending Per 100k'!C$2:C$154)</f>
        <v>145</v>
      </c>
      <c r="Q68">
        <f>_xlfn.RANK.AVG('Spending Per 100k'!D67, 'Spending Per 100k'!D$2:D$154)</f>
        <v>7</v>
      </c>
      <c r="R68">
        <f>_xlfn.RANK.AVG('Spending Per 100k'!E67, 'Spending Per 100k'!E$2:E$154)</f>
        <v>13</v>
      </c>
      <c r="S68">
        <f>_xlfn.RANK.AVG('Spending Per 100k'!F67, 'Spending Per 100k'!F$2:F$154)</f>
        <v>98</v>
      </c>
      <c r="T68">
        <f>_xlfn.RANK.AVG('Spending Per 100k'!G67, 'Spending Per 100k'!G$2:G$154)</f>
        <v>93</v>
      </c>
      <c r="U68">
        <f>_xlfn.RANK.AVG('Spending Per 100k'!H67, 'Spending Per 100k'!H$2:H$154)</f>
        <v>96</v>
      </c>
    </row>
    <row r="69" spans="15:21" x14ac:dyDescent="0.2">
      <c r="O69">
        <f>_xlfn.RANK.AVG('Spending Per 100k'!B68, 'Spending Per 100k'!B$2:B$154)</f>
        <v>38</v>
      </c>
      <c r="P69">
        <f>_xlfn.RANK.AVG('Spending Per 100k'!C68, 'Spending Per 100k'!C$2:C$154)</f>
        <v>120</v>
      </c>
      <c r="Q69">
        <f>_xlfn.RANK.AVG('Spending Per 100k'!D68, 'Spending Per 100k'!D$2:D$154)</f>
        <v>56</v>
      </c>
      <c r="R69">
        <f>_xlfn.RANK.AVG('Spending Per 100k'!E68, 'Spending Per 100k'!E$2:E$154)</f>
        <v>53</v>
      </c>
      <c r="S69">
        <f>_xlfn.RANK.AVG('Spending Per 100k'!F68, 'Spending Per 100k'!F$2:F$154)</f>
        <v>49</v>
      </c>
      <c r="T69">
        <f>_xlfn.RANK.AVG('Spending Per 100k'!G68, 'Spending Per 100k'!G$2:G$154)</f>
        <v>23</v>
      </c>
      <c r="U69">
        <f>_xlfn.RANK.AVG('Spending Per 100k'!H68, 'Spending Per 100k'!H$2:H$154)</f>
        <v>139</v>
      </c>
    </row>
    <row r="70" spans="15:21" x14ac:dyDescent="0.2">
      <c r="O70">
        <f>_xlfn.RANK.AVG('Spending Per 100k'!B69, 'Spending Per 100k'!B$2:B$154)</f>
        <v>7</v>
      </c>
      <c r="P70">
        <f>_xlfn.RANK.AVG('Spending Per 100k'!C69, 'Spending Per 100k'!C$2:C$154)</f>
        <v>25</v>
      </c>
      <c r="Q70">
        <f>_xlfn.RANK.AVG('Spending Per 100k'!D69, 'Spending Per 100k'!D$2:D$154)</f>
        <v>1</v>
      </c>
      <c r="R70">
        <f>_xlfn.RANK.AVG('Spending Per 100k'!E69, 'Spending Per 100k'!E$2:E$154)</f>
        <v>8</v>
      </c>
      <c r="S70">
        <f>_xlfn.RANK.AVG('Spending Per 100k'!F69, 'Spending Per 100k'!F$2:F$154)</f>
        <v>145</v>
      </c>
      <c r="T70">
        <f>_xlfn.RANK.AVG('Spending Per 100k'!G69, 'Spending Per 100k'!G$2:G$154)</f>
        <v>116</v>
      </c>
      <c r="U70">
        <f>_xlfn.RANK.AVG('Spending Per 100k'!H69, 'Spending Per 100k'!H$2:H$154)</f>
        <v>6</v>
      </c>
    </row>
    <row r="71" spans="15:21" x14ac:dyDescent="0.2">
      <c r="O71">
        <f>_xlfn.RANK.AVG('Spending Per 100k'!B70, 'Spending Per 100k'!B$2:B$154)</f>
        <v>63</v>
      </c>
      <c r="P71">
        <f>_xlfn.RANK.AVG('Spending Per 100k'!C70, 'Spending Per 100k'!C$2:C$154)</f>
        <v>97</v>
      </c>
      <c r="Q71">
        <f>_xlfn.RANK.AVG('Spending Per 100k'!D70, 'Spending Per 100k'!D$2:D$154)</f>
        <v>44</v>
      </c>
      <c r="R71">
        <f>_xlfn.RANK.AVG('Spending Per 100k'!E70, 'Spending Per 100k'!E$2:E$154)</f>
        <v>132</v>
      </c>
      <c r="S71">
        <f>_xlfn.RANK.AVG('Spending Per 100k'!F70, 'Spending Per 100k'!F$2:F$154)</f>
        <v>115</v>
      </c>
      <c r="T71">
        <f>_xlfn.RANK.AVG('Spending Per 100k'!G70, 'Spending Per 100k'!G$2:G$154)</f>
        <v>146</v>
      </c>
      <c r="U71">
        <f>_xlfn.RANK.AVG('Spending Per 100k'!H70, 'Spending Per 100k'!H$2:H$154)</f>
        <v>43</v>
      </c>
    </row>
    <row r="72" spans="15:21" x14ac:dyDescent="0.2">
      <c r="O72">
        <f>_xlfn.RANK.AVG('Spending Per 100k'!B71, 'Spending Per 100k'!B$2:B$154)</f>
        <v>53</v>
      </c>
      <c r="P72">
        <f>_xlfn.RANK.AVG('Spending Per 100k'!C71, 'Spending Per 100k'!C$2:C$154)</f>
        <v>81</v>
      </c>
      <c r="Q72">
        <f>_xlfn.RANK.AVG('Spending Per 100k'!D71, 'Spending Per 100k'!D$2:D$154)</f>
        <v>45</v>
      </c>
      <c r="R72">
        <f>_xlfn.RANK.AVG('Spending Per 100k'!E71, 'Spending Per 100k'!E$2:E$154)</f>
        <v>136</v>
      </c>
      <c r="S72">
        <f>_xlfn.RANK.AVG('Spending Per 100k'!F71, 'Spending Per 100k'!F$2:F$154)</f>
        <v>38</v>
      </c>
      <c r="T72">
        <f>_xlfn.RANK.AVG('Spending Per 100k'!G71, 'Spending Per 100k'!G$2:G$154)</f>
        <v>87</v>
      </c>
      <c r="U72">
        <f>_xlfn.RANK.AVG('Spending Per 100k'!H71, 'Spending Per 100k'!H$2:H$154)</f>
        <v>149</v>
      </c>
    </row>
    <row r="73" spans="15:21" x14ac:dyDescent="0.2">
      <c r="O73">
        <f>_xlfn.RANK.AVG('Spending Per 100k'!B72, 'Spending Per 100k'!B$2:B$154)</f>
        <v>87</v>
      </c>
      <c r="P73">
        <f>_xlfn.RANK.AVG('Spending Per 100k'!C72, 'Spending Per 100k'!C$2:C$154)</f>
        <v>35</v>
      </c>
      <c r="Q73">
        <f>_xlfn.RANK.AVG('Spending Per 100k'!D72, 'Spending Per 100k'!D$2:D$154)</f>
        <v>5</v>
      </c>
      <c r="R73">
        <f>_xlfn.RANK.AVG('Spending Per 100k'!E72, 'Spending Per 100k'!E$2:E$154)</f>
        <v>115</v>
      </c>
      <c r="S73">
        <f>_xlfn.RANK.AVG('Spending Per 100k'!F72, 'Spending Per 100k'!F$2:F$154)</f>
        <v>130</v>
      </c>
      <c r="T73">
        <f>_xlfn.RANK.AVG('Spending Per 100k'!G72, 'Spending Per 100k'!G$2:G$154)</f>
        <v>125</v>
      </c>
      <c r="U73">
        <f>_xlfn.RANK.AVG('Spending Per 100k'!H72, 'Spending Per 100k'!H$2:H$154)</f>
        <v>61</v>
      </c>
    </row>
    <row r="74" spans="15:21" x14ac:dyDescent="0.2">
      <c r="O74">
        <f>_xlfn.RANK.AVG('Spending Per 100k'!B73, 'Spending Per 100k'!B$2:B$154)</f>
        <v>91</v>
      </c>
      <c r="P74">
        <f>_xlfn.RANK.AVG('Spending Per 100k'!C73, 'Spending Per 100k'!C$2:C$154)</f>
        <v>70</v>
      </c>
      <c r="Q74">
        <f>_xlfn.RANK.AVG('Spending Per 100k'!D73, 'Spending Per 100k'!D$2:D$154)</f>
        <v>148</v>
      </c>
      <c r="R74">
        <f>_xlfn.RANK.AVG('Spending Per 100k'!E73, 'Spending Per 100k'!E$2:E$154)</f>
        <v>34</v>
      </c>
      <c r="S74">
        <f>_xlfn.RANK.AVG('Spending Per 100k'!F73, 'Spending Per 100k'!F$2:F$154)</f>
        <v>57</v>
      </c>
      <c r="T74">
        <f>_xlfn.RANK.AVG('Spending Per 100k'!G73, 'Spending Per 100k'!G$2:G$154)</f>
        <v>140</v>
      </c>
      <c r="U74">
        <f>_xlfn.RANK.AVG('Spending Per 100k'!H73, 'Spending Per 100k'!H$2:H$154)</f>
        <v>5</v>
      </c>
    </row>
    <row r="75" spans="15:21" x14ac:dyDescent="0.2">
      <c r="O75">
        <f>_xlfn.RANK.AVG('Spending Per 100k'!B74, 'Spending Per 100k'!B$2:B$154)</f>
        <v>21</v>
      </c>
      <c r="P75">
        <f>_xlfn.RANK.AVG('Spending Per 100k'!C74, 'Spending Per 100k'!C$2:C$154)</f>
        <v>129</v>
      </c>
      <c r="Q75">
        <f>_xlfn.RANK.AVG('Spending Per 100k'!D74, 'Spending Per 100k'!D$2:D$154)</f>
        <v>75</v>
      </c>
      <c r="R75">
        <f>_xlfn.RANK.AVG('Spending Per 100k'!E74, 'Spending Per 100k'!E$2:E$154)</f>
        <v>22</v>
      </c>
      <c r="S75">
        <f>_xlfn.RANK.AVG('Spending Per 100k'!F74, 'Spending Per 100k'!F$2:F$154)</f>
        <v>96</v>
      </c>
      <c r="T75">
        <f>_xlfn.RANK.AVG('Spending Per 100k'!G74, 'Spending Per 100k'!G$2:G$154)</f>
        <v>148</v>
      </c>
      <c r="U75">
        <f>_xlfn.RANK.AVG('Spending Per 100k'!H74, 'Spending Per 100k'!H$2:H$154)</f>
        <v>54</v>
      </c>
    </row>
    <row r="76" spans="15:21" x14ac:dyDescent="0.2">
      <c r="O76">
        <f>_xlfn.RANK.AVG('Spending Per 100k'!B75, 'Spending Per 100k'!B$2:B$154)</f>
        <v>131</v>
      </c>
      <c r="P76">
        <f>_xlfn.RANK.AVG('Spending Per 100k'!C75, 'Spending Per 100k'!C$2:C$154)</f>
        <v>95</v>
      </c>
      <c r="Q76">
        <f>_xlfn.RANK.AVG('Spending Per 100k'!D75, 'Spending Per 100k'!D$2:D$154)</f>
        <v>141</v>
      </c>
      <c r="R76">
        <f>_xlfn.RANK.AVG('Spending Per 100k'!E75, 'Spending Per 100k'!E$2:E$154)</f>
        <v>104</v>
      </c>
      <c r="S76">
        <f>_xlfn.RANK.AVG('Spending Per 100k'!F75, 'Spending Per 100k'!F$2:F$154)</f>
        <v>66</v>
      </c>
      <c r="T76">
        <f>_xlfn.RANK.AVG('Spending Per 100k'!G75, 'Spending Per 100k'!G$2:G$154)</f>
        <v>70</v>
      </c>
      <c r="U76">
        <f>_xlfn.RANK.AVG('Spending Per 100k'!H75, 'Spending Per 100k'!H$2:H$154)</f>
        <v>94</v>
      </c>
    </row>
    <row r="77" spans="15:21" x14ac:dyDescent="0.2">
      <c r="O77">
        <f>_xlfn.RANK.AVG('Spending Per 100k'!B76, 'Spending Per 100k'!B$2:B$154)</f>
        <v>16</v>
      </c>
      <c r="P77">
        <f>_xlfn.RANK.AVG('Spending Per 100k'!C76, 'Spending Per 100k'!C$2:C$154)</f>
        <v>51</v>
      </c>
      <c r="Q77">
        <f>_xlfn.RANK.AVG('Spending Per 100k'!D76, 'Spending Per 100k'!D$2:D$154)</f>
        <v>138</v>
      </c>
      <c r="R77">
        <f>_xlfn.RANK.AVG('Spending Per 100k'!E76, 'Spending Per 100k'!E$2:E$154)</f>
        <v>67</v>
      </c>
      <c r="S77">
        <f>_xlfn.RANK.AVG('Spending Per 100k'!F76, 'Spending Per 100k'!F$2:F$154)</f>
        <v>118</v>
      </c>
      <c r="T77">
        <f>_xlfn.RANK.AVG('Spending Per 100k'!G76, 'Spending Per 100k'!G$2:G$154)</f>
        <v>22</v>
      </c>
      <c r="U77">
        <f>_xlfn.RANK.AVG('Spending Per 100k'!H76, 'Spending Per 100k'!H$2:H$154)</f>
        <v>141</v>
      </c>
    </row>
    <row r="78" spans="15:21" x14ac:dyDescent="0.2">
      <c r="O78">
        <f>_xlfn.RANK.AVG('Spending Per 100k'!B77, 'Spending Per 100k'!B$2:B$154)</f>
        <v>112</v>
      </c>
      <c r="P78">
        <f>_xlfn.RANK.AVG('Spending Per 100k'!C77, 'Spending Per 100k'!C$2:C$154)</f>
        <v>11</v>
      </c>
      <c r="Q78">
        <f>_xlfn.RANK.AVG('Spending Per 100k'!D77, 'Spending Per 100k'!D$2:D$154)</f>
        <v>147</v>
      </c>
      <c r="R78">
        <f>_xlfn.RANK.AVG('Spending Per 100k'!E77, 'Spending Per 100k'!E$2:E$154)</f>
        <v>72</v>
      </c>
      <c r="S78">
        <f>_xlfn.RANK.AVG('Spending Per 100k'!F77, 'Spending Per 100k'!F$2:F$154)</f>
        <v>83</v>
      </c>
      <c r="T78">
        <f>_xlfn.RANK.AVG('Spending Per 100k'!G77, 'Spending Per 100k'!G$2:G$154)</f>
        <v>102</v>
      </c>
      <c r="U78">
        <f>_xlfn.RANK.AVG('Spending Per 100k'!H77, 'Spending Per 100k'!H$2:H$154)</f>
        <v>17</v>
      </c>
    </row>
    <row r="79" spans="15:21" x14ac:dyDescent="0.2">
      <c r="O79">
        <f>_xlfn.RANK.AVG('Spending Per 100k'!B78, 'Spending Per 100k'!B$2:B$154)</f>
        <v>68</v>
      </c>
      <c r="P79">
        <f>_xlfn.RANK.AVG('Spending Per 100k'!C78, 'Spending Per 100k'!C$2:C$154)</f>
        <v>3</v>
      </c>
      <c r="Q79">
        <f>_xlfn.RANK.AVG('Spending Per 100k'!D78, 'Spending Per 100k'!D$2:D$154)</f>
        <v>97</v>
      </c>
      <c r="R79">
        <f>_xlfn.RANK.AVG('Spending Per 100k'!E78, 'Spending Per 100k'!E$2:E$154)</f>
        <v>9</v>
      </c>
      <c r="S79">
        <f>_xlfn.RANK.AVG('Spending Per 100k'!F78, 'Spending Per 100k'!F$2:F$154)</f>
        <v>26</v>
      </c>
      <c r="T79">
        <f>_xlfn.RANK.AVG('Spending Per 100k'!G78, 'Spending Per 100k'!G$2:G$154)</f>
        <v>111</v>
      </c>
      <c r="U79">
        <f>_xlfn.RANK.AVG('Spending Per 100k'!H78, 'Spending Per 100k'!H$2:H$154)</f>
        <v>52</v>
      </c>
    </row>
    <row r="80" spans="15:21" x14ac:dyDescent="0.2">
      <c r="O80">
        <f>_xlfn.RANK.AVG('Spending Per 100k'!B79, 'Spending Per 100k'!B$2:B$154)</f>
        <v>118</v>
      </c>
      <c r="P80">
        <f>_xlfn.RANK.AVG('Spending Per 100k'!C79, 'Spending Per 100k'!C$2:C$154)</f>
        <v>63</v>
      </c>
      <c r="Q80">
        <f>_xlfn.RANK.AVG('Spending Per 100k'!D79, 'Spending Per 100k'!D$2:D$154)</f>
        <v>123</v>
      </c>
      <c r="R80">
        <f>_xlfn.RANK.AVG('Spending Per 100k'!E79, 'Spending Per 100k'!E$2:E$154)</f>
        <v>126</v>
      </c>
      <c r="S80">
        <f>_xlfn.RANK.AVG('Spending Per 100k'!F79, 'Spending Per 100k'!F$2:F$154)</f>
        <v>69</v>
      </c>
      <c r="T80">
        <f>_xlfn.RANK.AVG('Spending Per 100k'!G79, 'Spending Per 100k'!G$2:G$154)</f>
        <v>38</v>
      </c>
      <c r="U80">
        <f>_xlfn.RANK.AVG('Spending Per 100k'!H79, 'Spending Per 100k'!H$2:H$154)</f>
        <v>90</v>
      </c>
    </row>
    <row r="81" spans="15:21" x14ac:dyDescent="0.2">
      <c r="O81">
        <f>_xlfn.RANK.AVG('Spending Per 100k'!B80, 'Spending Per 100k'!B$2:B$154)</f>
        <v>20</v>
      </c>
      <c r="P81">
        <f>_xlfn.RANK.AVG('Spending Per 100k'!C80, 'Spending Per 100k'!C$2:C$154)</f>
        <v>31</v>
      </c>
      <c r="Q81">
        <f>_xlfn.RANK.AVG('Spending Per 100k'!D80, 'Spending Per 100k'!D$2:D$154)</f>
        <v>6</v>
      </c>
      <c r="R81">
        <f>_xlfn.RANK.AVG('Spending Per 100k'!E80, 'Spending Per 100k'!E$2:E$154)</f>
        <v>117</v>
      </c>
      <c r="S81">
        <f>_xlfn.RANK.AVG('Spending Per 100k'!F80, 'Spending Per 100k'!F$2:F$154)</f>
        <v>79</v>
      </c>
      <c r="T81">
        <f>_xlfn.RANK.AVG('Spending Per 100k'!G80, 'Spending Per 100k'!G$2:G$154)</f>
        <v>31</v>
      </c>
      <c r="U81">
        <f>_xlfn.RANK.AVG('Spending Per 100k'!H80, 'Spending Per 100k'!H$2:H$154)</f>
        <v>127</v>
      </c>
    </row>
    <row r="82" spans="15:21" x14ac:dyDescent="0.2">
      <c r="O82">
        <f>_xlfn.RANK.AVG('Spending Per 100k'!B81, 'Spending Per 100k'!B$2:B$154)</f>
        <v>94</v>
      </c>
      <c r="P82">
        <f>_xlfn.RANK.AVG('Spending Per 100k'!C81, 'Spending Per 100k'!C$2:C$154)</f>
        <v>102</v>
      </c>
      <c r="Q82">
        <f>_xlfn.RANK.AVG('Spending Per 100k'!D81, 'Spending Per 100k'!D$2:D$154)</f>
        <v>33</v>
      </c>
      <c r="R82">
        <f>_xlfn.RANK.AVG('Spending Per 100k'!E81, 'Spending Per 100k'!E$2:E$154)</f>
        <v>75</v>
      </c>
      <c r="S82">
        <f>_xlfn.RANK.AVG('Spending Per 100k'!F81, 'Spending Per 100k'!F$2:F$154)</f>
        <v>117</v>
      </c>
      <c r="T82">
        <f>_xlfn.RANK.AVG('Spending Per 100k'!G81, 'Spending Per 100k'!G$2:G$154)</f>
        <v>64</v>
      </c>
      <c r="U82">
        <f>_xlfn.RANK.AVG('Spending Per 100k'!H81, 'Spending Per 100k'!H$2:H$154)</f>
        <v>56</v>
      </c>
    </row>
    <row r="83" spans="15:21" x14ac:dyDescent="0.2">
      <c r="O83">
        <f>_xlfn.RANK.AVG('Spending Per 100k'!B82, 'Spending Per 100k'!B$2:B$154)</f>
        <v>149</v>
      </c>
      <c r="P83">
        <f>_xlfn.RANK.AVG('Spending Per 100k'!C82, 'Spending Per 100k'!C$2:C$154)</f>
        <v>119</v>
      </c>
      <c r="Q83">
        <f>_xlfn.RANK.AVG('Spending Per 100k'!D82, 'Spending Per 100k'!D$2:D$154)</f>
        <v>62</v>
      </c>
      <c r="R83">
        <f>_xlfn.RANK.AVG('Spending Per 100k'!E82, 'Spending Per 100k'!E$2:E$154)</f>
        <v>36</v>
      </c>
      <c r="S83">
        <f>_xlfn.RANK.AVG('Spending Per 100k'!F82, 'Spending Per 100k'!F$2:F$154)</f>
        <v>7</v>
      </c>
      <c r="T83">
        <f>_xlfn.RANK.AVG('Spending Per 100k'!G82, 'Spending Per 100k'!G$2:G$154)</f>
        <v>141</v>
      </c>
      <c r="U83">
        <f>_xlfn.RANK.AVG('Spending Per 100k'!H82, 'Spending Per 100k'!H$2:H$154)</f>
        <v>33</v>
      </c>
    </row>
    <row r="84" spans="15:21" x14ac:dyDescent="0.2">
      <c r="O84">
        <f>_xlfn.RANK.AVG('Spending Per 100k'!B83, 'Spending Per 100k'!B$2:B$154)</f>
        <v>72</v>
      </c>
      <c r="P84">
        <f>_xlfn.RANK.AVG('Spending Per 100k'!C83, 'Spending Per 100k'!C$2:C$154)</f>
        <v>143</v>
      </c>
      <c r="Q84">
        <f>_xlfn.RANK.AVG('Spending Per 100k'!D83, 'Spending Per 100k'!D$2:D$154)</f>
        <v>137</v>
      </c>
      <c r="R84">
        <f>_xlfn.RANK.AVG('Spending Per 100k'!E83, 'Spending Per 100k'!E$2:E$154)</f>
        <v>79</v>
      </c>
      <c r="S84">
        <f>_xlfn.RANK.AVG('Spending Per 100k'!F83, 'Spending Per 100k'!F$2:F$154)</f>
        <v>2</v>
      </c>
      <c r="T84">
        <f>_xlfn.RANK.AVG('Spending Per 100k'!G83, 'Spending Per 100k'!G$2:G$154)</f>
        <v>61</v>
      </c>
      <c r="U84">
        <f>_xlfn.RANK.AVG('Spending Per 100k'!H83, 'Spending Per 100k'!H$2:H$154)</f>
        <v>35</v>
      </c>
    </row>
    <row r="85" spans="15:21" x14ac:dyDescent="0.2">
      <c r="O85">
        <f>_xlfn.RANK.AVG('Spending Per 100k'!B84, 'Spending Per 100k'!B$2:B$154)</f>
        <v>23</v>
      </c>
      <c r="P85">
        <f>_xlfn.RANK.AVG('Spending Per 100k'!C84, 'Spending Per 100k'!C$2:C$154)</f>
        <v>106</v>
      </c>
      <c r="Q85">
        <f>_xlfn.RANK.AVG('Spending Per 100k'!D84, 'Spending Per 100k'!D$2:D$154)</f>
        <v>77</v>
      </c>
      <c r="R85">
        <f>_xlfn.RANK.AVG('Spending Per 100k'!E84, 'Spending Per 100k'!E$2:E$154)</f>
        <v>32</v>
      </c>
      <c r="S85">
        <f>_xlfn.RANK.AVG('Spending Per 100k'!F84, 'Spending Per 100k'!F$2:F$154)</f>
        <v>33</v>
      </c>
      <c r="T85">
        <f>_xlfn.RANK.AVG('Spending Per 100k'!G84, 'Spending Per 100k'!G$2:G$154)</f>
        <v>28</v>
      </c>
      <c r="U85">
        <f>_xlfn.RANK.AVG('Spending Per 100k'!H84, 'Spending Per 100k'!H$2:H$154)</f>
        <v>44</v>
      </c>
    </row>
    <row r="86" spans="15:21" x14ac:dyDescent="0.2">
      <c r="O86">
        <f>_xlfn.RANK.AVG('Spending Per 100k'!B85, 'Spending Per 100k'!B$2:B$154)</f>
        <v>99</v>
      </c>
      <c r="P86">
        <f>_xlfn.RANK.AVG('Spending Per 100k'!C85, 'Spending Per 100k'!C$2:C$154)</f>
        <v>92</v>
      </c>
      <c r="Q86">
        <f>_xlfn.RANK.AVG('Spending Per 100k'!D85, 'Spending Per 100k'!D$2:D$154)</f>
        <v>105</v>
      </c>
      <c r="R86">
        <f>_xlfn.RANK.AVG('Spending Per 100k'!E85, 'Spending Per 100k'!E$2:E$154)</f>
        <v>25</v>
      </c>
      <c r="S86">
        <f>_xlfn.RANK.AVG('Spending Per 100k'!F85, 'Spending Per 100k'!F$2:F$154)</f>
        <v>124</v>
      </c>
      <c r="T86">
        <f>_xlfn.RANK.AVG('Spending Per 100k'!G85, 'Spending Per 100k'!G$2:G$154)</f>
        <v>79</v>
      </c>
      <c r="U86">
        <f>_xlfn.RANK.AVG('Spending Per 100k'!H85, 'Spending Per 100k'!H$2:H$154)</f>
        <v>108</v>
      </c>
    </row>
    <row r="87" spans="15:21" x14ac:dyDescent="0.2">
      <c r="O87">
        <f>_xlfn.RANK.AVG('Spending Per 100k'!B86, 'Spending Per 100k'!B$2:B$154)</f>
        <v>102</v>
      </c>
      <c r="P87">
        <f>_xlfn.RANK.AVG('Spending Per 100k'!C86, 'Spending Per 100k'!C$2:C$154)</f>
        <v>91</v>
      </c>
      <c r="Q87">
        <f>_xlfn.RANK.AVG('Spending Per 100k'!D86, 'Spending Per 100k'!D$2:D$154)</f>
        <v>139</v>
      </c>
      <c r="R87">
        <f>_xlfn.RANK.AVG('Spending Per 100k'!E86, 'Spending Per 100k'!E$2:E$154)</f>
        <v>119</v>
      </c>
      <c r="S87">
        <f>_xlfn.RANK.AVG('Spending Per 100k'!F86, 'Spending Per 100k'!F$2:F$154)</f>
        <v>61</v>
      </c>
      <c r="T87">
        <f>_xlfn.RANK.AVG('Spending Per 100k'!G86, 'Spending Per 100k'!G$2:G$154)</f>
        <v>12</v>
      </c>
      <c r="U87">
        <f>_xlfn.RANK.AVG('Spending Per 100k'!H86, 'Spending Per 100k'!H$2:H$154)</f>
        <v>110</v>
      </c>
    </row>
    <row r="88" spans="15:21" x14ac:dyDescent="0.2">
      <c r="O88">
        <f>_xlfn.RANK.AVG('Spending Per 100k'!B87, 'Spending Per 100k'!B$2:B$154)</f>
        <v>85</v>
      </c>
      <c r="P88">
        <f>_xlfn.RANK.AVG('Spending Per 100k'!C87, 'Spending Per 100k'!C$2:C$154)</f>
        <v>55</v>
      </c>
      <c r="Q88">
        <f>_xlfn.RANK.AVG('Spending Per 100k'!D87, 'Spending Per 100k'!D$2:D$154)</f>
        <v>71</v>
      </c>
      <c r="R88">
        <f>_xlfn.RANK.AVG('Spending Per 100k'!E87, 'Spending Per 100k'!E$2:E$154)</f>
        <v>31</v>
      </c>
      <c r="S88">
        <f>_xlfn.RANK.AVG('Spending Per 100k'!F87, 'Spending Per 100k'!F$2:F$154)</f>
        <v>65</v>
      </c>
      <c r="T88">
        <f>_xlfn.RANK.AVG('Spending Per 100k'!G87, 'Spending Per 100k'!G$2:G$154)</f>
        <v>130</v>
      </c>
      <c r="U88">
        <f>_xlfn.RANK.AVG('Spending Per 100k'!H87, 'Spending Per 100k'!H$2:H$154)</f>
        <v>71</v>
      </c>
    </row>
    <row r="89" spans="15:21" x14ac:dyDescent="0.2">
      <c r="O89">
        <f>_xlfn.RANK.AVG('Spending Per 100k'!B88, 'Spending Per 100k'!B$2:B$154)</f>
        <v>132</v>
      </c>
      <c r="P89">
        <f>_xlfn.RANK.AVG('Spending Per 100k'!C88, 'Spending Per 100k'!C$2:C$154)</f>
        <v>116</v>
      </c>
      <c r="Q89">
        <f>_xlfn.RANK.AVG('Spending Per 100k'!D88, 'Spending Per 100k'!D$2:D$154)</f>
        <v>100</v>
      </c>
      <c r="R89">
        <f>_xlfn.RANK.AVG('Spending Per 100k'!E88, 'Spending Per 100k'!E$2:E$154)</f>
        <v>17</v>
      </c>
      <c r="S89">
        <f>_xlfn.RANK.AVG('Spending Per 100k'!F88, 'Spending Per 100k'!F$2:F$154)</f>
        <v>32</v>
      </c>
      <c r="T89">
        <f>_xlfn.RANK.AVG('Spending Per 100k'!G88, 'Spending Per 100k'!G$2:G$154)</f>
        <v>133</v>
      </c>
      <c r="U89">
        <f>_xlfn.RANK.AVG('Spending Per 100k'!H88, 'Spending Per 100k'!H$2:H$154)</f>
        <v>21</v>
      </c>
    </row>
    <row r="90" spans="15:21" x14ac:dyDescent="0.2">
      <c r="O90">
        <f>_xlfn.RANK.AVG('Spending Per 100k'!B89, 'Spending Per 100k'!B$2:B$154)</f>
        <v>64</v>
      </c>
      <c r="P90">
        <f>_xlfn.RANK.AVG('Spending Per 100k'!C89, 'Spending Per 100k'!C$2:C$154)</f>
        <v>42</v>
      </c>
      <c r="Q90">
        <f>_xlfn.RANK.AVG('Spending Per 100k'!D89, 'Spending Per 100k'!D$2:D$154)</f>
        <v>41</v>
      </c>
      <c r="R90">
        <f>_xlfn.RANK.AVG('Spending Per 100k'!E89, 'Spending Per 100k'!E$2:E$154)</f>
        <v>85</v>
      </c>
      <c r="S90">
        <f>_xlfn.RANK.AVG('Spending Per 100k'!F89, 'Spending Per 100k'!F$2:F$154)</f>
        <v>138</v>
      </c>
      <c r="T90">
        <f>_xlfn.RANK.AVG('Spending Per 100k'!G89, 'Spending Per 100k'!G$2:G$154)</f>
        <v>119</v>
      </c>
      <c r="U90">
        <f>_xlfn.RANK.AVG('Spending Per 100k'!H89, 'Spending Per 100k'!H$2:H$154)</f>
        <v>128</v>
      </c>
    </row>
    <row r="91" spans="15:21" x14ac:dyDescent="0.2">
      <c r="O91">
        <f>_xlfn.RANK.AVG('Spending Per 100k'!B90, 'Spending Per 100k'!B$2:B$154)</f>
        <v>78</v>
      </c>
      <c r="P91">
        <f>_xlfn.RANK.AVG('Spending Per 100k'!C90, 'Spending Per 100k'!C$2:C$154)</f>
        <v>134</v>
      </c>
      <c r="Q91">
        <f>_xlfn.RANK.AVG('Spending Per 100k'!D90, 'Spending Per 100k'!D$2:D$154)</f>
        <v>66</v>
      </c>
      <c r="R91">
        <f>_xlfn.RANK.AVG('Spending Per 100k'!E90, 'Spending Per 100k'!E$2:E$154)</f>
        <v>147</v>
      </c>
      <c r="S91">
        <f>_xlfn.RANK.AVG('Spending Per 100k'!F90, 'Spending Per 100k'!F$2:F$154)</f>
        <v>84</v>
      </c>
      <c r="T91">
        <f>_xlfn.RANK.AVG('Spending Per 100k'!G90, 'Spending Per 100k'!G$2:G$154)</f>
        <v>8</v>
      </c>
      <c r="U91">
        <f>_xlfn.RANK.AVG('Spending Per 100k'!H90, 'Spending Per 100k'!H$2:H$154)</f>
        <v>14</v>
      </c>
    </row>
    <row r="92" spans="15:21" x14ac:dyDescent="0.2">
      <c r="O92">
        <f>_xlfn.RANK.AVG('Spending Per 100k'!B91, 'Spending Per 100k'!B$2:B$154)</f>
        <v>106</v>
      </c>
      <c r="P92">
        <f>_xlfn.RANK.AVG('Spending Per 100k'!C91, 'Spending Per 100k'!C$2:C$154)</f>
        <v>4</v>
      </c>
      <c r="Q92">
        <f>_xlfn.RANK.AVG('Spending Per 100k'!D91, 'Spending Per 100k'!D$2:D$154)</f>
        <v>131</v>
      </c>
      <c r="R92">
        <f>_xlfn.RANK.AVG('Spending Per 100k'!E91, 'Spending Per 100k'!E$2:E$154)</f>
        <v>12</v>
      </c>
      <c r="S92">
        <f>_xlfn.RANK.AVG('Spending Per 100k'!F91, 'Spending Per 100k'!F$2:F$154)</f>
        <v>148</v>
      </c>
      <c r="T92">
        <f>_xlfn.RANK.AVG('Spending Per 100k'!G91, 'Spending Per 100k'!G$2:G$154)</f>
        <v>69</v>
      </c>
      <c r="U92">
        <f>_xlfn.RANK.AVG('Spending Per 100k'!H91, 'Spending Per 100k'!H$2:H$154)</f>
        <v>3</v>
      </c>
    </row>
    <row r="93" spans="15:21" x14ac:dyDescent="0.2">
      <c r="O93">
        <f>_xlfn.RANK.AVG('Spending Per 100k'!B92, 'Spending Per 100k'!B$2:B$154)</f>
        <v>58</v>
      </c>
      <c r="P93">
        <f>_xlfn.RANK.AVG('Spending Per 100k'!C92, 'Spending Per 100k'!C$2:C$154)</f>
        <v>56</v>
      </c>
      <c r="Q93">
        <f>_xlfn.RANK.AVG('Spending Per 100k'!D92, 'Spending Per 100k'!D$2:D$154)</f>
        <v>80</v>
      </c>
      <c r="R93">
        <f>_xlfn.RANK.AVG('Spending Per 100k'!E92, 'Spending Per 100k'!E$2:E$154)</f>
        <v>97</v>
      </c>
      <c r="S93">
        <f>_xlfn.RANK.AVG('Spending Per 100k'!F92, 'Spending Per 100k'!F$2:F$154)</f>
        <v>126</v>
      </c>
      <c r="T93">
        <f>_xlfn.RANK.AVG('Spending Per 100k'!G92, 'Spending Per 100k'!G$2:G$154)</f>
        <v>98</v>
      </c>
      <c r="U93">
        <f>_xlfn.RANK.AVG('Spending Per 100k'!H92, 'Spending Per 100k'!H$2:H$154)</f>
        <v>59</v>
      </c>
    </row>
    <row r="94" spans="15:21" x14ac:dyDescent="0.2">
      <c r="O94">
        <f>_xlfn.RANK.AVG('Spending Per 100k'!B93, 'Spending Per 100k'!B$2:B$154)</f>
        <v>136</v>
      </c>
      <c r="P94">
        <f>_xlfn.RANK.AVG('Spending Per 100k'!C93, 'Spending Per 100k'!C$2:C$154)</f>
        <v>87</v>
      </c>
      <c r="Q94">
        <f>_xlfn.RANK.AVG('Spending Per 100k'!D93, 'Spending Per 100k'!D$2:D$154)</f>
        <v>104</v>
      </c>
      <c r="R94">
        <f>_xlfn.RANK.AVG('Spending Per 100k'!E93, 'Spending Per 100k'!E$2:E$154)</f>
        <v>62</v>
      </c>
      <c r="S94">
        <f>_xlfn.RANK.AVG('Spending Per 100k'!F93, 'Spending Per 100k'!F$2:F$154)</f>
        <v>10</v>
      </c>
      <c r="T94">
        <f>_xlfn.RANK.AVG('Spending Per 100k'!G93, 'Spending Per 100k'!G$2:G$154)</f>
        <v>95</v>
      </c>
      <c r="U94">
        <f>_xlfn.RANK.AVG('Spending Per 100k'!H93, 'Spending Per 100k'!H$2:H$154)</f>
        <v>142</v>
      </c>
    </row>
    <row r="95" spans="15:21" x14ac:dyDescent="0.2">
      <c r="O95">
        <f>_xlfn.RANK.AVG('Spending Per 100k'!B94, 'Spending Per 100k'!B$2:B$154)</f>
        <v>133</v>
      </c>
      <c r="P95">
        <f>_xlfn.RANK.AVG('Spending Per 100k'!C94, 'Spending Per 100k'!C$2:C$154)</f>
        <v>86</v>
      </c>
      <c r="Q95">
        <f>_xlfn.RANK.AVG('Spending Per 100k'!D94, 'Spending Per 100k'!D$2:D$154)</f>
        <v>103</v>
      </c>
      <c r="R95">
        <f>_xlfn.RANK.AVG('Spending Per 100k'!E94, 'Spending Per 100k'!E$2:E$154)</f>
        <v>58</v>
      </c>
      <c r="S95">
        <f>_xlfn.RANK.AVG('Spending Per 100k'!F94, 'Spending Per 100k'!F$2:F$154)</f>
        <v>58</v>
      </c>
      <c r="T95">
        <f>_xlfn.RANK.AVG('Spending Per 100k'!G94, 'Spending Per 100k'!G$2:G$154)</f>
        <v>150</v>
      </c>
      <c r="U95">
        <f>_xlfn.RANK.AVG('Spending Per 100k'!H94, 'Spending Per 100k'!H$2:H$154)</f>
        <v>145</v>
      </c>
    </row>
    <row r="96" spans="15:21" x14ac:dyDescent="0.2">
      <c r="O96">
        <f>_xlfn.RANK.AVG('Spending Per 100k'!B95, 'Spending Per 100k'!B$2:B$154)</f>
        <v>24</v>
      </c>
      <c r="P96">
        <f>_xlfn.RANK.AVG('Spending Per 100k'!C95, 'Spending Per 100k'!C$2:C$154)</f>
        <v>123</v>
      </c>
      <c r="Q96">
        <f>_xlfn.RANK.AVG('Spending Per 100k'!D95, 'Spending Per 100k'!D$2:D$154)</f>
        <v>18</v>
      </c>
      <c r="R96">
        <f>_xlfn.RANK.AVG('Spending Per 100k'!E95, 'Spending Per 100k'!E$2:E$154)</f>
        <v>59</v>
      </c>
      <c r="S96">
        <f>_xlfn.RANK.AVG('Spending Per 100k'!F95, 'Spending Per 100k'!F$2:F$154)</f>
        <v>78</v>
      </c>
      <c r="T96">
        <f>_xlfn.RANK.AVG('Spending Per 100k'!G95, 'Spending Per 100k'!G$2:G$154)</f>
        <v>72</v>
      </c>
      <c r="U96">
        <f>_xlfn.RANK.AVG('Spending Per 100k'!H95, 'Spending Per 100k'!H$2:H$154)</f>
        <v>28</v>
      </c>
    </row>
    <row r="97" spans="15:21" x14ac:dyDescent="0.2">
      <c r="O97">
        <f>_xlfn.RANK.AVG('Spending Per 100k'!B96, 'Spending Per 100k'!B$2:B$154)</f>
        <v>76</v>
      </c>
      <c r="P97">
        <f>_xlfn.RANK.AVG('Spending Per 100k'!C96, 'Spending Per 100k'!C$2:C$154)</f>
        <v>94</v>
      </c>
      <c r="Q97">
        <f>_xlfn.RANK.AVG('Spending Per 100k'!D96, 'Spending Per 100k'!D$2:D$154)</f>
        <v>4</v>
      </c>
      <c r="R97">
        <f>_xlfn.RANK.AVG('Spending Per 100k'!E96, 'Spending Per 100k'!E$2:E$154)</f>
        <v>45</v>
      </c>
      <c r="S97">
        <f>_xlfn.RANK.AVG('Spending Per 100k'!F96, 'Spending Per 100k'!F$2:F$154)</f>
        <v>151</v>
      </c>
      <c r="T97">
        <f>_xlfn.RANK.AVG('Spending Per 100k'!G96, 'Spending Per 100k'!G$2:G$154)</f>
        <v>11</v>
      </c>
      <c r="U97">
        <f>_xlfn.RANK.AVG('Spending Per 100k'!H96, 'Spending Per 100k'!H$2:H$154)</f>
        <v>95</v>
      </c>
    </row>
    <row r="98" spans="15:21" x14ac:dyDescent="0.2">
      <c r="O98">
        <f>_xlfn.RANK.AVG('Spending Per 100k'!B97, 'Spending Per 100k'!B$2:B$154)</f>
        <v>120</v>
      </c>
      <c r="P98">
        <f>_xlfn.RANK.AVG('Spending Per 100k'!C97, 'Spending Per 100k'!C$2:C$154)</f>
        <v>128</v>
      </c>
      <c r="Q98">
        <f>_xlfn.RANK.AVG('Spending Per 100k'!D97, 'Spending Per 100k'!D$2:D$154)</f>
        <v>19</v>
      </c>
      <c r="R98">
        <f>_xlfn.RANK.AVG('Spending Per 100k'!E97, 'Spending Per 100k'!E$2:E$154)</f>
        <v>102</v>
      </c>
      <c r="S98">
        <f>_xlfn.RANK.AVG('Spending Per 100k'!F97, 'Spending Per 100k'!F$2:F$154)</f>
        <v>128</v>
      </c>
      <c r="T98">
        <f>_xlfn.RANK.AVG('Spending Per 100k'!G97, 'Spending Per 100k'!G$2:G$154)</f>
        <v>60</v>
      </c>
      <c r="U98">
        <f>_xlfn.RANK.AVG('Spending Per 100k'!H97, 'Spending Per 100k'!H$2:H$154)</f>
        <v>124</v>
      </c>
    </row>
    <row r="99" spans="15:21" x14ac:dyDescent="0.2">
      <c r="O99">
        <f>_xlfn.RANK.AVG('Spending Per 100k'!B98, 'Spending Per 100k'!B$2:B$154)</f>
        <v>124</v>
      </c>
      <c r="P99">
        <f>_xlfn.RANK.AVG('Spending Per 100k'!C98, 'Spending Per 100k'!C$2:C$154)</f>
        <v>117</v>
      </c>
      <c r="Q99">
        <f>_xlfn.RANK.AVG('Spending Per 100k'!D98, 'Spending Per 100k'!D$2:D$154)</f>
        <v>59</v>
      </c>
      <c r="R99">
        <f>_xlfn.RANK.AVG('Spending Per 100k'!E98, 'Spending Per 100k'!E$2:E$154)</f>
        <v>140</v>
      </c>
      <c r="S99">
        <f>_xlfn.RANK.AVG('Spending Per 100k'!F98, 'Spending Per 100k'!F$2:F$154)</f>
        <v>39</v>
      </c>
      <c r="T99">
        <f>_xlfn.RANK.AVG('Spending Per 100k'!G98, 'Spending Per 100k'!G$2:G$154)</f>
        <v>13</v>
      </c>
      <c r="U99">
        <f>_xlfn.RANK.AVG('Spending Per 100k'!H98, 'Spending Per 100k'!H$2:H$154)</f>
        <v>42</v>
      </c>
    </row>
    <row r="100" spans="15:21" x14ac:dyDescent="0.2">
      <c r="O100">
        <f>_xlfn.RANK.AVG('Spending Per 100k'!B99, 'Spending Per 100k'!B$2:B$154)</f>
        <v>107</v>
      </c>
      <c r="P100">
        <f>_xlfn.RANK.AVG('Spending Per 100k'!C99, 'Spending Per 100k'!C$2:C$154)</f>
        <v>125</v>
      </c>
      <c r="Q100">
        <f>_xlfn.RANK.AVG('Spending Per 100k'!D99, 'Spending Per 100k'!D$2:D$154)</f>
        <v>120</v>
      </c>
      <c r="R100">
        <f>_xlfn.RANK.AVG('Spending Per 100k'!E99, 'Spending Per 100k'!E$2:E$154)</f>
        <v>33</v>
      </c>
      <c r="S100">
        <f>_xlfn.RANK.AVG('Spending Per 100k'!F99, 'Spending Per 100k'!F$2:F$154)</f>
        <v>25</v>
      </c>
      <c r="T100">
        <f>_xlfn.RANK.AVG('Spending Per 100k'!G99, 'Spending Per 100k'!G$2:G$154)</f>
        <v>135</v>
      </c>
      <c r="U100">
        <f>_xlfn.RANK.AVG('Spending Per 100k'!H99, 'Spending Per 100k'!H$2:H$154)</f>
        <v>131</v>
      </c>
    </row>
    <row r="101" spans="15:21" x14ac:dyDescent="0.2">
      <c r="O101">
        <f>_xlfn.RANK.AVG('Spending Per 100k'!B100, 'Spending Per 100k'!B$2:B$154)</f>
        <v>96</v>
      </c>
      <c r="P101">
        <f>_xlfn.RANK.AVG('Spending Per 100k'!C100, 'Spending Per 100k'!C$2:C$154)</f>
        <v>69</v>
      </c>
      <c r="Q101">
        <f>_xlfn.RANK.AVG('Spending Per 100k'!D100, 'Spending Per 100k'!D$2:D$154)</f>
        <v>130</v>
      </c>
      <c r="R101">
        <f>_xlfn.RANK.AVG('Spending Per 100k'!E100, 'Spending Per 100k'!E$2:E$154)</f>
        <v>11</v>
      </c>
      <c r="S101">
        <f>_xlfn.RANK.AVG('Spending Per 100k'!F100, 'Spending Per 100k'!F$2:F$154)</f>
        <v>55</v>
      </c>
      <c r="T101">
        <f>_xlfn.RANK.AVG('Spending Per 100k'!G100, 'Spending Per 100k'!G$2:G$154)</f>
        <v>25</v>
      </c>
      <c r="U101">
        <f>_xlfn.RANK.AVG('Spending Per 100k'!H100, 'Spending Per 100k'!H$2:H$154)</f>
        <v>48</v>
      </c>
    </row>
    <row r="102" spans="15:21" x14ac:dyDescent="0.2">
      <c r="O102">
        <f>_xlfn.RANK.AVG('Spending Per 100k'!B101, 'Spending Per 100k'!B$2:B$154)</f>
        <v>130</v>
      </c>
      <c r="P102">
        <f>_xlfn.RANK.AVG('Spending Per 100k'!C101, 'Spending Per 100k'!C$2:C$154)</f>
        <v>15</v>
      </c>
      <c r="Q102">
        <f>_xlfn.RANK.AVG('Spending Per 100k'!D101, 'Spending Per 100k'!D$2:D$154)</f>
        <v>58</v>
      </c>
      <c r="R102">
        <f>_xlfn.RANK.AVG('Spending Per 100k'!E101, 'Spending Per 100k'!E$2:E$154)</f>
        <v>80</v>
      </c>
      <c r="S102">
        <f>_xlfn.RANK.AVG('Spending Per 100k'!F101, 'Spending Per 100k'!F$2:F$154)</f>
        <v>97</v>
      </c>
      <c r="T102">
        <f>_xlfn.RANK.AVG('Spending Per 100k'!G101, 'Spending Per 100k'!G$2:G$154)</f>
        <v>131</v>
      </c>
      <c r="U102">
        <f>_xlfn.RANK.AVG('Spending Per 100k'!H101, 'Spending Per 100k'!H$2:H$154)</f>
        <v>64</v>
      </c>
    </row>
    <row r="103" spans="15:21" x14ac:dyDescent="0.2">
      <c r="O103">
        <f>_xlfn.RANK.AVG('Spending Per 100k'!B102, 'Spending Per 100k'!B$2:B$154)</f>
        <v>26</v>
      </c>
      <c r="P103">
        <f>_xlfn.RANK.AVG('Spending Per 100k'!C102, 'Spending Per 100k'!C$2:C$154)</f>
        <v>147</v>
      </c>
      <c r="Q103">
        <f>_xlfn.RANK.AVG('Spending Per 100k'!D102, 'Spending Per 100k'!D$2:D$154)</f>
        <v>36</v>
      </c>
      <c r="R103">
        <f>_xlfn.RANK.AVG('Spending Per 100k'!E102, 'Spending Per 100k'!E$2:E$154)</f>
        <v>83</v>
      </c>
      <c r="S103">
        <f>_xlfn.RANK.AVG('Spending Per 100k'!F102, 'Spending Per 100k'!F$2:F$154)</f>
        <v>19</v>
      </c>
      <c r="T103">
        <f>_xlfn.RANK.AVG('Spending Per 100k'!G102, 'Spending Per 100k'!G$2:G$154)</f>
        <v>99</v>
      </c>
      <c r="U103">
        <f>_xlfn.RANK.AVG('Spending Per 100k'!H102, 'Spending Per 100k'!H$2:H$154)</f>
        <v>39</v>
      </c>
    </row>
    <row r="104" spans="15:21" x14ac:dyDescent="0.2">
      <c r="O104">
        <f>_xlfn.RANK.AVG('Spending Per 100k'!B103, 'Spending Per 100k'!B$2:B$154)</f>
        <v>105</v>
      </c>
      <c r="P104">
        <f>_xlfn.RANK.AVG('Spending Per 100k'!C103, 'Spending Per 100k'!C$2:C$154)</f>
        <v>9</v>
      </c>
      <c r="Q104">
        <f>_xlfn.RANK.AVG('Spending Per 100k'!D103, 'Spending Per 100k'!D$2:D$154)</f>
        <v>72</v>
      </c>
      <c r="R104">
        <f>_xlfn.RANK.AVG('Spending Per 100k'!E103, 'Spending Per 100k'!E$2:E$154)</f>
        <v>130</v>
      </c>
      <c r="S104">
        <f>_xlfn.RANK.AVG('Spending Per 100k'!F103, 'Spending Per 100k'!F$2:F$154)</f>
        <v>113</v>
      </c>
      <c r="T104">
        <f>_xlfn.RANK.AVG('Spending Per 100k'!G103, 'Spending Per 100k'!G$2:G$154)</f>
        <v>80</v>
      </c>
      <c r="U104">
        <f>_xlfn.RANK.AVG('Spending Per 100k'!H103, 'Spending Per 100k'!H$2:H$154)</f>
        <v>19</v>
      </c>
    </row>
    <row r="105" spans="15:21" x14ac:dyDescent="0.2">
      <c r="O105">
        <f>_xlfn.RANK.AVG('Spending Per 100k'!B104, 'Spending Per 100k'!B$2:B$154)</f>
        <v>9</v>
      </c>
      <c r="P105">
        <f>_xlfn.RANK.AVG('Spending Per 100k'!C104, 'Spending Per 100k'!C$2:C$154)</f>
        <v>109</v>
      </c>
      <c r="Q105">
        <f>_xlfn.RANK.AVG('Spending Per 100k'!D104, 'Spending Per 100k'!D$2:D$154)</f>
        <v>64</v>
      </c>
      <c r="R105">
        <f>_xlfn.RANK.AVG('Spending Per 100k'!E104, 'Spending Per 100k'!E$2:E$154)</f>
        <v>49</v>
      </c>
      <c r="S105">
        <f>_xlfn.RANK.AVG('Spending Per 100k'!F104, 'Spending Per 100k'!F$2:F$154)</f>
        <v>95</v>
      </c>
      <c r="T105">
        <f>_xlfn.RANK.AVG('Spending Per 100k'!G104, 'Spending Per 100k'!G$2:G$154)</f>
        <v>108</v>
      </c>
      <c r="U105">
        <f>_xlfn.RANK.AVG('Spending Per 100k'!H104, 'Spending Per 100k'!H$2:H$154)</f>
        <v>86</v>
      </c>
    </row>
    <row r="106" spans="15:21" x14ac:dyDescent="0.2">
      <c r="O106">
        <f>_xlfn.RANK.AVG('Spending Per 100k'!B105, 'Spending Per 100k'!B$2:B$154)</f>
        <v>13</v>
      </c>
      <c r="P106">
        <f>_xlfn.RANK.AVG('Spending Per 100k'!C105, 'Spending Per 100k'!C$2:C$154)</f>
        <v>89</v>
      </c>
      <c r="Q106">
        <f>_xlfn.RANK.AVG('Spending Per 100k'!D105, 'Spending Per 100k'!D$2:D$154)</f>
        <v>136</v>
      </c>
      <c r="R106">
        <f>_xlfn.RANK.AVG('Spending Per 100k'!E105, 'Spending Per 100k'!E$2:E$154)</f>
        <v>108</v>
      </c>
      <c r="S106">
        <f>_xlfn.RANK.AVG('Spending Per 100k'!F105, 'Spending Per 100k'!F$2:F$154)</f>
        <v>56</v>
      </c>
      <c r="T106">
        <f>_xlfn.RANK.AVG('Spending Per 100k'!G105, 'Spending Per 100k'!G$2:G$154)</f>
        <v>74</v>
      </c>
      <c r="U106">
        <f>_xlfn.RANK.AVG('Spending Per 100k'!H105, 'Spending Per 100k'!H$2:H$154)</f>
        <v>62</v>
      </c>
    </row>
    <row r="107" spans="15:21" x14ac:dyDescent="0.2">
      <c r="O107">
        <f>_xlfn.RANK.AVG('Spending Per 100k'!B106, 'Spending Per 100k'!B$2:B$154)</f>
        <v>119</v>
      </c>
      <c r="P107">
        <f>_xlfn.RANK.AVG('Spending Per 100k'!C106, 'Spending Per 100k'!C$2:C$154)</f>
        <v>33</v>
      </c>
      <c r="Q107">
        <f>_xlfn.RANK.AVG('Spending Per 100k'!D106, 'Spending Per 100k'!D$2:D$154)</f>
        <v>42</v>
      </c>
      <c r="R107">
        <f>_xlfn.RANK.AVG('Spending Per 100k'!E106, 'Spending Per 100k'!E$2:E$154)</f>
        <v>84</v>
      </c>
      <c r="S107">
        <f>_xlfn.RANK.AVG('Spending Per 100k'!F106, 'Spending Per 100k'!F$2:F$154)</f>
        <v>94</v>
      </c>
      <c r="T107">
        <f>_xlfn.RANK.AVG('Spending Per 100k'!G106, 'Spending Per 100k'!G$2:G$154)</f>
        <v>104</v>
      </c>
      <c r="U107">
        <f>_xlfn.RANK.AVG('Spending Per 100k'!H106, 'Spending Per 100k'!H$2:H$154)</f>
        <v>134</v>
      </c>
    </row>
    <row r="108" spans="15:21" x14ac:dyDescent="0.2">
      <c r="O108">
        <f>_xlfn.RANK.AVG('Spending Per 100k'!B107, 'Spending Per 100k'!B$2:B$154)</f>
        <v>150</v>
      </c>
      <c r="P108">
        <f>_xlfn.RANK.AVG('Spending Per 100k'!C107, 'Spending Per 100k'!C$2:C$154)</f>
        <v>1</v>
      </c>
      <c r="Q108">
        <f>_xlfn.RANK.AVG('Spending Per 100k'!D107, 'Spending Per 100k'!D$2:D$154)</f>
        <v>124</v>
      </c>
      <c r="R108">
        <f>_xlfn.RANK.AVG('Spending Per 100k'!E107, 'Spending Per 100k'!E$2:E$154)</f>
        <v>2</v>
      </c>
      <c r="S108">
        <f>_xlfn.RANK.AVG('Spending Per 100k'!F107, 'Spending Per 100k'!F$2:F$154)</f>
        <v>3</v>
      </c>
      <c r="T108">
        <f>_xlfn.RANK.AVG('Spending Per 100k'!G107, 'Spending Per 100k'!G$2:G$154)</f>
        <v>40</v>
      </c>
      <c r="U108">
        <f>_xlfn.RANK.AVG('Spending Per 100k'!H107, 'Spending Per 100k'!H$2:H$154)</f>
        <v>99</v>
      </c>
    </row>
    <row r="109" spans="15:21" x14ac:dyDescent="0.2">
      <c r="O109">
        <f>_xlfn.RANK.AVG('Spending Per 100k'!B108, 'Spending Per 100k'!B$2:B$154)</f>
        <v>70</v>
      </c>
      <c r="P109">
        <f>_xlfn.RANK.AVG('Spending Per 100k'!C108, 'Spending Per 100k'!C$2:C$154)</f>
        <v>71</v>
      </c>
      <c r="Q109">
        <f>_xlfn.RANK.AVG('Spending Per 100k'!D108, 'Spending Per 100k'!D$2:D$154)</f>
        <v>109</v>
      </c>
      <c r="R109">
        <f>_xlfn.RANK.AVG('Spending Per 100k'!E108, 'Spending Per 100k'!E$2:E$154)</f>
        <v>150</v>
      </c>
      <c r="S109">
        <f>_xlfn.RANK.AVG('Spending Per 100k'!F108, 'Spending Per 100k'!F$2:F$154)</f>
        <v>6</v>
      </c>
      <c r="T109">
        <f>_xlfn.RANK.AVG('Spending Per 100k'!G108, 'Spending Per 100k'!G$2:G$154)</f>
        <v>46</v>
      </c>
      <c r="U109">
        <f>_xlfn.RANK.AVG('Spending Per 100k'!H108, 'Spending Per 100k'!H$2:H$154)</f>
        <v>25</v>
      </c>
    </row>
    <row r="110" spans="15:21" x14ac:dyDescent="0.2">
      <c r="O110">
        <f>_xlfn.RANK.AVG('Spending Per 100k'!B109, 'Spending Per 100k'!B$2:B$154)</f>
        <v>79</v>
      </c>
      <c r="P110">
        <f>_xlfn.RANK.AVG('Spending Per 100k'!C109, 'Spending Per 100k'!C$2:C$154)</f>
        <v>82</v>
      </c>
      <c r="Q110">
        <f>_xlfn.RANK.AVG('Spending Per 100k'!D109, 'Spending Per 100k'!D$2:D$154)</f>
        <v>21</v>
      </c>
      <c r="R110">
        <f>_xlfn.RANK.AVG('Spending Per 100k'!E109, 'Spending Per 100k'!E$2:E$154)</f>
        <v>18</v>
      </c>
      <c r="S110">
        <f>_xlfn.RANK.AVG('Spending Per 100k'!F109, 'Spending Per 100k'!F$2:F$154)</f>
        <v>114</v>
      </c>
      <c r="T110">
        <f>_xlfn.RANK.AVG('Spending Per 100k'!G109, 'Spending Per 100k'!G$2:G$154)</f>
        <v>114</v>
      </c>
      <c r="U110">
        <f>_xlfn.RANK.AVG('Spending Per 100k'!H109, 'Spending Per 100k'!H$2:H$154)</f>
        <v>88</v>
      </c>
    </row>
    <row r="111" spans="15:21" x14ac:dyDescent="0.2">
      <c r="O111">
        <f>_xlfn.RANK.AVG('Spending Per 100k'!B110, 'Spending Per 100k'!B$2:B$154)</f>
        <v>55</v>
      </c>
      <c r="P111">
        <f>_xlfn.RANK.AVG('Spending Per 100k'!C110, 'Spending Per 100k'!C$2:C$154)</f>
        <v>12</v>
      </c>
      <c r="Q111">
        <f>_xlfn.RANK.AVG('Spending Per 100k'!D110, 'Spending Per 100k'!D$2:D$154)</f>
        <v>65</v>
      </c>
      <c r="R111">
        <f>_xlfn.RANK.AVG('Spending Per 100k'!E110, 'Spending Per 100k'!E$2:E$154)</f>
        <v>57</v>
      </c>
      <c r="S111">
        <f>_xlfn.RANK.AVG('Spending Per 100k'!F110, 'Spending Per 100k'!F$2:F$154)</f>
        <v>136</v>
      </c>
      <c r="T111">
        <f>_xlfn.RANK.AVG('Spending Per 100k'!G110, 'Spending Per 100k'!G$2:G$154)</f>
        <v>128</v>
      </c>
      <c r="U111">
        <f>_xlfn.RANK.AVG('Spending Per 100k'!H110, 'Spending Per 100k'!H$2:H$154)</f>
        <v>77</v>
      </c>
    </row>
    <row r="112" spans="15:21" x14ac:dyDescent="0.2">
      <c r="O112">
        <f>_xlfn.RANK.AVG('Spending Per 100k'!B111, 'Spending Per 100k'!B$2:B$154)</f>
        <v>56</v>
      </c>
      <c r="P112">
        <f>_xlfn.RANK.AVG('Spending Per 100k'!C111, 'Spending Per 100k'!C$2:C$154)</f>
        <v>20</v>
      </c>
      <c r="Q112">
        <f>_xlfn.RANK.AVG('Spending Per 100k'!D111, 'Spending Per 100k'!D$2:D$154)</f>
        <v>48</v>
      </c>
      <c r="R112">
        <f>_xlfn.RANK.AVG('Spending Per 100k'!E111, 'Spending Per 100k'!E$2:E$154)</f>
        <v>129</v>
      </c>
      <c r="S112">
        <f>_xlfn.RANK.AVG('Spending Per 100k'!F111, 'Spending Per 100k'!F$2:F$154)</f>
        <v>110</v>
      </c>
      <c r="T112">
        <f>_xlfn.RANK.AVG('Spending Per 100k'!G111, 'Spending Per 100k'!G$2:G$154)</f>
        <v>129</v>
      </c>
      <c r="U112">
        <f>_xlfn.RANK.AVG('Spending Per 100k'!H111, 'Spending Per 100k'!H$2:H$154)</f>
        <v>53</v>
      </c>
    </row>
    <row r="113" spans="15:21" x14ac:dyDescent="0.2">
      <c r="O113">
        <f>_xlfn.RANK.AVG('Spending Per 100k'!B112, 'Spending Per 100k'!B$2:B$154)</f>
        <v>92</v>
      </c>
      <c r="P113">
        <f>_xlfn.RANK.AVG('Spending Per 100k'!C112, 'Spending Per 100k'!C$2:C$154)</f>
        <v>138</v>
      </c>
      <c r="Q113">
        <f>_xlfn.RANK.AVG('Spending Per 100k'!D112, 'Spending Per 100k'!D$2:D$154)</f>
        <v>40</v>
      </c>
      <c r="R113">
        <f>_xlfn.RANK.AVG('Spending Per 100k'!E112, 'Spending Per 100k'!E$2:E$154)</f>
        <v>76</v>
      </c>
      <c r="S113">
        <f>_xlfn.RANK.AVG('Spending Per 100k'!F112, 'Spending Per 100k'!F$2:F$154)</f>
        <v>131</v>
      </c>
      <c r="T113">
        <f>_xlfn.RANK.AVG('Spending Per 100k'!G112, 'Spending Per 100k'!G$2:G$154)</f>
        <v>24</v>
      </c>
      <c r="U113">
        <f>_xlfn.RANK.AVG('Spending Per 100k'!H112, 'Spending Per 100k'!H$2:H$154)</f>
        <v>130</v>
      </c>
    </row>
    <row r="114" spans="15:21" x14ac:dyDescent="0.2">
      <c r="O114">
        <f>_xlfn.RANK.AVG('Spending Per 100k'!B113, 'Spending Per 100k'!B$2:B$154)</f>
        <v>62</v>
      </c>
      <c r="P114">
        <f>_xlfn.RANK.AVG('Spending Per 100k'!C113, 'Spending Per 100k'!C$2:C$154)</f>
        <v>111</v>
      </c>
      <c r="Q114">
        <f>_xlfn.RANK.AVG('Spending Per 100k'!D113, 'Spending Per 100k'!D$2:D$154)</f>
        <v>117</v>
      </c>
      <c r="R114">
        <f>_xlfn.RANK.AVG('Spending Per 100k'!E113, 'Spending Per 100k'!E$2:E$154)</f>
        <v>3</v>
      </c>
      <c r="S114">
        <f>_xlfn.RANK.AVG('Spending Per 100k'!F113, 'Spending Per 100k'!F$2:F$154)</f>
        <v>34</v>
      </c>
      <c r="T114">
        <f>_xlfn.RANK.AVG('Spending Per 100k'!G113, 'Spending Per 100k'!G$2:G$154)</f>
        <v>33</v>
      </c>
      <c r="U114">
        <f>_xlfn.RANK.AVG('Spending Per 100k'!H113, 'Spending Per 100k'!H$2:H$154)</f>
        <v>1</v>
      </c>
    </row>
    <row r="115" spans="15:21" x14ac:dyDescent="0.2">
      <c r="O115">
        <f>_xlfn.RANK.AVG('Spending Per 100k'!B114, 'Spending Per 100k'!B$2:B$154)</f>
        <v>134</v>
      </c>
      <c r="P115">
        <f>_xlfn.RANK.AVG('Spending Per 100k'!C114, 'Spending Per 100k'!C$2:C$154)</f>
        <v>73</v>
      </c>
      <c r="Q115">
        <f>_xlfn.RANK.AVG('Spending Per 100k'!D114, 'Spending Per 100k'!D$2:D$154)</f>
        <v>20</v>
      </c>
      <c r="R115">
        <f>_xlfn.RANK.AVG('Spending Per 100k'!E114, 'Spending Per 100k'!E$2:E$154)</f>
        <v>114</v>
      </c>
      <c r="S115">
        <f>_xlfn.RANK.AVG('Spending Per 100k'!F114, 'Spending Per 100k'!F$2:F$154)</f>
        <v>82</v>
      </c>
      <c r="T115">
        <f>_xlfn.RANK.AVG('Spending Per 100k'!G114, 'Spending Per 100k'!G$2:G$154)</f>
        <v>145</v>
      </c>
      <c r="U115">
        <f>_xlfn.RANK.AVG('Spending Per 100k'!H114, 'Spending Per 100k'!H$2:H$154)</f>
        <v>144</v>
      </c>
    </row>
    <row r="116" spans="15:21" x14ac:dyDescent="0.2">
      <c r="O116">
        <f>_xlfn.RANK.AVG('Spending Per 100k'!B115, 'Spending Per 100k'!B$2:B$154)</f>
        <v>110</v>
      </c>
      <c r="P116">
        <f>_xlfn.RANK.AVG('Spending Per 100k'!C115, 'Spending Per 100k'!C$2:C$154)</f>
        <v>21</v>
      </c>
      <c r="Q116">
        <f>_xlfn.RANK.AVG('Spending Per 100k'!D115, 'Spending Per 100k'!D$2:D$154)</f>
        <v>84</v>
      </c>
      <c r="R116">
        <f>_xlfn.RANK.AVG('Spending Per 100k'!E115, 'Spending Per 100k'!E$2:E$154)</f>
        <v>93</v>
      </c>
      <c r="S116">
        <f>_xlfn.RANK.AVG('Spending Per 100k'!F115, 'Spending Per 100k'!F$2:F$154)</f>
        <v>135</v>
      </c>
      <c r="T116">
        <f>_xlfn.RANK.AVG('Spending Per 100k'!G115, 'Spending Per 100k'!G$2:G$154)</f>
        <v>55</v>
      </c>
      <c r="U116">
        <f>_xlfn.RANK.AVG('Spending Per 100k'!H115, 'Spending Per 100k'!H$2:H$154)</f>
        <v>26</v>
      </c>
    </row>
    <row r="117" spans="15:21" x14ac:dyDescent="0.2">
      <c r="O117">
        <f>_xlfn.RANK.AVG('Spending Per 100k'!B116, 'Spending Per 100k'!B$2:B$154)</f>
        <v>111</v>
      </c>
      <c r="P117">
        <f>_xlfn.RANK.AVG('Spending Per 100k'!C116, 'Spending Per 100k'!C$2:C$154)</f>
        <v>121</v>
      </c>
      <c r="Q117">
        <f>_xlfn.RANK.AVG('Spending Per 100k'!D116, 'Spending Per 100k'!D$2:D$154)</f>
        <v>16</v>
      </c>
      <c r="R117">
        <f>_xlfn.RANK.AVG('Spending Per 100k'!E116, 'Spending Per 100k'!E$2:E$154)</f>
        <v>92</v>
      </c>
      <c r="S117">
        <f>_xlfn.RANK.AVG('Spending Per 100k'!F116, 'Spending Per 100k'!F$2:F$154)</f>
        <v>107</v>
      </c>
      <c r="T117">
        <f>_xlfn.RANK.AVG('Spending Per 100k'!G116, 'Spending Per 100k'!G$2:G$154)</f>
        <v>75</v>
      </c>
      <c r="U117">
        <f>_xlfn.RANK.AVG('Spending Per 100k'!H116, 'Spending Per 100k'!H$2:H$154)</f>
        <v>117</v>
      </c>
    </row>
    <row r="118" spans="15:21" x14ac:dyDescent="0.2">
      <c r="O118">
        <f>_xlfn.RANK.AVG('Spending Per 100k'!B117, 'Spending Per 100k'!B$2:B$154)</f>
        <v>73</v>
      </c>
      <c r="P118">
        <f>_xlfn.RANK.AVG('Spending Per 100k'!C117, 'Spending Per 100k'!C$2:C$154)</f>
        <v>124</v>
      </c>
      <c r="Q118">
        <f>_xlfn.RANK.AVG('Spending Per 100k'!D117, 'Spending Per 100k'!D$2:D$154)</f>
        <v>11</v>
      </c>
      <c r="R118">
        <f>_xlfn.RANK.AVG('Spending Per 100k'!E117, 'Spending Per 100k'!E$2:E$154)</f>
        <v>21</v>
      </c>
      <c r="S118">
        <f>_xlfn.RANK.AVG('Spending Per 100k'!F117, 'Spending Per 100k'!F$2:F$154)</f>
        <v>37</v>
      </c>
      <c r="T118">
        <f>_xlfn.RANK.AVG('Spending Per 100k'!G117, 'Spending Per 100k'!G$2:G$154)</f>
        <v>142</v>
      </c>
      <c r="U118">
        <f>_xlfn.RANK.AVG('Spending Per 100k'!H117, 'Spending Per 100k'!H$2:H$154)</f>
        <v>67</v>
      </c>
    </row>
    <row r="119" spans="15:21" x14ac:dyDescent="0.2">
      <c r="O119">
        <f>_xlfn.RANK.AVG('Spending Per 100k'!B118, 'Spending Per 100k'!B$2:B$154)</f>
        <v>141</v>
      </c>
      <c r="P119">
        <f>_xlfn.RANK.AVG('Spending Per 100k'!C118, 'Spending Per 100k'!C$2:C$154)</f>
        <v>115</v>
      </c>
      <c r="Q119">
        <f>_xlfn.RANK.AVG('Spending Per 100k'!D118, 'Spending Per 100k'!D$2:D$154)</f>
        <v>95</v>
      </c>
      <c r="R119">
        <f>_xlfn.RANK.AVG('Spending Per 100k'!E118, 'Spending Per 100k'!E$2:E$154)</f>
        <v>16</v>
      </c>
      <c r="S119">
        <f>_xlfn.RANK.AVG('Spending Per 100k'!F118, 'Spending Per 100k'!F$2:F$154)</f>
        <v>8</v>
      </c>
      <c r="T119">
        <f>_xlfn.RANK.AVG('Spending Per 100k'!G118, 'Spending Per 100k'!G$2:G$154)</f>
        <v>45</v>
      </c>
      <c r="U119">
        <f>_xlfn.RANK.AVG('Spending Per 100k'!H118, 'Spending Per 100k'!H$2:H$154)</f>
        <v>75</v>
      </c>
    </row>
    <row r="120" spans="15:21" x14ac:dyDescent="0.2">
      <c r="O120">
        <f>_xlfn.RANK.AVG('Spending Per 100k'!B119, 'Spending Per 100k'!B$2:B$154)</f>
        <v>117</v>
      </c>
      <c r="P120">
        <f>_xlfn.RANK.AVG('Spending Per 100k'!C119, 'Spending Per 100k'!C$2:C$154)</f>
        <v>104</v>
      </c>
      <c r="Q120">
        <f>_xlfn.RANK.AVG('Spending Per 100k'!D119, 'Spending Per 100k'!D$2:D$154)</f>
        <v>55</v>
      </c>
      <c r="R120">
        <f>_xlfn.RANK.AVG('Spending Per 100k'!E119, 'Spending Per 100k'!E$2:E$154)</f>
        <v>148</v>
      </c>
      <c r="S120">
        <f>_xlfn.RANK.AVG('Spending Per 100k'!F119, 'Spending Per 100k'!F$2:F$154)</f>
        <v>90</v>
      </c>
      <c r="T120">
        <f>_xlfn.RANK.AVG('Spending Per 100k'!G119, 'Spending Per 100k'!G$2:G$154)</f>
        <v>127</v>
      </c>
      <c r="U120">
        <f>_xlfn.RANK.AVG('Spending Per 100k'!H119, 'Spending Per 100k'!H$2:H$154)</f>
        <v>89</v>
      </c>
    </row>
    <row r="121" spans="15:21" x14ac:dyDescent="0.2">
      <c r="O121">
        <f>_xlfn.RANK.AVG('Spending Per 100k'!B120, 'Spending Per 100k'!B$2:B$154)</f>
        <v>4</v>
      </c>
      <c r="P121">
        <f>_xlfn.RANK.AVG('Spending Per 100k'!C120, 'Spending Per 100k'!C$2:C$154)</f>
        <v>130</v>
      </c>
      <c r="Q121">
        <f>_xlfn.RANK.AVG('Spending Per 100k'!D120, 'Spending Per 100k'!D$2:D$154)</f>
        <v>61</v>
      </c>
      <c r="R121">
        <f>_xlfn.RANK.AVG('Spending Per 100k'!E120, 'Spending Per 100k'!E$2:E$154)</f>
        <v>66</v>
      </c>
      <c r="S121">
        <f>_xlfn.RANK.AVG('Spending Per 100k'!F120, 'Spending Per 100k'!F$2:F$154)</f>
        <v>23</v>
      </c>
      <c r="T121">
        <f>_xlfn.RANK.AVG('Spending Per 100k'!G120, 'Spending Per 100k'!G$2:G$154)</f>
        <v>37</v>
      </c>
      <c r="U121">
        <f>_xlfn.RANK.AVG('Spending Per 100k'!H120, 'Spending Per 100k'!H$2:H$154)</f>
        <v>22</v>
      </c>
    </row>
    <row r="122" spans="15:21" x14ac:dyDescent="0.2">
      <c r="O122">
        <f>_xlfn.RANK.AVG('Spending Per 100k'!B121, 'Spending Per 100k'!B$2:B$154)</f>
        <v>113</v>
      </c>
      <c r="P122">
        <f>_xlfn.RANK.AVG('Spending Per 100k'!C121, 'Spending Per 100k'!C$2:C$154)</f>
        <v>57</v>
      </c>
      <c r="Q122">
        <f>_xlfn.RANK.AVG('Spending Per 100k'!D121, 'Spending Per 100k'!D$2:D$154)</f>
        <v>70</v>
      </c>
      <c r="R122">
        <f>_xlfn.RANK.AVG('Spending Per 100k'!E121, 'Spending Per 100k'!E$2:E$154)</f>
        <v>63</v>
      </c>
      <c r="S122">
        <f>_xlfn.RANK.AVG('Spending Per 100k'!F121, 'Spending Per 100k'!F$2:F$154)</f>
        <v>46</v>
      </c>
      <c r="T122">
        <f>_xlfn.RANK.AVG('Spending Per 100k'!G121, 'Spending Per 100k'!G$2:G$154)</f>
        <v>138</v>
      </c>
      <c r="U122">
        <f>_xlfn.RANK.AVG('Spending Per 100k'!H121, 'Spending Per 100k'!H$2:H$154)</f>
        <v>148</v>
      </c>
    </row>
    <row r="123" spans="15:21" x14ac:dyDescent="0.2">
      <c r="O123">
        <f>_xlfn.RANK.AVG('Spending Per 100k'!B122, 'Spending Per 100k'!B$2:B$154)</f>
        <v>104</v>
      </c>
      <c r="P123">
        <f>_xlfn.RANK.AVG('Spending Per 100k'!C122, 'Spending Per 100k'!C$2:C$154)</f>
        <v>68</v>
      </c>
      <c r="Q123">
        <f>_xlfn.RANK.AVG('Spending Per 100k'!D122, 'Spending Per 100k'!D$2:D$154)</f>
        <v>81</v>
      </c>
      <c r="R123">
        <f>_xlfn.RANK.AVG('Spending Per 100k'!E122, 'Spending Per 100k'!E$2:E$154)</f>
        <v>125</v>
      </c>
      <c r="S123">
        <f>_xlfn.RANK.AVG('Spending Per 100k'!F122, 'Spending Per 100k'!F$2:F$154)</f>
        <v>134</v>
      </c>
      <c r="T123">
        <f>_xlfn.RANK.AVG('Spending Per 100k'!G122, 'Spending Per 100k'!G$2:G$154)</f>
        <v>109</v>
      </c>
      <c r="U123">
        <f>_xlfn.RANK.AVG('Spending Per 100k'!H122, 'Spending Per 100k'!H$2:H$154)</f>
        <v>115</v>
      </c>
    </row>
    <row r="124" spans="15:21" x14ac:dyDescent="0.2">
      <c r="O124">
        <f>_xlfn.RANK.AVG('Spending Per 100k'!B123, 'Spending Per 100k'!B$2:B$154)</f>
        <v>44</v>
      </c>
      <c r="P124">
        <f>_xlfn.RANK.AVG('Spending Per 100k'!C123, 'Spending Per 100k'!C$2:C$154)</f>
        <v>99</v>
      </c>
      <c r="Q124">
        <f>_xlfn.RANK.AVG('Spending Per 100k'!D123, 'Spending Per 100k'!D$2:D$154)</f>
        <v>98</v>
      </c>
      <c r="R124">
        <f>_xlfn.RANK.AVG('Spending Per 100k'!E123, 'Spending Per 100k'!E$2:E$154)</f>
        <v>87</v>
      </c>
      <c r="S124">
        <f>_xlfn.RANK.AVG('Spending Per 100k'!F123, 'Spending Per 100k'!F$2:F$154)</f>
        <v>40</v>
      </c>
      <c r="T124">
        <f>_xlfn.RANK.AVG('Spending Per 100k'!G123, 'Spending Per 100k'!G$2:G$154)</f>
        <v>67</v>
      </c>
      <c r="U124">
        <f>_xlfn.RANK.AVG('Spending Per 100k'!H123, 'Spending Per 100k'!H$2:H$154)</f>
        <v>81</v>
      </c>
    </row>
    <row r="125" spans="15:21" x14ac:dyDescent="0.2">
      <c r="O125">
        <f>_xlfn.RANK.AVG('Spending Per 100k'!B124, 'Spending Per 100k'!B$2:B$154)</f>
        <v>71</v>
      </c>
      <c r="P125">
        <f>_xlfn.RANK.AVG('Spending Per 100k'!C124, 'Spending Per 100k'!C$2:C$154)</f>
        <v>45</v>
      </c>
      <c r="Q125">
        <f>_xlfn.RANK.AVG('Spending Per 100k'!D124, 'Spending Per 100k'!D$2:D$154)</f>
        <v>73</v>
      </c>
      <c r="R125">
        <f>_xlfn.RANK.AVG('Spending Per 100k'!E124, 'Spending Per 100k'!E$2:E$154)</f>
        <v>60</v>
      </c>
      <c r="S125">
        <f>_xlfn.RANK.AVG('Spending Per 100k'!F124, 'Spending Per 100k'!F$2:F$154)</f>
        <v>62</v>
      </c>
      <c r="T125">
        <f>_xlfn.RANK.AVG('Spending Per 100k'!G124, 'Spending Per 100k'!G$2:G$154)</f>
        <v>82</v>
      </c>
      <c r="U125">
        <f>_xlfn.RANK.AVG('Spending Per 100k'!H124, 'Spending Per 100k'!H$2:H$154)</f>
        <v>105</v>
      </c>
    </row>
    <row r="126" spans="15:21" x14ac:dyDescent="0.2">
      <c r="O126">
        <f>_xlfn.RANK.AVG('Spending Per 100k'!B125, 'Spending Per 100k'!B$2:B$154)</f>
        <v>143</v>
      </c>
      <c r="P126">
        <f>_xlfn.RANK.AVG('Spending Per 100k'!C125, 'Spending Per 100k'!C$2:C$154)</f>
        <v>93</v>
      </c>
      <c r="Q126">
        <f>_xlfn.RANK.AVG('Spending Per 100k'!D125, 'Spending Per 100k'!D$2:D$154)</f>
        <v>54</v>
      </c>
      <c r="R126">
        <f>_xlfn.RANK.AVG('Spending Per 100k'!E125, 'Spending Per 100k'!E$2:E$154)</f>
        <v>139</v>
      </c>
      <c r="S126">
        <f>_xlfn.RANK.AVG('Spending Per 100k'!F125, 'Spending Per 100k'!F$2:F$154)</f>
        <v>28</v>
      </c>
      <c r="T126">
        <f>_xlfn.RANK.AVG('Spending Per 100k'!G125, 'Spending Per 100k'!G$2:G$154)</f>
        <v>66</v>
      </c>
      <c r="U126">
        <f>_xlfn.RANK.AVG('Spending Per 100k'!H125, 'Spending Per 100k'!H$2:H$154)</f>
        <v>102</v>
      </c>
    </row>
    <row r="127" spans="15:21" x14ac:dyDescent="0.2">
      <c r="O127">
        <f>_xlfn.RANK.AVG('Spending Per 100k'!B126, 'Spending Per 100k'!B$2:B$154)</f>
        <v>139</v>
      </c>
      <c r="P127">
        <f>_xlfn.RANK.AVG('Spending Per 100k'!C126, 'Spending Per 100k'!C$2:C$154)</f>
        <v>34</v>
      </c>
      <c r="Q127">
        <f>_xlfn.RANK.AVG('Spending Per 100k'!D126, 'Spending Per 100k'!D$2:D$154)</f>
        <v>106</v>
      </c>
      <c r="R127">
        <f>_xlfn.RANK.AVG('Spending Per 100k'!E126, 'Spending Per 100k'!E$2:E$154)</f>
        <v>109</v>
      </c>
      <c r="S127">
        <f>_xlfn.RANK.AVG('Spending Per 100k'!F126, 'Spending Per 100k'!F$2:F$154)</f>
        <v>74</v>
      </c>
      <c r="T127">
        <f>_xlfn.RANK.AVG('Spending Per 100k'!G126, 'Spending Per 100k'!G$2:G$154)</f>
        <v>122</v>
      </c>
      <c r="U127">
        <f>_xlfn.RANK.AVG('Spending Per 100k'!H126, 'Spending Per 100k'!H$2:H$154)</f>
        <v>58</v>
      </c>
    </row>
    <row r="128" spans="15:21" x14ac:dyDescent="0.2">
      <c r="O128">
        <f>_xlfn.RANK.AVG('Spending Per 100k'!B127, 'Spending Per 100k'!B$2:B$154)</f>
        <v>67</v>
      </c>
      <c r="P128">
        <f>_xlfn.RANK.AVG('Spending Per 100k'!C127, 'Spending Per 100k'!C$2:C$154)</f>
        <v>18</v>
      </c>
      <c r="Q128">
        <f>_xlfn.RANK.AVG('Spending Per 100k'!D127, 'Spending Per 100k'!D$2:D$154)</f>
        <v>31</v>
      </c>
      <c r="R128">
        <f>_xlfn.RANK.AVG('Spending Per 100k'!E127, 'Spending Per 100k'!E$2:E$154)</f>
        <v>145</v>
      </c>
      <c r="S128">
        <f>_xlfn.RANK.AVG('Spending Per 100k'!F127, 'Spending Per 100k'!F$2:F$154)</f>
        <v>44</v>
      </c>
      <c r="T128">
        <f>_xlfn.RANK.AVG('Spending Per 100k'!G127, 'Spending Per 100k'!G$2:G$154)</f>
        <v>51</v>
      </c>
      <c r="U128">
        <f>_xlfn.RANK.AVG('Spending Per 100k'!H127, 'Spending Per 100k'!H$2:H$154)</f>
        <v>63</v>
      </c>
    </row>
    <row r="129" spans="15:21" x14ac:dyDescent="0.2">
      <c r="O129">
        <f>_xlfn.RANK.AVG('Spending Per 100k'!B128, 'Spending Per 100k'!B$2:B$154)</f>
        <v>144</v>
      </c>
      <c r="P129">
        <f>_xlfn.RANK.AVG('Spending Per 100k'!C128, 'Spending Per 100k'!C$2:C$154)</f>
        <v>58</v>
      </c>
      <c r="Q129">
        <f>_xlfn.RANK.AVG('Spending Per 100k'!D128, 'Spending Per 100k'!D$2:D$154)</f>
        <v>60</v>
      </c>
      <c r="R129">
        <f>_xlfn.RANK.AVG('Spending Per 100k'!E128, 'Spending Per 100k'!E$2:E$154)</f>
        <v>121</v>
      </c>
      <c r="S129">
        <f>_xlfn.RANK.AVG('Spending Per 100k'!F128, 'Spending Per 100k'!F$2:F$154)</f>
        <v>9</v>
      </c>
      <c r="T129">
        <f>_xlfn.RANK.AVG('Spending Per 100k'!G128, 'Spending Per 100k'!G$2:G$154)</f>
        <v>84</v>
      </c>
      <c r="U129">
        <f>_xlfn.RANK.AVG('Spending Per 100k'!H128, 'Spending Per 100k'!H$2:H$154)</f>
        <v>118</v>
      </c>
    </row>
    <row r="130" spans="15:21" x14ac:dyDescent="0.2">
      <c r="O130">
        <f>_xlfn.RANK.AVG('Spending Per 100k'!B129, 'Spending Per 100k'!B$2:B$154)</f>
        <v>29</v>
      </c>
      <c r="P130">
        <f>_xlfn.RANK.AVG('Spending Per 100k'!C129, 'Spending Per 100k'!C$2:C$154)</f>
        <v>10</v>
      </c>
      <c r="Q130">
        <f>_xlfn.RANK.AVG('Spending Per 100k'!D129, 'Spending Per 100k'!D$2:D$154)</f>
        <v>142</v>
      </c>
      <c r="R130">
        <f>_xlfn.RANK.AVG('Spending Per 100k'!E129, 'Spending Per 100k'!E$2:E$154)</f>
        <v>40</v>
      </c>
      <c r="S130">
        <f>_xlfn.RANK.AVG('Spending Per 100k'!F129, 'Spending Per 100k'!F$2:F$154)</f>
        <v>36</v>
      </c>
      <c r="T130">
        <f>_xlfn.RANK.AVG('Spending Per 100k'!G129, 'Spending Per 100k'!G$2:G$154)</f>
        <v>103</v>
      </c>
      <c r="U130">
        <f>_xlfn.RANK.AVG('Spending Per 100k'!H129, 'Spending Per 100k'!H$2:H$154)</f>
        <v>49</v>
      </c>
    </row>
    <row r="131" spans="15:21" x14ac:dyDescent="0.2">
      <c r="O131">
        <f>_xlfn.RANK.AVG('Spending Per 100k'!B130, 'Spending Per 100k'!B$2:B$154)</f>
        <v>115</v>
      </c>
      <c r="P131">
        <f>_xlfn.RANK.AVG('Spending Per 100k'!C130, 'Spending Per 100k'!C$2:C$154)</f>
        <v>29</v>
      </c>
      <c r="Q131">
        <f>_xlfn.RANK.AVG('Spending Per 100k'!D130, 'Spending Per 100k'!D$2:D$154)</f>
        <v>125</v>
      </c>
      <c r="R131">
        <f>_xlfn.RANK.AVG('Spending Per 100k'!E130, 'Spending Per 100k'!E$2:E$154)</f>
        <v>52</v>
      </c>
      <c r="S131">
        <f>_xlfn.RANK.AVG('Spending Per 100k'!F130, 'Spending Per 100k'!F$2:F$154)</f>
        <v>119</v>
      </c>
      <c r="T131">
        <f>_xlfn.RANK.AVG('Spending Per 100k'!G130, 'Spending Per 100k'!G$2:G$154)</f>
        <v>89</v>
      </c>
      <c r="U131">
        <f>_xlfn.RANK.AVG('Spending Per 100k'!H130, 'Spending Per 100k'!H$2:H$154)</f>
        <v>93</v>
      </c>
    </row>
    <row r="132" spans="15:21" x14ac:dyDescent="0.2">
      <c r="O132">
        <f>_xlfn.RANK.AVG('Spending Per 100k'!B131, 'Spending Per 100k'!B$2:B$154)</f>
        <v>27</v>
      </c>
      <c r="P132">
        <f>_xlfn.RANK.AVG('Spending Per 100k'!C131, 'Spending Per 100k'!C$2:C$154)</f>
        <v>144</v>
      </c>
      <c r="Q132">
        <f>_xlfn.RANK.AVG('Spending Per 100k'!D131, 'Spending Per 100k'!D$2:D$154)</f>
        <v>85</v>
      </c>
      <c r="R132">
        <f>_xlfn.RANK.AVG('Spending Per 100k'!E131, 'Spending Per 100k'!E$2:E$154)</f>
        <v>6</v>
      </c>
      <c r="S132">
        <f>_xlfn.RANK.AVG('Spending Per 100k'!F131, 'Spending Per 100k'!F$2:F$154)</f>
        <v>64</v>
      </c>
      <c r="T132">
        <f>_xlfn.RANK.AVG('Spending Per 100k'!G131, 'Spending Per 100k'!G$2:G$154)</f>
        <v>14</v>
      </c>
      <c r="U132">
        <f>_xlfn.RANK.AVG('Spending Per 100k'!H131, 'Spending Per 100k'!H$2:H$154)</f>
        <v>80</v>
      </c>
    </row>
    <row r="133" spans="15:21" x14ac:dyDescent="0.2">
      <c r="O133">
        <f>_xlfn.RANK.AVG('Spending Per 100k'!B132, 'Spending Per 100k'!B$2:B$154)</f>
        <v>128</v>
      </c>
      <c r="P133">
        <f>_xlfn.RANK.AVG('Spending Per 100k'!C132, 'Spending Per 100k'!C$2:C$154)</f>
        <v>135</v>
      </c>
      <c r="Q133">
        <f>_xlfn.RANK.AVG('Spending Per 100k'!D132, 'Spending Per 100k'!D$2:D$154)</f>
        <v>149</v>
      </c>
      <c r="R133">
        <f>_xlfn.RANK.AVG('Spending Per 100k'!E132, 'Spending Per 100k'!E$2:E$154)</f>
        <v>110</v>
      </c>
      <c r="S133">
        <f>_xlfn.RANK.AVG('Spending Per 100k'!F132, 'Spending Per 100k'!F$2:F$154)</f>
        <v>12</v>
      </c>
      <c r="T133">
        <f>_xlfn.RANK.AVG('Spending Per 100k'!G132, 'Spending Per 100k'!G$2:G$154)</f>
        <v>16</v>
      </c>
      <c r="U133">
        <f>_xlfn.RANK.AVG('Spending Per 100k'!H132, 'Spending Per 100k'!H$2:H$154)</f>
        <v>104</v>
      </c>
    </row>
    <row r="134" spans="15:21" x14ac:dyDescent="0.2">
      <c r="O134">
        <f>_xlfn.RANK.AVG('Spending Per 100k'!B133, 'Spending Per 100k'!B$2:B$154)</f>
        <v>123</v>
      </c>
      <c r="P134">
        <f>_xlfn.RANK.AVG('Spending Per 100k'!C133, 'Spending Per 100k'!C$2:C$154)</f>
        <v>107</v>
      </c>
      <c r="Q134">
        <f>_xlfn.RANK.AVG('Spending Per 100k'!D133, 'Spending Per 100k'!D$2:D$154)</f>
        <v>50</v>
      </c>
      <c r="R134">
        <f>_xlfn.RANK.AVG('Spending Per 100k'!E133, 'Spending Per 100k'!E$2:E$154)</f>
        <v>1</v>
      </c>
      <c r="S134">
        <f>_xlfn.RANK.AVG('Spending Per 100k'!F133, 'Spending Per 100k'!F$2:F$154)</f>
        <v>129</v>
      </c>
      <c r="T134">
        <f>_xlfn.RANK.AVG('Spending Per 100k'!G133, 'Spending Per 100k'!G$2:G$154)</f>
        <v>105</v>
      </c>
      <c r="U134">
        <f>_xlfn.RANK.AVG('Spending Per 100k'!H133, 'Spending Per 100k'!H$2:H$154)</f>
        <v>147</v>
      </c>
    </row>
    <row r="135" spans="15:21" x14ac:dyDescent="0.2">
      <c r="O135">
        <f>_xlfn.RANK.AVG('Spending Per 100k'!B134, 'Spending Per 100k'!B$2:B$154)</f>
        <v>147</v>
      </c>
      <c r="P135">
        <f>_xlfn.RANK.AVG('Spending Per 100k'!C134, 'Spending Per 100k'!C$2:C$154)</f>
        <v>19</v>
      </c>
      <c r="Q135">
        <f>_xlfn.RANK.AVG('Spending Per 100k'!D134, 'Spending Per 100k'!D$2:D$154)</f>
        <v>49</v>
      </c>
      <c r="R135">
        <f>_xlfn.RANK.AVG('Spending Per 100k'!E134, 'Spending Per 100k'!E$2:E$154)</f>
        <v>23</v>
      </c>
      <c r="S135">
        <f>_xlfn.RANK.AVG('Spending Per 100k'!F134, 'Spending Per 100k'!F$2:F$154)</f>
        <v>127</v>
      </c>
      <c r="T135">
        <f>_xlfn.RANK.AVG('Spending Per 100k'!G134, 'Spending Per 100k'!G$2:G$154)</f>
        <v>41</v>
      </c>
      <c r="U135">
        <f>_xlfn.RANK.AVG('Spending Per 100k'!H134, 'Spending Per 100k'!H$2:H$154)</f>
        <v>46</v>
      </c>
    </row>
    <row r="136" spans="15:21" x14ac:dyDescent="0.2">
      <c r="O136">
        <f>_xlfn.RANK.AVG('Spending Per 100k'!B135, 'Spending Per 100k'!B$2:B$154)</f>
        <v>11</v>
      </c>
      <c r="P136">
        <f>_xlfn.RANK.AVG('Spending Per 100k'!C135, 'Spending Per 100k'!C$2:C$154)</f>
        <v>49</v>
      </c>
      <c r="Q136">
        <f>_xlfn.RANK.AVG('Spending Per 100k'!D135, 'Spending Per 100k'!D$2:D$154)</f>
        <v>3</v>
      </c>
      <c r="R136">
        <f>_xlfn.RANK.AVG('Spending Per 100k'!E135, 'Spending Per 100k'!E$2:E$154)</f>
        <v>14</v>
      </c>
      <c r="S136">
        <f>_xlfn.RANK.AVG('Spending Per 100k'!F135, 'Spending Per 100k'!F$2:F$154)</f>
        <v>24</v>
      </c>
      <c r="T136">
        <f>_xlfn.RANK.AVG('Spending Per 100k'!G135, 'Spending Per 100k'!G$2:G$154)</f>
        <v>43</v>
      </c>
      <c r="U136">
        <f>_xlfn.RANK.AVG('Spending Per 100k'!H135, 'Spending Per 100k'!H$2:H$154)</f>
        <v>11</v>
      </c>
    </row>
    <row r="137" spans="15:21" x14ac:dyDescent="0.2">
      <c r="O137">
        <f>_xlfn.RANK.AVG('Spending Per 100k'!B136, 'Spending Per 100k'!B$2:B$154)</f>
        <v>66</v>
      </c>
      <c r="P137">
        <f>_xlfn.RANK.AVG('Spending Per 100k'!C136, 'Spending Per 100k'!C$2:C$154)</f>
        <v>127</v>
      </c>
      <c r="Q137">
        <f>_xlfn.RANK.AVG('Spending Per 100k'!D136, 'Spending Per 100k'!D$2:D$154)</f>
        <v>119</v>
      </c>
      <c r="R137">
        <f>_xlfn.RANK.AVG('Spending Per 100k'!E136, 'Spending Per 100k'!E$2:E$154)</f>
        <v>103</v>
      </c>
      <c r="S137">
        <f>_xlfn.RANK.AVG('Spending Per 100k'!F136, 'Spending Per 100k'!F$2:F$154)</f>
        <v>76</v>
      </c>
      <c r="T137">
        <f>_xlfn.RANK.AVG('Spending Per 100k'!G136, 'Spending Per 100k'!G$2:G$154)</f>
        <v>17</v>
      </c>
      <c r="U137">
        <f>_xlfn.RANK.AVG('Spending Per 100k'!H136, 'Spending Per 100k'!H$2:H$154)</f>
        <v>83</v>
      </c>
    </row>
    <row r="138" spans="15:21" x14ac:dyDescent="0.2">
      <c r="O138">
        <f>_xlfn.RANK.AVG('Spending Per 100k'!B137, 'Spending Per 100k'!B$2:B$154)</f>
        <v>54</v>
      </c>
      <c r="P138">
        <f>_xlfn.RANK.AVG('Spending Per 100k'!C137, 'Spending Per 100k'!C$2:C$154)</f>
        <v>142</v>
      </c>
      <c r="Q138">
        <f>_xlfn.RANK.AVG('Spending Per 100k'!D137, 'Spending Per 100k'!D$2:D$154)</f>
        <v>13</v>
      </c>
      <c r="R138">
        <f>_xlfn.RANK.AVG('Spending Per 100k'!E137, 'Spending Per 100k'!E$2:E$154)</f>
        <v>111</v>
      </c>
      <c r="S138">
        <f>_xlfn.RANK.AVG('Spending Per 100k'!F137, 'Spending Per 100k'!F$2:F$154)</f>
        <v>93</v>
      </c>
      <c r="T138">
        <f>_xlfn.RANK.AVG('Spending Per 100k'!G137, 'Spending Per 100k'!G$2:G$154)</f>
        <v>132</v>
      </c>
      <c r="U138">
        <f>_xlfn.RANK.AVG('Spending Per 100k'!H137, 'Spending Per 100k'!H$2:H$154)</f>
        <v>34</v>
      </c>
    </row>
    <row r="139" spans="15:21" x14ac:dyDescent="0.2">
      <c r="O139">
        <f>_xlfn.RANK.AVG('Spending Per 100k'!B138, 'Spending Per 100k'!B$2:B$154)</f>
        <v>59</v>
      </c>
      <c r="P139">
        <f>_xlfn.RANK.AVG('Spending Per 100k'!C138, 'Spending Per 100k'!C$2:C$154)</f>
        <v>90</v>
      </c>
      <c r="Q139">
        <f>_xlfn.RANK.AVG('Spending Per 100k'!D138, 'Spending Per 100k'!D$2:D$154)</f>
        <v>92</v>
      </c>
      <c r="R139">
        <f>_xlfn.RANK.AVG('Spending Per 100k'!E138, 'Spending Per 100k'!E$2:E$154)</f>
        <v>122</v>
      </c>
      <c r="S139">
        <f>_xlfn.RANK.AVG('Spending Per 100k'!F138, 'Spending Per 100k'!F$2:F$154)</f>
        <v>77</v>
      </c>
      <c r="T139">
        <f>_xlfn.RANK.AVG('Spending Per 100k'!G138, 'Spending Per 100k'!G$2:G$154)</f>
        <v>59</v>
      </c>
      <c r="U139">
        <f>_xlfn.RANK.AVG('Spending Per 100k'!H138, 'Spending Per 100k'!H$2:H$154)</f>
        <v>23</v>
      </c>
    </row>
    <row r="140" spans="15:21" x14ac:dyDescent="0.2">
      <c r="O140">
        <f>_xlfn.RANK.AVG('Spending Per 100k'!B139, 'Spending Per 100k'!B$2:B$154)</f>
        <v>33</v>
      </c>
      <c r="P140">
        <f>_xlfn.RANK.AVG('Spending Per 100k'!C139, 'Spending Per 100k'!C$2:C$154)</f>
        <v>78</v>
      </c>
      <c r="Q140">
        <f>_xlfn.RANK.AVG('Spending Per 100k'!D139, 'Spending Per 100k'!D$2:D$154)</f>
        <v>111</v>
      </c>
      <c r="R140">
        <f>_xlfn.RANK.AVG('Spending Per 100k'!E139, 'Spending Per 100k'!E$2:E$154)</f>
        <v>112</v>
      </c>
      <c r="S140">
        <f>_xlfn.RANK.AVG('Spending Per 100k'!F139, 'Spending Per 100k'!F$2:F$154)</f>
        <v>31</v>
      </c>
      <c r="T140">
        <f>_xlfn.RANK.AVG('Spending Per 100k'!G139, 'Spending Per 100k'!G$2:G$154)</f>
        <v>50</v>
      </c>
      <c r="U140">
        <f>_xlfn.RANK.AVG('Spending Per 100k'!H139, 'Spending Per 100k'!H$2:H$154)</f>
        <v>55</v>
      </c>
    </row>
    <row r="141" spans="15:21" x14ac:dyDescent="0.2">
      <c r="O141">
        <f>_xlfn.RANK.AVG('Spending Per 100k'!B140, 'Spending Per 100k'!B$2:B$154)</f>
        <v>40</v>
      </c>
      <c r="P141">
        <f>_xlfn.RANK.AVG('Spending Per 100k'!C140, 'Spending Per 100k'!C$2:C$154)</f>
        <v>54</v>
      </c>
      <c r="Q141">
        <f>_xlfn.RANK.AVG('Spending Per 100k'!D140, 'Spending Per 100k'!D$2:D$154)</f>
        <v>114</v>
      </c>
      <c r="R141">
        <f>_xlfn.RANK.AVG('Spending Per 100k'!E140, 'Spending Per 100k'!E$2:E$154)</f>
        <v>77</v>
      </c>
      <c r="S141">
        <f>_xlfn.RANK.AVG('Spending Per 100k'!F140, 'Spending Per 100k'!F$2:F$154)</f>
        <v>17</v>
      </c>
      <c r="T141">
        <f>_xlfn.RANK.AVG('Spending Per 100k'!G140, 'Spending Per 100k'!G$2:G$154)</f>
        <v>21</v>
      </c>
      <c r="U141">
        <f>_xlfn.RANK.AVG('Spending Per 100k'!H140, 'Spending Per 100k'!H$2:H$154)</f>
        <v>24</v>
      </c>
    </row>
    <row r="142" spans="15:21" x14ac:dyDescent="0.2">
      <c r="O142">
        <f>_xlfn.RANK.AVG('Spending Per 100k'!B141, 'Spending Per 100k'!B$2:B$154)</f>
        <v>69</v>
      </c>
      <c r="P142">
        <f>_xlfn.RANK.AVG('Spending Per 100k'!C141, 'Spending Per 100k'!C$2:C$154)</f>
        <v>39</v>
      </c>
      <c r="Q142">
        <f>_xlfn.RANK.AVG('Spending Per 100k'!D141, 'Spending Per 100k'!D$2:D$154)</f>
        <v>146</v>
      </c>
      <c r="R142">
        <f>_xlfn.RANK.AVG('Spending Per 100k'!E141, 'Spending Per 100k'!E$2:E$154)</f>
        <v>48</v>
      </c>
      <c r="S142">
        <f>_xlfn.RANK.AVG('Spending Per 100k'!F141, 'Spending Per 100k'!F$2:F$154)</f>
        <v>21</v>
      </c>
      <c r="T142">
        <f>_xlfn.RANK.AVG('Spending Per 100k'!G141, 'Spending Per 100k'!G$2:G$154)</f>
        <v>10</v>
      </c>
      <c r="U142">
        <f>_xlfn.RANK.AVG('Spending Per 100k'!H141, 'Spending Per 100k'!H$2:H$154)</f>
        <v>12</v>
      </c>
    </row>
    <row r="143" spans="15:21" x14ac:dyDescent="0.2">
      <c r="O143">
        <f>_xlfn.RANK.AVG('Spending Per 100k'!B142, 'Spending Per 100k'!B$2:B$154)</f>
        <v>122</v>
      </c>
      <c r="P143">
        <f>_xlfn.RANK.AVG('Spending Per 100k'!C142, 'Spending Per 100k'!C$2:C$154)</f>
        <v>98</v>
      </c>
      <c r="Q143">
        <f>_xlfn.RANK.AVG('Spending Per 100k'!D142, 'Spending Per 100k'!D$2:D$154)</f>
        <v>28</v>
      </c>
      <c r="R143">
        <f>_xlfn.RANK.AVG('Spending Per 100k'!E142, 'Spending Per 100k'!E$2:E$154)</f>
        <v>42</v>
      </c>
      <c r="S143">
        <f>_xlfn.RANK.AVG('Spending Per 100k'!F142, 'Spending Per 100k'!F$2:F$154)</f>
        <v>133</v>
      </c>
      <c r="T143">
        <f>_xlfn.RANK.AVG('Spending Per 100k'!G142, 'Spending Per 100k'!G$2:G$154)</f>
        <v>90</v>
      </c>
      <c r="U143">
        <f>_xlfn.RANK.AVG('Spending Per 100k'!H142, 'Spending Per 100k'!H$2:H$154)</f>
        <v>50</v>
      </c>
    </row>
    <row r="144" spans="15:21" x14ac:dyDescent="0.2">
      <c r="O144">
        <f>_xlfn.RANK.AVG('Spending Per 100k'!B143, 'Spending Per 100k'!B$2:B$154)</f>
        <v>137</v>
      </c>
      <c r="P144">
        <f>_xlfn.RANK.AVG('Spending Per 100k'!C143, 'Spending Per 100k'!C$2:C$154)</f>
        <v>146</v>
      </c>
      <c r="Q144">
        <f>_xlfn.RANK.AVG('Spending Per 100k'!D143, 'Spending Per 100k'!D$2:D$154)</f>
        <v>51</v>
      </c>
      <c r="R144">
        <f>_xlfn.RANK.AVG('Spending Per 100k'!E143, 'Spending Per 100k'!E$2:E$154)</f>
        <v>4</v>
      </c>
      <c r="S144">
        <f>_xlfn.RANK.AVG('Spending Per 100k'!F143, 'Spending Per 100k'!F$2:F$154)</f>
        <v>13</v>
      </c>
      <c r="T144">
        <f>_xlfn.RANK.AVG('Spending Per 100k'!G143, 'Spending Per 100k'!G$2:G$154)</f>
        <v>62</v>
      </c>
      <c r="U144">
        <f>_xlfn.RANK.AVG('Spending Per 100k'!H143, 'Spending Per 100k'!H$2:H$154)</f>
        <v>10</v>
      </c>
    </row>
    <row r="145" spans="15:21" x14ac:dyDescent="0.2">
      <c r="O145">
        <f>_xlfn.RANK.AVG('Spending Per 100k'!B144, 'Spending Per 100k'!B$2:B$154)</f>
        <v>138</v>
      </c>
      <c r="P145">
        <f>_xlfn.RANK.AVG('Spending Per 100k'!C144, 'Spending Per 100k'!C$2:C$154)</f>
        <v>44</v>
      </c>
      <c r="Q145">
        <f>_xlfn.RANK.AVG('Spending Per 100k'!D144, 'Spending Per 100k'!D$2:D$154)</f>
        <v>26</v>
      </c>
      <c r="R145">
        <f>_xlfn.RANK.AVG('Spending Per 100k'!E144, 'Spending Per 100k'!E$2:E$154)</f>
        <v>81</v>
      </c>
      <c r="S145">
        <f>_xlfn.RANK.AVG('Spending Per 100k'!F144, 'Spending Per 100k'!F$2:F$154)</f>
        <v>143</v>
      </c>
      <c r="T145">
        <f>_xlfn.RANK.AVG('Spending Per 100k'!G144, 'Spending Per 100k'!G$2:G$154)</f>
        <v>54</v>
      </c>
      <c r="U145">
        <f>_xlfn.RANK.AVG('Spending Per 100k'!H144, 'Spending Per 100k'!H$2:H$154)</f>
        <v>29</v>
      </c>
    </row>
    <row r="146" spans="15:21" x14ac:dyDescent="0.2">
      <c r="O146">
        <f>_xlfn.RANK.AVG('Spending Per 100k'!B145, 'Spending Per 100k'!B$2:B$154)</f>
        <v>17</v>
      </c>
      <c r="P146">
        <f>_xlfn.RANK.AVG('Spending Per 100k'!C145, 'Spending Per 100k'!C$2:C$154)</f>
        <v>137</v>
      </c>
      <c r="Q146">
        <f>_xlfn.RANK.AVG('Spending Per 100k'!D145, 'Spending Per 100k'!D$2:D$154)</f>
        <v>2</v>
      </c>
      <c r="R146">
        <f>_xlfn.RANK.AVG('Spending Per 100k'!E145, 'Spending Per 100k'!E$2:E$154)</f>
        <v>19</v>
      </c>
      <c r="S146">
        <f>_xlfn.RANK.AVG('Spending Per 100k'!F145, 'Spending Per 100k'!F$2:F$154)</f>
        <v>85</v>
      </c>
      <c r="T146">
        <f>_xlfn.RANK.AVG('Spending Per 100k'!G145, 'Spending Per 100k'!G$2:G$154)</f>
        <v>94</v>
      </c>
      <c r="U146">
        <f>_xlfn.RANK.AVG('Spending Per 100k'!H145, 'Spending Per 100k'!H$2:H$154)</f>
        <v>13</v>
      </c>
    </row>
    <row r="147" spans="15:21" x14ac:dyDescent="0.2">
      <c r="O147">
        <f>_xlfn.RANK.AVG('Spending Per 100k'!B146, 'Spending Per 100k'!B$2:B$154)</f>
        <v>34</v>
      </c>
      <c r="P147">
        <f>_xlfn.RANK.AVG('Spending Per 100k'!C146, 'Spending Per 100k'!C$2:C$154)</f>
        <v>24</v>
      </c>
      <c r="Q147">
        <f>_xlfn.RANK.AVG('Spending Per 100k'!D146, 'Spending Per 100k'!D$2:D$154)</f>
        <v>78</v>
      </c>
      <c r="R147">
        <f>_xlfn.RANK.AVG('Spending Per 100k'!E146, 'Spending Per 100k'!E$2:E$154)</f>
        <v>68</v>
      </c>
      <c r="S147">
        <f>_xlfn.RANK.AVG('Spending Per 100k'!F146, 'Spending Per 100k'!F$2:F$154)</f>
        <v>108</v>
      </c>
      <c r="T147">
        <f>_xlfn.RANK.AVG('Spending Per 100k'!G146, 'Spending Per 100k'!G$2:G$154)</f>
        <v>78</v>
      </c>
      <c r="U147">
        <f>_xlfn.RANK.AVG('Spending Per 100k'!H146, 'Spending Per 100k'!H$2:H$154)</f>
        <v>106</v>
      </c>
    </row>
    <row r="148" spans="15:21" x14ac:dyDescent="0.2">
      <c r="O148">
        <f>_xlfn.RANK.AVG('Spending Per 100k'!B147, 'Spending Per 100k'!B$2:B$154)</f>
        <v>148</v>
      </c>
      <c r="P148">
        <f>_xlfn.RANK.AVG('Spending Per 100k'!C147, 'Spending Per 100k'!C$2:C$154)</f>
        <v>149</v>
      </c>
      <c r="Q148">
        <f>_xlfn.RANK.AVG('Spending Per 100k'!D147, 'Spending Per 100k'!D$2:D$154)</f>
        <v>9</v>
      </c>
      <c r="R148">
        <f>_xlfn.RANK.AVG('Spending Per 100k'!E147, 'Spending Per 100k'!E$2:E$154)</f>
        <v>142</v>
      </c>
      <c r="S148">
        <f>_xlfn.RANK.AVG('Spending Per 100k'!F147, 'Spending Per 100k'!F$2:F$154)</f>
        <v>20</v>
      </c>
      <c r="T148">
        <f>_xlfn.RANK.AVG('Spending Per 100k'!G147, 'Spending Per 100k'!G$2:G$154)</f>
        <v>118</v>
      </c>
      <c r="U148">
        <f>_xlfn.RANK.AVG('Spending Per 100k'!H147, 'Spending Per 100k'!H$2:H$154)</f>
        <v>20</v>
      </c>
    </row>
    <row r="149" spans="15:21" x14ac:dyDescent="0.2">
      <c r="O149">
        <f>_xlfn.RANK.AVG('Spending Per 100k'!B148, 'Spending Per 100k'!B$2:B$154)</f>
        <v>89</v>
      </c>
      <c r="P149">
        <f>_xlfn.RANK.AVG('Spending Per 100k'!C148, 'Spending Per 100k'!C$2:C$154)</f>
        <v>28</v>
      </c>
      <c r="Q149">
        <f>_xlfn.RANK.AVG('Spending Per 100k'!D148, 'Spending Per 100k'!D$2:D$154)</f>
        <v>34</v>
      </c>
      <c r="R149">
        <f>_xlfn.RANK.AVG('Spending Per 100k'!E148, 'Spending Per 100k'!E$2:E$154)</f>
        <v>50</v>
      </c>
      <c r="S149">
        <f>_xlfn.RANK.AVG('Spending Per 100k'!F148, 'Spending Per 100k'!F$2:F$154)</f>
        <v>144</v>
      </c>
      <c r="T149">
        <f>_xlfn.RANK.AVG('Spending Per 100k'!G148, 'Spending Per 100k'!G$2:G$154)</f>
        <v>91</v>
      </c>
      <c r="U149">
        <f>_xlfn.RANK.AVG('Spending Per 100k'!H148, 'Spending Per 100k'!H$2:H$154)</f>
        <v>138</v>
      </c>
    </row>
    <row r="150" spans="15:21" x14ac:dyDescent="0.2">
      <c r="O150">
        <f>_xlfn.RANK.AVG('Spending Per 100k'!B149, 'Spending Per 100k'!B$2:B$154)</f>
        <v>43</v>
      </c>
      <c r="P150">
        <f>_xlfn.RANK.AVG('Spending Per 100k'!C149, 'Spending Per 100k'!C$2:C$154)</f>
        <v>37</v>
      </c>
      <c r="Q150">
        <f>_xlfn.RANK.AVG('Spending Per 100k'!D149, 'Spending Per 100k'!D$2:D$154)</f>
        <v>107</v>
      </c>
      <c r="R150">
        <f>_xlfn.RANK.AVG('Spending Per 100k'!E149, 'Spending Per 100k'!E$2:E$154)</f>
        <v>44</v>
      </c>
      <c r="S150">
        <f>_xlfn.RANK.AVG('Spending Per 100k'!F149, 'Spending Per 100k'!F$2:F$154)</f>
        <v>120</v>
      </c>
      <c r="T150">
        <f>_xlfn.RANK.AVG('Spending Per 100k'!G149, 'Spending Per 100k'!G$2:G$154)</f>
        <v>134</v>
      </c>
      <c r="U150">
        <f>_xlfn.RANK.AVG('Spending Per 100k'!H149, 'Spending Per 100k'!H$2:H$154)</f>
        <v>143</v>
      </c>
    </row>
    <row r="151" spans="15:21" x14ac:dyDescent="0.2">
      <c r="O151">
        <f>_xlfn.RANK.AVG('Spending Per 100k'!B150, 'Spending Per 100k'!B$2:B$154)</f>
        <v>88</v>
      </c>
      <c r="P151">
        <f>_xlfn.RANK.AVG('Spending Per 100k'!C150, 'Spending Per 100k'!C$2:C$154)</f>
        <v>114</v>
      </c>
      <c r="Q151">
        <f>_xlfn.RANK.AVG('Spending Per 100k'!D150, 'Spending Per 100k'!D$2:D$154)</f>
        <v>30</v>
      </c>
      <c r="R151">
        <f>_xlfn.RANK.AVG('Spending Per 100k'!E150, 'Spending Per 100k'!E$2:E$154)</f>
        <v>65</v>
      </c>
      <c r="S151">
        <f>_xlfn.RANK.AVG('Spending Per 100k'!F150, 'Spending Per 100k'!F$2:F$154)</f>
        <v>125</v>
      </c>
      <c r="T151">
        <f>_xlfn.RANK.AVG('Spending Per 100k'!G150, 'Spending Per 100k'!G$2:G$154)</f>
        <v>113</v>
      </c>
      <c r="U151">
        <f>_xlfn.RANK.AVG('Spending Per 100k'!H150, 'Spending Per 100k'!H$2:H$154)</f>
        <v>123</v>
      </c>
    </row>
    <row r="152" spans="15:21" x14ac:dyDescent="0.2">
      <c r="O152">
        <f>_xlfn.RANK.AVG('Spending Per 100k'!B151, 'Spending Per 100k'!B$2:B$154)</f>
        <v>37</v>
      </c>
      <c r="P152">
        <f>_xlfn.RANK.AVG('Spending Per 100k'!C151, 'Spending Per 100k'!C$2:C$154)</f>
        <v>139</v>
      </c>
      <c r="Q152">
        <f>_xlfn.RANK.AVG('Spending Per 100k'!D151, 'Spending Per 100k'!D$2:D$154)</f>
        <v>133</v>
      </c>
      <c r="R152">
        <f>_xlfn.RANK.AVG('Spending Per 100k'!E151, 'Spending Per 100k'!E$2:E$154)</f>
        <v>46</v>
      </c>
      <c r="S152">
        <f>_xlfn.RANK.AVG('Spending Per 100k'!F151, 'Spending Per 100k'!F$2:F$154)</f>
        <v>47</v>
      </c>
      <c r="T152">
        <f>_xlfn.RANK.AVG('Spending Per 100k'!G151, 'Spending Per 100k'!G$2:G$154)</f>
        <v>2</v>
      </c>
      <c r="U152">
        <f>_xlfn.RANK.AVG('Spending Per 100k'!H151, 'Spending Per 100k'!H$2:H$154)</f>
        <v>4</v>
      </c>
    </row>
    <row r="153" spans="15:21" x14ac:dyDescent="0.2">
      <c r="O153">
        <f>_xlfn.RANK.AVG('Spending Per 100k'!B152, 'Spending Per 100k'!B$2:B$154)</f>
        <v>101</v>
      </c>
      <c r="P153">
        <f>_xlfn.RANK.AVG('Spending Per 100k'!C152, 'Spending Per 100k'!C$2:C$154)</f>
        <v>38</v>
      </c>
      <c r="Q153">
        <f>_xlfn.RANK.AVG('Spending Per 100k'!D152, 'Spending Per 100k'!D$2:D$154)</f>
        <v>87</v>
      </c>
      <c r="R153">
        <f>_xlfn.RANK.AVG('Spending Per 100k'!E152, 'Spending Per 100k'!E$2:E$154)</f>
        <v>37</v>
      </c>
      <c r="S153">
        <f>_xlfn.RANK.AVG('Spending Per 100k'!F152, 'Spending Per 100k'!F$2:F$154)</f>
        <v>122</v>
      </c>
      <c r="T153">
        <f>_xlfn.RANK.AVG('Spending Per 100k'!G152, 'Spending Per 100k'!G$2:G$154)</f>
        <v>53</v>
      </c>
      <c r="U153">
        <f>_xlfn.RANK.AVG('Spending Per 100k'!H152, 'Spending Per 100k'!H$2:H$154)</f>
        <v>97</v>
      </c>
    </row>
    <row r="154" spans="15:21" x14ac:dyDescent="0.2">
      <c r="O154">
        <f>_xlfn.RANK.AVG('Spending Per 100k'!B153, 'Spending Per 100k'!B$2:B$154)</f>
        <v>15</v>
      </c>
      <c r="P154">
        <f>_xlfn.RANK.AVG('Spending Per 100k'!C153, 'Spending Per 100k'!C$2:C$154)</f>
        <v>148</v>
      </c>
      <c r="Q154">
        <f>_xlfn.RANK.AVG('Spending Per 100k'!D153, 'Spending Per 100k'!D$2:D$154)</f>
        <v>82</v>
      </c>
      <c r="R154">
        <f>_xlfn.RANK.AVG('Spending Per 100k'!E153, 'Spending Per 100k'!E$2:E$154)</f>
        <v>124</v>
      </c>
      <c r="S154">
        <f>_xlfn.RANK.AVG('Spending Per 100k'!F153, 'Spending Per 100k'!F$2:F$154)</f>
        <v>102</v>
      </c>
      <c r="T154">
        <f>_xlfn.RANK.AVG('Spending Per 100k'!G153, 'Spending Per 100k'!G$2:G$154)</f>
        <v>4</v>
      </c>
      <c r="U154">
        <f>_xlfn.RANK.AVG('Spending Per 100k'!H153, 'Spending Per 100k'!H$2:H$154)</f>
        <v>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3"/>
  <sheetViews>
    <sheetView workbookViewId="0">
      <selection activeCell="F14" sqref="F14"/>
    </sheetView>
  </sheetViews>
  <sheetFormatPr baseColWidth="10" defaultRowHeight="16" x14ac:dyDescent="0.2"/>
  <cols>
    <col min="1" max="1" width="26.33203125" customWidth="1"/>
    <col min="2" max="4" width="15.83203125" customWidth="1"/>
    <col min="5" max="7" width="14.33203125" customWidth="1"/>
    <col min="8" max="10" width="17.6640625" customWidth="1"/>
    <col min="11" max="13" width="16" customWidth="1"/>
  </cols>
  <sheetData>
    <row r="1" spans="1:13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 t="s">
        <v>28</v>
      </c>
      <c r="B2">
        <v>187</v>
      </c>
      <c r="C2">
        <v>190</v>
      </c>
      <c r="D2">
        <v>230</v>
      </c>
      <c r="E2">
        <v>83890</v>
      </c>
      <c r="F2">
        <v>81915</v>
      </c>
      <c r="G2">
        <v>77983</v>
      </c>
      <c r="H2">
        <v>406</v>
      </c>
      <c r="I2">
        <v>429</v>
      </c>
      <c r="J2">
        <v>533</v>
      </c>
      <c r="K2">
        <v>88794</v>
      </c>
      <c r="L2">
        <v>97115</v>
      </c>
      <c r="M2">
        <v>103796</v>
      </c>
    </row>
    <row r="3" spans="1:13" x14ac:dyDescent="0.2">
      <c r="A3" t="s">
        <v>31</v>
      </c>
      <c r="B3">
        <v>212</v>
      </c>
      <c r="C3">
        <v>204</v>
      </c>
      <c r="D3">
        <v>292</v>
      </c>
      <c r="E3">
        <v>169060</v>
      </c>
      <c r="F3">
        <v>161533</v>
      </c>
      <c r="G3">
        <v>161769</v>
      </c>
      <c r="H3">
        <v>327</v>
      </c>
      <c r="I3">
        <v>390</v>
      </c>
      <c r="J3">
        <v>481</v>
      </c>
      <c r="K3">
        <v>171375</v>
      </c>
      <c r="L3">
        <v>182529</v>
      </c>
      <c r="M3">
        <v>194186</v>
      </c>
    </row>
    <row r="4" spans="1:13" x14ac:dyDescent="0.2">
      <c r="A4" t="s">
        <v>32</v>
      </c>
      <c r="B4">
        <v>148</v>
      </c>
      <c r="C4">
        <v>186</v>
      </c>
      <c r="D4">
        <v>212</v>
      </c>
      <c r="E4">
        <v>110384</v>
      </c>
      <c r="F4">
        <v>117286</v>
      </c>
      <c r="G4">
        <v>127055</v>
      </c>
      <c r="H4">
        <v>212</v>
      </c>
      <c r="I4">
        <v>265</v>
      </c>
      <c r="J4">
        <v>315</v>
      </c>
      <c r="K4">
        <v>116371</v>
      </c>
      <c r="L4">
        <v>126724</v>
      </c>
      <c r="M4">
        <v>130828</v>
      </c>
    </row>
    <row r="5" spans="1:13" x14ac:dyDescent="0.2">
      <c r="A5" t="s">
        <v>35</v>
      </c>
      <c r="B5">
        <v>157</v>
      </c>
      <c r="C5">
        <v>129</v>
      </c>
      <c r="D5">
        <v>156</v>
      </c>
      <c r="E5">
        <v>87026</v>
      </c>
      <c r="F5">
        <v>84077</v>
      </c>
      <c r="G5">
        <v>90890</v>
      </c>
      <c r="H5">
        <v>299</v>
      </c>
      <c r="I5">
        <v>292</v>
      </c>
      <c r="J5">
        <v>338</v>
      </c>
      <c r="K5">
        <v>91599</v>
      </c>
      <c r="L5">
        <v>88898</v>
      </c>
      <c r="M5">
        <v>98444</v>
      </c>
    </row>
    <row r="6" spans="1:13" x14ac:dyDescent="0.2">
      <c r="A6" t="s">
        <v>38</v>
      </c>
      <c r="B6">
        <v>138</v>
      </c>
      <c r="C6">
        <v>145</v>
      </c>
      <c r="D6">
        <v>156</v>
      </c>
      <c r="E6">
        <v>75929</v>
      </c>
      <c r="F6">
        <v>85074</v>
      </c>
      <c r="G6">
        <v>82609</v>
      </c>
      <c r="H6">
        <v>173</v>
      </c>
      <c r="I6">
        <v>182</v>
      </c>
      <c r="J6">
        <v>211</v>
      </c>
      <c r="K6">
        <v>82256</v>
      </c>
      <c r="L6">
        <v>79733</v>
      </c>
      <c r="M6">
        <v>87854</v>
      </c>
    </row>
    <row r="7" spans="1:13" x14ac:dyDescent="0.2">
      <c r="A7" t="s">
        <v>40</v>
      </c>
      <c r="B7">
        <v>210</v>
      </c>
      <c r="C7">
        <v>217</v>
      </c>
      <c r="D7">
        <v>266</v>
      </c>
      <c r="E7">
        <v>109743</v>
      </c>
      <c r="F7">
        <v>115236</v>
      </c>
      <c r="G7">
        <v>112259</v>
      </c>
      <c r="H7">
        <v>309</v>
      </c>
      <c r="I7">
        <v>384</v>
      </c>
      <c r="J7">
        <v>441</v>
      </c>
      <c r="K7">
        <v>116811</v>
      </c>
      <c r="L7">
        <v>127494</v>
      </c>
      <c r="M7">
        <v>133621</v>
      </c>
    </row>
    <row r="8" spans="1:13" x14ac:dyDescent="0.2">
      <c r="A8" t="s">
        <v>41</v>
      </c>
      <c r="B8">
        <v>838</v>
      </c>
      <c r="C8">
        <v>823</v>
      </c>
      <c r="D8">
        <v>870</v>
      </c>
      <c r="E8">
        <v>500086</v>
      </c>
      <c r="F8">
        <v>481466</v>
      </c>
      <c r="G8">
        <v>469046</v>
      </c>
      <c r="H8">
        <v>2369</v>
      </c>
      <c r="I8">
        <v>2798</v>
      </c>
      <c r="J8">
        <v>3057</v>
      </c>
      <c r="K8">
        <v>526152</v>
      </c>
      <c r="L8">
        <v>601723</v>
      </c>
      <c r="M8">
        <v>617417</v>
      </c>
    </row>
    <row r="9" spans="1:13" x14ac:dyDescent="0.2">
      <c r="A9" t="s">
        <v>43</v>
      </c>
      <c r="B9">
        <v>265</v>
      </c>
      <c r="C9">
        <v>265</v>
      </c>
      <c r="D9">
        <v>291</v>
      </c>
      <c r="E9">
        <v>69016</v>
      </c>
      <c r="F9">
        <v>67214</v>
      </c>
      <c r="G9">
        <v>68412</v>
      </c>
      <c r="H9">
        <v>566</v>
      </c>
      <c r="I9">
        <v>553</v>
      </c>
      <c r="J9">
        <v>671</v>
      </c>
      <c r="K9">
        <v>71347</v>
      </c>
      <c r="L9">
        <v>67014</v>
      </c>
      <c r="M9">
        <v>73807</v>
      </c>
    </row>
    <row r="10" spans="1:13" x14ac:dyDescent="0.2">
      <c r="A10" t="s">
        <v>45</v>
      </c>
      <c r="B10">
        <v>190</v>
      </c>
      <c r="C10">
        <v>173</v>
      </c>
      <c r="D10">
        <v>196</v>
      </c>
      <c r="E10">
        <v>69950</v>
      </c>
      <c r="F10">
        <v>67665</v>
      </c>
      <c r="G10">
        <v>73828</v>
      </c>
      <c r="H10">
        <v>393</v>
      </c>
      <c r="I10">
        <v>415</v>
      </c>
      <c r="J10">
        <v>427</v>
      </c>
      <c r="K10">
        <v>71621</v>
      </c>
      <c r="L10">
        <v>75773</v>
      </c>
      <c r="M10">
        <v>73717</v>
      </c>
    </row>
    <row r="11" spans="1:13" x14ac:dyDescent="0.2">
      <c r="A11" t="s">
        <v>46</v>
      </c>
      <c r="B11">
        <v>225</v>
      </c>
      <c r="C11">
        <v>234</v>
      </c>
      <c r="D11">
        <v>288</v>
      </c>
      <c r="E11">
        <v>131220</v>
      </c>
      <c r="F11">
        <v>135642</v>
      </c>
      <c r="G11">
        <v>138840</v>
      </c>
      <c r="H11">
        <v>280</v>
      </c>
      <c r="I11">
        <v>353</v>
      </c>
      <c r="J11">
        <v>398</v>
      </c>
      <c r="K11">
        <v>134301</v>
      </c>
      <c r="L11">
        <v>144363</v>
      </c>
      <c r="M11">
        <v>146410</v>
      </c>
    </row>
    <row r="12" spans="1:13" x14ac:dyDescent="0.2">
      <c r="A12" t="s">
        <v>47</v>
      </c>
      <c r="B12">
        <v>381</v>
      </c>
      <c r="C12">
        <v>372</v>
      </c>
      <c r="D12">
        <v>420</v>
      </c>
      <c r="E12">
        <v>80648</v>
      </c>
      <c r="F12">
        <v>84082</v>
      </c>
      <c r="G12">
        <v>90513</v>
      </c>
      <c r="H12">
        <v>483</v>
      </c>
      <c r="I12">
        <v>546</v>
      </c>
      <c r="J12">
        <v>578</v>
      </c>
      <c r="K12">
        <v>85089</v>
      </c>
      <c r="L12">
        <v>95737</v>
      </c>
      <c r="M12">
        <v>99794</v>
      </c>
    </row>
    <row r="13" spans="1:13" x14ac:dyDescent="0.2">
      <c r="A13" t="s">
        <v>48</v>
      </c>
      <c r="B13">
        <v>74</v>
      </c>
      <c r="C13">
        <v>78</v>
      </c>
      <c r="D13">
        <v>99</v>
      </c>
      <c r="E13">
        <v>56269</v>
      </c>
      <c r="F13">
        <v>56136</v>
      </c>
      <c r="G13">
        <v>55491</v>
      </c>
      <c r="H13">
        <v>111</v>
      </c>
      <c r="I13">
        <v>128</v>
      </c>
      <c r="J13">
        <v>155</v>
      </c>
      <c r="K13">
        <v>58518</v>
      </c>
      <c r="L13">
        <v>59522</v>
      </c>
      <c r="M13">
        <v>62217</v>
      </c>
    </row>
    <row r="14" spans="1:13" x14ac:dyDescent="0.2">
      <c r="A14" t="s">
        <v>50</v>
      </c>
      <c r="B14">
        <v>804</v>
      </c>
      <c r="C14">
        <v>762</v>
      </c>
      <c r="D14">
        <v>839</v>
      </c>
      <c r="E14">
        <v>248039</v>
      </c>
      <c r="F14">
        <v>234698</v>
      </c>
      <c r="G14">
        <v>238497</v>
      </c>
      <c r="H14">
        <v>1624</v>
      </c>
      <c r="I14">
        <v>1780</v>
      </c>
      <c r="J14">
        <v>1849</v>
      </c>
      <c r="K14">
        <v>256824</v>
      </c>
      <c r="L14">
        <v>269443</v>
      </c>
      <c r="M14">
        <v>272382</v>
      </c>
    </row>
    <row r="15" spans="1:13" x14ac:dyDescent="0.2">
      <c r="A15" t="s">
        <v>51</v>
      </c>
      <c r="B15">
        <v>321</v>
      </c>
      <c r="C15">
        <v>389</v>
      </c>
      <c r="D15">
        <v>421</v>
      </c>
      <c r="E15">
        <v>123773</v>
      </c>
      <c r="F15">
        <v>136295</v>
      </c>
      <c r="G15">
        <v>136029</v>
      </c>
      <c r="H15">
        <v>612</v>
      </c>
      <c r="I15">
        <v>685</v>
      </c>
      <c r="J15">
        <v>788</v>
      </c>
      <c r="K15">
        <v>132485</v>
      </c>
      <c r="L15">
        <v>138572</v>
      </c>
      <c r="M15">
        <v>158154</v>
      </c>
    </row>
    <row r="16" spans="1:13" x14ac:dyDescent="0.2">
      <c r="A16" t="s">
        <v>52</v>
      </c>
      <c r="B16">
        <v>235</v>
      </c>
      <c r="C16">
        <v>234</v>
      </c>
      <c r="D16">
        <v>216</v>
      </c>
      <c r="E16">
        <v>125681</v>
      </c>
      <c r="F16">
        <v>129141</v>
      </c>
      <c r="G16">
        <v>124766</v>
      </c>
      <c r="H16">
        <v>357</v>
      </c>
      <c r="I16">
        <v>337</v>
      </c>
      <c r="J16">
        <v>393</v>
      </c>
      <c r="K16">
        <v>129872</v>
      </c>
      <c r="L16">
        <v>122702</v>
      </c>
      <c r="M16">
        <v>136593</v>
      </c>
    </row>
    <row r="17" spans="1:13" x14ac:dyDescent="0.2">
      <c r="A17" t="s">
        <v>53</v>
      </c>
      <c r="B17">
        <v>609</v>
      </c>
      <c r="C17">
        <v>520</v>
      </c>
      <c r="D17">
        <v>611</v>
      </c>
      <c r="E17">
        <v>207700</v>
      </c>
      <c r="F17">
        <v>186052</v>
      </c>
      <c r="G17">
        <v>190155</v>
      </c>
      <c r="H17">
        <v>1335</v>
      </c>
      <c r="I17">
        <v>1488</v>
      </c>
      <c r="J17">
        <v>1562</v>
      </c>
      <c r="K17">
        <v>221343</v>
      </c>
      <c r="L17">
        <v>246843</v>
      </c>
      <c r="M17">
        <v>258220</v>
      </c>
    </row>
    <row r="18" spans="1:13" x14ac:dyDescent="0.2">
      <c r="A18" t="s">
        <v>54</v>
      </c>
      <c r="B18">
        <v>178</v>
      </c>
      <c r="C18">
        <v>159</v>
      </c>
      <c r="D18">
        <v>260</v>
      </c>
      <c r="E18">
        <v>153234</v>
      </c>
      <c r="F18">
        <v>148378</v>
      </c>
      <c r="G18">
        <v>154644</v>
      </c>
      <c r="H18">
        <v>433</v>
      </c>
      <c r="I18">
        <v>578</v>
      </c>
      <c r="J18">
        <v>675</v>
      </c>
      <c r="K18">
        <v>156893</v>
      </c>
      <c r="L18">
        <v>173309</v>
      </c>
      <c r="M18">
        <v>182180</v>
      </c>
    </row>
    <row r="19" spans="1:13" x14ac:dyDescent="0.2">
      <c r="A19" t="s">
        <v>55</v>
      </c>
      <c r="B19">
        <v>404</v>
      </c>
      <c r="C19">
        <v>388</v>
      </c>
      <c r="D19">
        <v>469</v>
      </c>
      <c r="E19">
        <v>242201</v>
      </c>
      <c r="F19">
        <v>238001</v>
      </c>
      <c r="G19">
        <v>264262</v>
      </c>
      <c r="H19">
        <v>635</v>
      </c>
      <c r="I19">
        <v>702</v>
      </c>
      <c r="J19">
        <v>830</v>
      </c>
      <c r="K19">
        <v>252693</v>
      </c>
      <c r="L19">
        <v>275159</v>
      </c>
      <c r="M19">
        <v>281189</v>
      </c>
    </row>
    <row r="20" spans="1:13" x14ac:dyDescent="0.2">
      <c r="A20" t="s">
        <v>57</v>
      </c>
      <c r="B20">
        <v>189</v>
      </c>
      <c r="C20">
        <v>203</v>
      </c>
      <c r="D20">
        <v>244</v>
      </c>
      <c r="E20">
        <v>89946</v>
      </c>
      <c r="F20">
        <v>91748</v>
      </c>
      <c r="G20">
        <v>93390</v>
      </c>
      <c r="H20">
        <v>284</v>
      </c>
      <c r="I20">
        <v>283</v>
      </c>
      <c r="J20">
        <v>338</v>
      </c>
      <c r="K20">
        <v>92908</v>
      </c>
      <c r="L20">
        <v>101024</v>
      </c>
      <c r="M20">
        <v>100771</v>
      </c>
    </row>
    <row r="21" spans="1:13" x14ac:dyDescent="0.2">
      <c r="A21" t="s">
        <v>58</v>
      </c>
      <c r="B21">
        <v>183</v>
      </c>
      <c r="C21">
        <v>185</v>
      </c>
      <c r="D21">
        <v>219</v>
      </c>
      <c r="E21">
        <v>97195</v>
      </c>
      <c r="F21">
        <v>100521</v>
      </c>
      <c r="G21">
        <v>105710</v>
      </c>
      <c r="H21">
        <v>480</v>
      </c>
      <c r="I21">
        <v>495</v>
      </c>
      <c r="J21">
        <v>556</v>
      </c>
      <c r="K21">
        <v>104287</v>
      </c>
      <c r="L21">
        <v>107681</v>
      </c>
      <c r="M21">
        <v>109540</v>
      </c>
    </row>
    <row r="22" spans="1:13" x14ac:dyDescent="0.2">
      <c r="A22" t="s">
        <v>59</v>
      </c>
      <c r="B22">
        <v>623</v>
      </c>
      <c r="C22">
        <v>591</v>
      </c>
      <c r="D22">
        <v>678</v>
      </c>
      <c r="E22">
        <v>293303</v>
      </c>
      <c r="F22">
        <v>290190</v>
      </c>
      <c r="G22">
        <v>324931</v>
      </c>
      <c r="H22">
        <v>930</v>
      </c>
      <c r="I22">
        <v>878</v>
      </c>
      <c r="J22">
        <v>1036</v>
      </c>
      <c r="K22">
        <v>311445</v>
      </c>
      <c r="L22">
        <v>305396</v>
      </c>
      <c r="M22">
        <v>341030</v>
      </c>
    </row>
    <row r="23" spans="1:13" x14ac:dyDescent="0.2">
      <c r="A23" t="s">
        <v>60</v>
      </c>
      <c r="B23">
        <v>141</v>
      </c>
      <c r="C23">
        <v>136</v>
      </c>
      <c r="D23">
        <v>135</v>
      </c>
      <c r="E23">
        <v>112800</v>
      </c>
      <c r="F23">
        <v>101661</v>
      </c>
      <c r="G23">
        <v>95456</v>
      </c>
      <c r="H23">
        <v>198</v>
      </c>
      <c r="I23">
        <v>194</v>
      </c>
      <c r="J23">
        <v>236</v>
      </c>
      <c r="K23">
        <v>115264</v>
      </c>
      <c r="L23">
        <v>109195</v>
      </c>
      <c r="M23">
        <v>114671</v>
      </c>
    </row>
    <row r="24" spans="1:13" x14ac:dyDescent="0.2">
      <c r="A24" t="s">
        <v>61</v>
      </c>
      <c r="B24">
        <v>199</v>
      </c>
      <c r="C24">
        <v>216</v>
      </c>
      <c r="D24">
        <v>254</v>
      </c>
      <c r="E24">
        <v>126060</v>
      </c>
      <c r="F24">
        <v>133202</v>
      </c>
      <c r="G24">
        <v>140076</v>
      </c>
      <c r="H24">
        <v>308</v>
      </c>
      <c r="I24">
        <v>388</v>
      </c>
      <c r="J24">
        <v>395</v>
      </c>
      <c r="K24">
        <v>127479</v>
      </c>
      <c r="L24">
        <v>142556</v>
      </c>
      <c r="M24">
        <v>149747</v>
      </c>
    </row>
    <row r="25" spans="1:13" x14ac:dyDescent="0.2">
      <c r="A25" t="s">
        <v>62</v>
      </c>
      <c r="B25">
        <v>426</v>
      </c>
      <c r="C25">
        <v>542</v>
      </c>
      <c r="D25">
        <v>600</v>
      </c>
      <c r="E25">
        <v>178193</v>
      </c>
      <c r="F25">
        <v>201756</v>
      </c>
      <c r="G25">
        <v>204317</v>
      </c>
      <c r="H25">
        <v>882</v>
      </c>
      <c r="I25">
        <v>927</v>
      </c>
      <c r="J25">
        <v>1022</v>
      </c>
      <c r="K25">
        <v>186508</v>
      </c>
      <c r="L25">
        <v>190611</v>
      </c>
      <c r="M25">
        <v>193017</v>
      </c>
    </row>
    <row r="26" spans="1:13" x14ac:dyDescent="0.2">
      <c r="A26" t="s">
        <v>63</v>
      </c>
      <c r="B26">
        <v>357</v>
      </c>
      <c r="C26">
        <v>356</v>
      </c>
      <c r="D26">
        <v>479</v>
      </c>
      <c r="E26">
        <v>159333</v>
      </c>
      <c r="F26">
        <v>155573</v>
      </c>
      <c r="G26">
        <v>177874</v>
      </c>
      <c r="H26">
        <v>834</v>
      </c>
      <c r="I26">
        <v>866</v>
      </c>
      <c r="J26">
        <v>1007</v>
      </c>
      <c r="K26">
        <v>168918</v>
      </c>
      <c r="L26">
        <v>168505</v>
      </c>
      <c r="M26">
        <v>176580</v>
      </c>
    </row>
    <row r="27" spans="1:13" x14ac:dyDescent="0.2">
      <c r="A27" t="s">
        <v>64</v>
      </c>
      <c r="B27">
        <v>5</v>
      </c>
      <c r="C27">
        <v>3</v>
      </c>
      <c r="D27">
        <v>3</v>
      </c>
      <c r="E27">
        <v>5653</v>
      </c>
      <c r="F27">
        <v>4728</v>
      </c>
      <c r="G27">
        <v>4396</v>
      </c>
      <c r="H27">
        <v>11</v>
      </c>
      <c r="I27">
        <v>11</v>
      </c>
      <c r="J27">
        <v>9</v>
      </c>
      <c r="K27">
        <v>5725</v>
      </c>
      <c r="L27">
        <v>5110</v>
      </c>
      <c r="M27">
        <v>3711</v>
      </c>
    </row>
    <row r="28" spans="1:13" x14ac:dyDescent="0.2">
      <c r="A28" t="s">
        <v>66</v>
      </c>
      <c r="B28">
        <v>933</v>
      </c>
      <c r="C28">
        <v>1118</v>
      </c>
      <c r="D28">
        <v>1187</v>
      </c>
      <c r="E28">
        <v>260459</v>
      </c>
      <c r="F28">
        <v>293692</v>
      </c>
      <c r="G28">
        <v>309726</v>
      </c>
      <c r="H28">
        <v>2069</v>
      </c>
      <c r="I28">
        <v>2181</v>
      </c>
      <c r="J28">
        <v>2370</v>
      </c>
      <c r="K28">
        <v>272395</v>
      </c>
      <c r="L28">
        <v>277473</v>
      </c>
      <c r="M28">
        <v>288804</v>
      </c>
    </row>
    <row r="29" spans="1:13" x14ac:dyDescent="0.2">
      <c r="A29" t="s">
        <v>67</v>
      </c>
      <c r="B29">
        <v>574</v>
      </c>
      <c r="C29">
        <v>645</v>
      </c>
      <c r="D29">
        <v>557</v>
      </c>
      <c r="E29">
        <v>153977</v>
      </c>
      <c r="F29">
        <v>160367</v>
      </c>
      <c r="G29">
        <v>147359</v>
      </c>
      <c r="H29">
        <v>991</v>
      </c>
      <c r="I29">
        <v>1161</v>
      </c>
      <c r="J29">
        <v>1183</v>
      </c>
      <c r="K29">
        <v>158667</v>
      </c>
      <c r="L29">
        <v>171546</v>
      </c>
      <c r="M29">
        <v>172904</v>
      </c>
    </row>
    <row r="30" spans="1:13" x14ac:dyDescent="0.2">
      <c r="A30" t="s">
        <v>68</v>
      </c>
      <c r="B30">
        <v>223</v>
      </c>
      <c r="C30">
        <v>238</v>
      </c>
      <c r="D30">
        <v>317</v>
      </c>
      <c r="E30">
        <v>169201</v>
      </c>
      <c r="F30">
        <v>167813</v>
      </c>
      <c r="G30">
        <v>167602</v>
      </c>
      <c r="H30">
        <v>462</v>
      </c>
      <c r="I30">
        <v>544</v>
      </c>
      <c r="J30">
        <v>688</v>
      </c>
      <c r="K30">
        <v>174355</v>
      </c>
      <c r="L30">
        <v>186328</v>
      </c>
      <c r="M30">
        <v>207012</v>
      </c>
    </row>
    <row r="31" spans="1:13" x14ac:dyDescent="0.2">
      <c r="A31" t="s">
        <v>69</v>
      </c>
      <c r="B31">
        <v>399</v>
      </c>
      <c r="C31">
        <v>440</v>
      </c>
      <c r="D31">
        <v>510</v>
      </c>
      <c r="E31">
        <v>244120</v>
      </c>
      <c r="F31">
        <v>263234</v>
      </c>
      <c r="G31">
        <v>282272</v>
      </c>
      <c r="H31">
        <v>841</v>
      </c>
      <c r="I31">
        <v>885</v>
      </c>
      <c r="J31">
        <v>962</v>
      </c>
      <c r="K31">
        <v>255205</v>
      </c>
      <c r="L31">
        <v>254109</v>
      </c>
      <c r="M31">
        <v>257829</v>
      </c>
    </row>
    <row r="32" spans="1:13" x14ac:dyDescent="0.2">
      <c r="A32" t="s">
        <v>70</v>
      </c>
      <c r="B32">
        <v>68</v>
      </c>
      <c r="C32">
        <v>76</v>
      </c>
      <c r="D32">
        <v>80</v>
      </c>
      <c r="E32">
        <v>49589</v>
      </c>
      <c r="F32">
        <v>55452</v>
      </c>
      <c r="G32">
        <v>54043</v>
      </c>
      <c r="H32">
        <v>77</v>
      </c>
      <c r="I32">
        <v>91</v>
      </c>
      <c r="J32">
        <v>91</v>
      </c>
      <c r="K32">
        <v>51202</v>
      </c>
      <c r="L32">
        <v>53841</v>
      </c>
      <c r="M32">
        <v>57809</v>
      </c>
    </row>
    <row r="33" spans="1:13" x14ac:dyDescent="0.2">
      <c r="A33" t="s">
        <v>72</v>
      </c>
      <c r="B33">
        <v>267</v>
      </c>
      <c r="C33">
        <v>272</v>
      </c>
      <c r="D33">
        <v>277</v>
      </c>
      <c r="E33">
        <v>119256</v>
      </c>
      <c r="F33">
        <v>118197</v>
      </c>
      <c r="G33">
        <v>118675</v>
      </c>
      <c r="H33">
        <v>747</v>
      </c>
      <c r="I33">
        <v>806</v>
      </c>
      <c r="J33">
        <v>892</v>
      </c>
      <c r="K33">
        <v>125623</v>
      </c>
      <c r="L33">
        <v>139047</v>
      </c>
      <c r="M33">
        <v>142675</v>
      </c>
    </row>
    <row r="34" spans="1:13" x14ac:dyDescent="0.2">
      <c r="A34" t="s">
        <v>74</v>
      </c>
      <c r="B34">
        <v>1162</v>
      </c>
      <c r="C34">
        <v>1206</v>
      </c>
      <c r="D34">
        <v>1345</v>
      </c>
      <c r="E34">
        <v>372584</v>
      </c>
      <c r="F34">
        <v>379088</v>
      </c>
      <c r="G34">
        <v>426044</v>
      </c>
      <c r="H34">
        <v>2529</v>
      </c>
      <c r="I34">
        <v>2699</v>
      </c>
      <c r="J34">
        <v>2877</v>
      </c>
      <c r="K34">
        <v>390751</v>
      </c>
      <c r="L34">
        <v>408612</v>
      </c>
      <c r="M34">
        <v>416235</v>
      </c>
    </row>
    <row r="35" spans="1:13" x14ac:dyDescent="0.2">
      <c r="A35" t="s">
        <v>75</v>
      </c>
      <c r="B35">
        <v>499</v>
      </c>
      <c r="C35">
        <v>565</v>
      </c>
      <c r="D35">
        <v>651</v>
      </c>
      <c r="E35">
        <v>369136</v>
      </c>
      <c r="F35">
        <v>410872</v>
      </c>
      <c r="G35">
        <v>442047</v>
      </c>
      <c r="H35">
        <v>929</v>
      </c>
      <c r="I35">
        <v>971</v>
      </c>
      <c r="J35">
        <v>1138</v>
      </c>
      <c r="K35">
        <v>382821</v>
      </c>
      <c r="L35">
        <v>403415</v>
      </c>
      <c r="M35">
        <v>423734</v>
      </c>
    </row>
    <row r="36" spans="1:13" x14ac:dyDescent="0.2">
      <c r="A36" t="s">
        <v>76</v>
      </c>
      <c r="B36">
        <v>273</v>
      </c>
      <c r="C36">
        <v>354</v>
      </c>
      <c r="D36">
        <v>355</v>
      </c>
      <c r="E36">
        <v>141600</v>
      </c>
      <c r="F36">
        <v>163764</v>
      </c>
      <c r="G36">
        <v>160060</v>
      </c>
      <c r="H36">
        <v>800</v>
      </c>
      <c r="I36">
        <v>848</v>
      </c>
      <c r="J36">
        <v>968</v>
      </c>
      <c r="K36">
        <v>149698</v>
      </c>
      <c r="L36">
        <v>146370</v>
      </c>
      <c r="M36">
        <v>165643</v>
      </c>
    </row>
    <row r="37" spans="1:13" x14ac:dyDescent="0.2">
      <c r="A37" t="s">
        <v>77</v>
      </c>
      <c r="B37">
        <v>448</v>
      </c>
      <c r="C37">
        <v>511</v>
      </c>
      <c r="D37">
        <v>595</v>
      </c>
      <c r="E37">
        <v>202544</v>
      </c>
      <c r="F37">
        <v>221786</v>
      </c>
      <c r="G37">
        <v>261782</v>
      </c>
      <c r="H37">
        <v>670</v>
      </c>
      <c r="I37">
        <v>747</v>
      </c>
      <c r="J37">
        <v>929</v>
      </c>
      <c r="K37">
        <v>206058</v>
      </c>
      <c r="L37">
        <v>218158</v>
      </c>
      <c r="M37">
        <v>243402</v>
      </c>
    </row>
    <row r="38" spans="1:13" x14ac:dyDescent="0.2">
      <c r="A38" t="s">
        <v>78</v>
      </c>
      <c r="B38">
        <v>385</v>
      </c>
      <c r="C38">
        <v>434</v>
      </c>
      <c r="D38">
        <v>455</v>
      </c>
      <c r="E38">
        <v>153313</v>
      </c>
      <c r="F38">
        <v>166273</v>
      </c>
      <c r="G38">
        <v>163646</v>
      </c>
      <c r="H38">
        <v>1171</v>
      </c>
      <c r="I38">
        <v>1267</v>
      </c>
      <c r="J38">
        <v>1392</v>
      </c>
      <c r="K38">
        <v>155102</v>
      </c>
      <c r="L38">
        <v>160449</v>
      </c>
      <c r="M38">
        <v>166711</v>
      </c>
    </row>
    <row r="39" spans="1:13" x14ac:dyDescent="0.2">
      <c r="A39" t="s">
        <v>79</v>
      </c>
      <c r="B39">
        <v>340</v>
      </c>
      <c r="C39">
        <v>373</v>
      </c>
      <c r="D39">
        <v>467</v>
      </c>
      <c r="E39">
        <v>250837</v>
      </c>
      <c r="F39">
        <v>263464</v>
      </c>
      <c r="G39">
        <v>275832</v>
      </c>
      <c r="H39">
        <v>497</v>
      </c>
      <c r="I39">
        <v>578</v>
      </c>
      <c r="J39">
        <v>684</v>
      </c>
      <c r="K39">
        <v>257650</v>
      </c>
      <c r="L39">
        <v>276177</v>
      </c>
      <c r="M39">
        <v>285365</v>
      </c>
    </row>
    <row r="40" spans="1:13" x14ac:dyDescent="0.2">
      <c r="A40" t="s">
        <v>80</v>
      </c>
      <c r="B40">
        <v>422</v>
      </c>
      <c r="C40">
        <v>461</v>
      </c>
      <c r="D40">
        <v>461</v>
      </c>
      <c r="E40">
        <v>153042</v>
      </c>
      <c r="F40">
        <v>148034</v>
      </c>
      <c r="G40">
        <v>140954</v>
      </c>
      <c r="H40">
        <v>734</v>
      </c>
      <c r="I40">
        <v>797</v>
      </c>
      <c r="J40">
        <v>898</v>
      </c>
      <c r="K40">
        <v>161213</v>
      </c>
      <c r="L40">
        <v>167846</v>
      </c>
      <c r="M40">
        <v>165800</v>
      </c>
    </row>
    <row r="41" spans="1:13" x14ac:dyDescent="0.2">
      <c r="A41" t="s">
        <v>81</v>
      </c>
      <c r="B41">
        <v>346</v>
      </c>
      <c r="C41">
        <v>420</v>
      </c>
      <c r="D41">
        <v>425</v>
      </c>
      <c r="E41">
        <v>167518</v>
      </c>
      <c r="F41">
        <v>181413</v>
      </c>
      <c r="G41">
        <v>194309</v>
      </c>
      <c r="H41">
        <v>630</v>
      </c>
      <c r="I41">
        <v>616</v>
      </c>
      <c r="J41">
        <v>737</v>
      </c>
      <c r="K41">
        <v>170903</v>
      </c>
      <c r="L41">
        <v>162496</v>
      </c>
      <c r="M41">
        <v>180247</v>
      </c>
    </row>
    <row r="42" spans="1:13" x14ac:dyDescent="0.2">
      <c r="A42" t="s">
        <v>82</v>
      </c>
      <c r="B42">
        <v>562</v>
      </c>
      <c r="C42">
        <v>676</v>
      </c>
      <c r="D42">
        <v>705</v>
      </c>
      <c r="E42">
        <v>250625</v>
      </c>
      <c r="F42">
        <v>295226</v>
      </c>
      <c r="G42">
        <v>302716</v>
      </c>
      <c r="H42">
        <v>971</v>
      </c>
      <c r="I42">
        <v>1037</v>
      </c>
      <c r="J42">
        <v>1233</v>
      </c>
      <c r="K42">
        <v>264005</v>
      </c>
      <c r="L42">
        <v>270150</v>
      </c>
      <c r="M42">
        <v>301914</v>
      </c>
    </row>
    <row r="43" spans="1:13" x14ac:dyDescent="0.2">
      <c r="A43" t="s">
        <v>83</v>
      </c>
      <c r="B43">
        <v>249</v>
      </c>
      <c r="C43">
        <v>257</v>
      </c>
      <c r="D43">
        <v>302</v>
      </c>
      <c r="E43">
        <v>145120</v>
      </c>
      <c r="F43">
        <v>136309</v>
      </c>
      <c r="G43">
        <v>135599</v>
      </c>
      <c r="H43">
        <v>409</v>
      </c>
      <c r="I43">
        <v>439</v>
      </c>
      <c r="J43">
        <v>578</v>
      </c>
      <c r="K43">
        <v>145876</v>
      </c>
      <c r="L43">
        <v>145738</v>
      </c>
      <c r="M43">
        <v>164606</v>
      </c>
    </row>
    <row r="44" spans="1:13" x14ac:dyDescent="0.2">
      <c r="A44" t="s">
        <v>84</v>
      </c>
      <c r="B44">
        <v>1063</v>
      </c>
      <c r="C44">
        <v>1133</v>
      </c>
      <c r="D44">
        <v>1244</v>
      </c>
      <c r="E44">
        <v>690717</v>
      </c>
      <c r="F44">
        <v>725011</v>
      </c>
      <c r="G44">
        <v>754208</v>
      </c>
      <c r="H44">
        <v>1686</v>
      </c>
      <c r="I44">
        <v>1756</v>
      </c>
      <c r="J44">
        <v>1974</v>
      </c>
      <c r="K44">
        <v>706365</v>
      </c>
      <c r="L44">
        <v>745513</v>
      </c>
      <c r="M44">
        <v>787155</v>
      </c>
    </row>
    <row r="45" spans="1:13" x14ac:dyDescent="0.2">
      <c r="A45" t="s">
        <v>85</v>
      </c>
      <c r="B45">
        <v>112</v>
      </c>
      <c r="C45">
        <v>148</v>
      </c>
      <c r="D45">
        <v>191</v>
      </c>
      <c r="E45">
        <v>94267</v>
      </c>
      <c r="F45">
        <v>103105</v>
      </c>
      <c r="G45">
        <v>103913</v>
      </c>
      <c r="H45">
        <v>306</v>
      </c>
      <c r="I45">
        <v>322</v>
      </c>
      <c r="J45">
        <v>432</v>
      </c>
      <c r="K45">
        <v>96944</v>
      </c>
      <c r="L45">
        <v>99364</v>
      </c>
      <c r="M45">
        <v>112773</v>
      </c>
    </row>
    <row r="46" spans="1:13" x14ac:dyDescent="0.2">
      <c r="A46" t="s">
        <v>86</v>
      </c>
      <c r="B46">
        <v>487</v>
      </c>
      <c r="C46">
        <v>557</v>
      </c>
      <c r="D46">
        <v>647</v>
      </c>
      <c r="E46">
        <v>287746</v>
      </c>
      <c r="F46">
        <v>315179</v>
      </c>
      <c r="G46">
        <v>332820</v>
      </c>
      <c r="H46">
        <v>631</v>
      </c>
      <c r="I46">
        <v>696</v>
      </c>
      <c r="J46">
        <v>814</v>
      </c>
      <c r="K46">
        <v>302502</v>
      </c>
      <c r="L46">
        <v>325142</v>
      </c>
      <c r="M46">
        <v>346194</v>
      </c>
    </row>
    <row r="47" spans="1:13" x14ac:dyDescent="0.2">
      <c r="A47" t="s">
        <v>87</v>
      </c>
      <c r="B47">
        <v>151</v>
      </c>
      <c r="C47">
        <v>178</v>
      </c>
      <c r="D47">
        <v>199</v>
      </c>
      <c r="E47">
        <v>110640</v>
      </c>
      <c r="F47">
        <v>113216</v>
      </c>
      <c r="G47">
        <v>116730</v>
      </c>
      <c r="H47">
        <v>341</v>
      </c>
      <c r="I47">
        <v>467</v>
      </c>
      <c r="J47">
        <v>561</v>
      </c>
      <c r="K47">
        <v>114605</v>
      </c>
      <c r="L47">
        <v>141494</v>
      </c>
      <c r="M47">
        <v>155204</v>
      </c>
    </row>
    <row r="48" spans="1:13" x14ac:dyDescent="0.2">
      <c r="A48" t="s">
        <v>88</v>
      </c>
      <c r="B48">
        <v>275</v>
      </c>
      <c r="C48">
        <v>275</v>
      </c>
      <c r="D48">
        <v>262</v>
      </c>
      <c r="E48">
        <v>104864</v>
      </c>
      <c r="F48">
        <v>93998</v>
      </c>
      <c r="G48">
        <v>82260</v>
      </c>
      <c r="H48">
        <v>641</v>
      </c>
      <c r="I48">
        <v>663</v>
      </c>
      <c r="J48">
        <v>810</v>
      </c>
      <c r="K48">
        <v>109406</v>
      </c>
      <c r="L48">
        <v>111975</v>
      </c>
      <c r="M48">
        <v>120407</v>
      </c>
    </row>
    <row r="49" spans="1:13" x14ac:dyDescent="0.2">
      <c r="A49" t="s">
        <v>89</v>
      </c>
      <c r="B49">
        <v>151</v>
      </c>
      <c r="C49">
        <v>154</v>
      </c>
      <c r="D49">
        <v>183</v>
      </c>
      <c r="E49">
        <v>58084</v>
      </c>
      <c r="F49">
        <v>59766</v>
      </c>
      <c r="G49">
        <v>64769</v>
      </c>
      <c r="H49">
        <v>254</v>
      </c>
      <c r="I49">
        <v>287</v>
      </c>
      <c r="J49">
        <v>303</v>
      </c>
      <c r="K49">
        <v>61234</v>
      </c>
      <c r="L49">
        <v>64941</v>
      </c>
      <c r="M49">
        <v>69063</v>
      </c>
    </row>
    <row r="50" spans="1:13" x14ac:dyDescent="0.2">
      <c r="A50" t="s">
        <v>90</v>
      </c>
      <c r="B50">
        <v>228</v>
      </c>
      <c r="C50">
        <v>213</v>
      </c>
      <c r="D50">
        <v>174</v>
      </c>
      <c r="E50">
        <v>82403</v>
      </c>
      <c r="F50">
        <v>77765</v>
      </c>
      <c r="G50">
        <v>61189</v>
      </c>
      <c r="H50">
        <v>290</v>
      </c>
      <c r="I50">
        <v>319</v>
      </c>
      <c r="J50">
        <v>319</v>
      </c>
      <c r="K50">
        <v>87361</v>
      </c>
      <c r="L50">
        <v>91155</v>
      </c>
      <c r="M50">
        <v>85479</v>
      </c>
    </row>
    <row r="51" spans="1:13" x14ac:dyDescent="0.2">
      <c r="A51" t="s">
        <v>91</v>
      </c>
      <c r="B51">
        <v>1065</v>
      </c>
      <c r="C51">
        <v>1079</v>
      </c>
      <c r="D51">
        <v>1256</v>
      </c>
      <c r="E51">
        <v>631498</v>
      </c>
      <c r="F51">
        <v>647773</v>
      </c>
      <c r="G51">
        <v>720391</v>
      </c>
      <c r="H51">
        <v>1881</v>
      </c>
      <c r="I51">
        <v>2168</v>
      </c>
      <c r="J51">
        <v>2280</v>
      </c>
      <c r="K51">
        <v>660966</v>
      </c>
      <c r="L51">
        <v>751016</v>
      </c>
      <c r="M51">
        <v>737600</v>
      </c>
    </row>
    <row r="52" spans="1:13" x14ac:dyDescent="0.2">
      <c r="A52" t="s">
        <v>92</v>
      </c>
      <c r="B52">
        <v>189</v>
      </c>
      <c r="C52">
        <v>213</v>
      </c>
      <c r="D52">
        <v>216</v>
      </c>
      <c r="E52">
        <v>109798</v>
      </c>
      <c r="F52">
        <v>106317</v>
      </c>
      <c r="G52">
        <v>98261</v>
      </c>
      <c r="H52">
        <v>325</v>
      </c>
      <c r="I52">
        <v>391</v>
      </c>
      <c r="J52">
        <v>446</v>
      </c>
      <c r="K52">
        <v>117058</v>
      </c>
      <c r="L52">
        <v>123795</v>
      </c>
      <c r="M52">
        <v>128054</v>
      </c>
    </row>
    <row r="53" spans="1:13" x14ac:dyDescent="0.2">
      <c r="A53" t="s">
        <v>93</v>
      </c>
      <c r="B53">
        <v>299</v>
      </c>
      <c r="C53">
        <v>300</v>
      </c>
      <c r="D53">
        <v>384</v>
      </c>
      <c r="E53">
        <v>111549</v>
      </c>
      <c r="F53">
        <v>110654</v>
      </c>
      <c r="G53">
        <v>112364</v>
      </c>
      <c r="H53">
        <v>448</v>
      </c>
      <c r="I53">
        <v>534</v>
      </c>
      <c r="J53">
        <v>570</v>
      </c>
      <c r="K53">
        <v>115408</v>
      </c>
      <c r="L53">
        <v>124271</v>
      </c>
      <c r="M53">
        <v>124584</v>
      </c>
    </row>
    <row r="54" spans="1:13" x14ac:dyDescent="0.2">
      <c r="A54" t="s">
        <v>94</v>
      </c>
      <c r="B54">
        <v>100</v>
      </c>
      <c r="C54">
        <v>120</v>
      </c>
      <c r="D54">
        <v>117</v>
      </c>
      <c r="E54">
        <v>44854</v>
      </c>
      <c r="F54">
        <v>46835</v>
      </c>
      <c r="G54">
        <v>46775</v>
      </c>
      <c r="H54">
        <v>190</v>
      </c>
      <c r="I54">
        <v>197</v>
      </c>
      <c r="J54">
        <v>212</v>
      </c>
      <c r="K54">
        <v>46573</v>
      </c>
      <c r="L54">
        <v>49358</v>
      </c>
      <c r="M54">
        <v>49376</v>
      </c>
    </row>
    <row r="55" spans="1:13" x14ac:dyDescent="0.2">
      <c r="A55" t="s">
        <v>95</v>
      </c>
      <c r="B55">
        <v>241</v>
      </c>
      <c r="C55">
        <v>277</v>
      </c>
      <c r="D55">
        <v>307</v>
      </c>
      <c r="E55">
        <v>113373</v>
      </c>
      <c r="F55">
        <v>122292</v>
      </c>
      <c r="G55">
        <v>120303</v>
      </c>
      <c r="H55">
        <v>420</v>
      </c>
      <c r="I55">
        <v>473</v>
      </c>
      <c r="J55">
        <v>547</v>
      </c>
      <c r="K55">
        <v>120531</v>
      </c>
      <c r="L55">
        <v>136143</v>
      </c>
      <c r="M55">
        <v>140195</v>
      </c>
    </row>
    <row r="56" spans="1:13" x14ac:dyDescent="0.2">
      <c r="A56" t="s">
        <v>96</v>
      </c>
      <c r="B56">
        <v>117</v>
      </c>
      <c r="C56">
        <v>122</v>
      </c>
      <c r="D56">
        <v>178</v>
      </c>
      <c r="E56">
        <v>87752</v>
      </c>
      <c r="F56">
        <v>91022</v>
      </c>
      <c r="G56">
        <v>109125</v>
      </c>
      <c r="H56">
        <v>289</v>
      </c>
      <c r="I56">
        <v>291</v>
      </c>
      <c r="J56">
        <v>324</v>
      </c>
      <c r="K56">
        <v>92585</v>
      </c>
      <c r="L56">
        <v>93942</v>
      </c>
      <c r="M56">
        <v>96345</v>
      </c>
    </row>
    <row r="57" spans="1:13" x14ac:dyDescent="0.2">
      <c r="A57" t="s">
        <v>97</v>
      </c>
      <c r="B57">
        <v>1307</v>
      </c>
      <c r="C57">
        <v>1178</v>
      </c>
      <c r="D57">
        <v>1343</v>
      </c>
      <c r="E57">
        <v>535215</v>
      </c>
      <c r="F57">
        <v>520960</v>
      </c>
      <c r="G57">
        <v>552134</v>
      </c>
      <c r="H57">
        <v>2149</v>
      </c>
      <c r="I57">
        <v>2411</v>
      </c>
      <c r="J57">
        <v>2527</v>
      </c>
      <c r="K57">
        <v>556170</v>
      </c>
      <c r="L57">
        <v>580281</v>
      </c>
      <c r="M57">
        <v>623324</v>
      </c>
    </row>
    <row r="58" spans="1:13" x14ac:dyDescent="0.2">
      <c r="A58" t="s">
        <v>98</v>
      </c>
      <c r="B58">
        <v>204</v>
      </c>
      <c r="C58">
        <v>241</v>
      </c>
      <c r="D58">
        <v>266</v>
      </c>
      <c r="E58">
        <v>124951</v>
      </c>
      <c r="F58">
        <v>119047</v>
      </c>
      <c r="G58">
        <v>132039</v>
      </c>
      <c r="H58">
        <v>398</v>
      </c>
      <c r="I58">
        <v>470</v>
      </c>
      <c r="J58">
        <v>546</v>
      </c>
      <c r="K58">
        <v>134931</v>
      </c>
      <c r="L58">
        <v>141951</v>
      </c>
      <c r="M58">
        <v>160902</v>
      </c>
    </row>
    <row r="59" spans="1:13" x14ac:dyDescent="0.2">
      <c r="A59" t="s">
        <v>99</v>
      </c>
      <c r="B59">
        <v>202</v>
      </c>
      <c r="C59">
        <v>228</v>
      </c>
      <c r="D59">
        <v>269</v>
      </c>
      <c r="E59">
        <v>112465</v>
      </c>
      <c r="F59">
        <v>120963</v>
      </c>
      <c r="G59">
        <v>111903</v>
      </c>
      <c r="H59">
        <v>284</v>
      </c>
      <c r="I59">
        <v>345</v>
      </c>
      <c r="J59">
        <v>349</v>
      </c>
      <c r="K59">
        <v>119325</v>
      </c>
      <c r="L59">
        <v>131529</v>
      </c>
      <c r="M59">
        <v>128794</v>
      </c>
    </row>
    <row r="60" spans="1:13" x14ac:dyDescent="0.2">
      <c r="A60" t="s">
        <v>100</v>
      </c>
      <c r="B60">
        <v>167</v>
      </c>
      <c r="C60">
        <v>208</v>
      </c>
      <c r="D60">
        <v>248</v>
      </c>
      <c r="E60">
        <v>71078</v>
      </c>
      <c r="F60">
        <v>80824</v>
      </c>
      <c r="G60">
        <v>85067</v>
      </c>
      <c r="H60">
        <v>189</v>
      </c>
      <c r="I60">
        <v>207</v>
      </c>
      <c r="J60">
        <v>262</v>
      </c>
      <c r="K60">
        <v>70090</v>
      </c>
      <c r="L60">
        <v>76253</v>
      </c>
      <c r="M60">
        <v>85472</v>
      </c>
    </row>
    <row r="61" spans="1:13" x14ac:dyDescent="0.2">
      <c r="A61" t="s">
        <v>101</v>
      </c>
      <c r="B61">
        <v>2</v>
      </c>
      <c r="C61">
        <v>0</v>
      </c>
      <c r="D61">
        <v>1</v>
      </c>
      <c r="E61">
        <v>1085</v>
      </c>
      <c r="F61">
        <v>1305</v>
      </c>
      <c r="G61">
        <v>1426</v>
      </c>
      <c r="H61">
        <v>3</v>
      </c>
      <c r="I61">
        <v>1</v>
      </c>
      <c r="J61">
        <v>3</v>
      </c>
      <c r="K61">
        <v>1115</v>
      </c>
      <c r="L61">
        <v>1080</v>
      </c>
      <c r="M61">
        <v>1014</v>
      </c>
    </row>
    <row r="62" spans="1:13" x14ac:dyDescent="0.2">
      <c r="A62" t="s">
        <v>102</v>
      </c>
      <c r="B62">
        <v>183</v>
      </c>
      <c r="C62">
        <v>191</v>
      </c>
      <c r="D62">
        <v>192</v>
      </c>
      <c r="E62">
        <v>93591</v>
      </c>
      <c r="F62">
        <v>84403</v>
      </c>
      <c r="G62">
        <v>75678</v>
      </c>
      <c r="H62">
        <v>326</v>
      </c>
      <c r="I62">
        <v>318</v>
      </c>
      <c r="J62">
        <v>388</v>
      </c>
      <c r="K62">
        <v>96211</v>
      </c>
      <c r="L62">
        <v>93480</v>
      </c>
      <c r="M62">
        <v>95427</v>
      </c>
    </row>
    <row r="63" spans="1:13" x14ac:dyDescent="0.2">
      <c r="A63" t="s">
        <v>103</v>
      </c>
      <c r="B63">
        <v>126</v>
      </c>
      <c r="C63">
        <v>110</v>
      </c>
      <c r="D63">
        <v>154</v>
      </c>
      <c r="E63">
        <v>83884</v>
      </c>
      <c r="F63">
        <v>72527</v>
      </c>
      <c r="G63">
        <v>69749</v>
      </c>
      <c r="H63">
        <v>172</v>
      </c>
      <c r="I63">
        <v>177</v>
      </c>
      <c r="J63">
        <v>232</v>
      </c>
      <c r="K63">
        <v>88398</v>
      </c>
      <c r="L63">
        <v>81191</v>
      </c>
      <c r="M63">
        <v>81846</v>
      </c>
    </row>
    <row r="64" spans="1:13" x14ac:dyDescent="0.2">
      <c r="A64" t="s">
        <v>104</v>
      </c>
      <c r="B64">
        <v>1398</v>
      </c>
      <c r="C64">
        <v>1569</v>
      </c>
      <c r="D64">
        <v>1621</v>
      </c>
      <c r="E64">
        <v>694681</v>
      </c>
      <c r="F64">
        <v>754646</v>
      </c>
      <c r="G64">
        <v>790860</v>
      </c>
      <c r="H64">
        <v>1958</v>
      </c>
      <c r="I64">
        <v>2134</v>
      </c>
      <c r="J64">
        <v>2442</v>
      </c>
      <c r="K64">
        <v>716699</v>
      </c>
      <c r="L64">
        <v>773508</v>
      </c>
      <c r="M64">
        <v>832527</v>
      </c>
    </row>
    <row r="65" spans="1:13" x14ac:dyDescent="0.2">
      <c r="A65" t="s">
        <v>105</v>
      </c>
      <c r="B65">
        <v>163</v>
      </c>
      <c r="C65">
        <v>162</v>
      </c>
      <c r="D65">
        <v>158</v>
      </c>
      <c r="E65">
        <v>127087</v>
      </c>
      <c r="F65">
        <v>135487</v>
      </c>
      <c r="G65">
        <v>123761</v>
      </c>
      <c r="H65">
        <v>412</v>
      </c>
      <c r="I65">
        <v>484</v>
      </c>
      <c r="J65">
        <v>518</v>
      </c>
      <c r="K65">
        <v>135816</v>
      </c>
      <c r="L65">
        <v>147283</v>
      </c>
      <c r="M65">
        <v>146626</v>
      </c>
    </row>
    <row r="66" spans="1:13" x14ac:dyDescent="0.2">
      <c r="A66" t="s">
        <v>106</v>
      </c>
      <c r="B66">
        <v>105</v>
      </c>
      <c r="C66">
        <v>93</v>
      </c>
      <c r="D66">
        <v>139</v>
      </c>
      <c r="E66">
        <v>80979</v>
      </c>
      <c r="F66">
        <v>73361</v>
      </c>
      <c r="G66">
        <v>71727</v>
      </c>
      <c r="H66">
        <v>164</v>
      </c>
      <c r="I66">
        <v>178</v>
      </c>
      <c r="J66">
        <v>255</v>
      </c>
      <c r="K66">
        <v>84758</v>
      </c>
      <c r="L66">
        <v>89877</v>
      </c>
      <c r="M66">
        <v>92895</v>
      </c>
    </row>
    <row r="67" spans="1:13" x14ac:dyDescent="0.2">
      <c r="A67" t="s">
        <v>107</v>
      </c>
      <c r="B67">
        <v>429</v>
      </c>
      <c r="C67">
        <v>487</v>
      </c>
      <c r="D67">
        <v>529</v>
      </c>
      <c r="E67">
        <v>199861</v>
      </c>
      <c r="F67">
        <v>218228</v>
      </c>
      <c r="G67">
        <v>214157</v>
      </c>
      <c r="H67">
        <v>1075</v>
      </c>
      <c r="I67">
        <v>1290</v>
      </c>
      <c r="J67">
        <v>1325</v>
      </c>
      <c r="K67">
        <v>206526</v>
      </c>
      <c r="L67">
        <v>229068</v>
      </c>
      <c r="M67">
        <v>231555</v>
      </c>
    </row>
    <row r="68" spans="1:13" x14ac:dyDescent="0.2">
      <c r="A68" t="s">
        <v>108</v>
      </c>
      <c r="B68">
        <v>199</v>
      </c>
      <c r="C68">
        <v>198</v>
      </c>
      <c r="D68">
        <v>227</v>
      </c>
      <c r="E68">
        <v>73905</v>
      </c>
      <c r="F68">
        <v>67716</v>
      </c>
      <c r="G68">
        <v>70929</v>
      </c>
      <c r="H68">
        <v>318</v>
      </c>
      <c r="I68">
        <v>361</v>
      </c>
      <c r="J68">
        <v>380</v>
      </c>
      <c r="K68">
        <v>76829</v>
      </c>
      <c r="L68">
        <v>77446</v>
      </c>
      <c r="M68">
        <v>82982</v>
      </c>
    </row>
    <row r="69" spans="1:13" x14ac:dyDescent="0.2">
      <c r="A69" t="s">
        <v>109</v>
      </c>
      <c r="B69">
        <v>274</v>
      </c>
      <c r="C69">
        <v>257</v>
      </c>
      <c r="D69">
        <v>237</v>
      </c>
      <c r="E69">
        <v>138583</v>
      </c>
      <c r="F69">
        <v>124895</v>
      </c>
      <c r="G69">
        <v>101791</v>
      </c>
      <c r="H69">
        <v>571</v>
      </c>
      <c r="I69">
        <v>582</v>
      </c>
      <c r="J69">
        <v>755</v>
      </c>
      <c r="K69">
        <v>144760</v>
      </c>
      <c r="L69">
        <v>144083</v>
      </c>
      <c r="M69">
        <v>163025</v>
      </c>
    </row>
    <row r="70" spans="1:13" x14ac:dyDescent="0.2">
      <c r="A70" t="s">
        <v>110</v>
      </c>
      <c r="B70">
        <v>1582</v>
      </c>
      <c r="C70">
        <v>1699</v>
      </c>
      <c r="D70">
        <v>1907</v>
      </c>
      <c r="E70">
        <v>582467</v>
      </c>
      <c r="F70">
        <v>616044</v>
      </c>
      <c r="G70">
        <v>623507</v>
      </c>
      <c r="H70">
        <v>2617</v>
      </c>
      <c r="I70">
        <v>2720</v>
      </c>
      <c r="J70">
        <v>3125</v>
      </c>
      <c r="K70">
        <v>590679</v>
      </c>
      <c r="L70">
        <v>592765</v>
      </c>
      <c r="M70">
        <v>643680</v>
      </c>
    </row>
    <row r="71" spans="1:13" x14ac:dyDescent="0.2">
      <c r="A71" t="s">
        <v>111</v>
      </c>
      <c r="B71">
        <v>629</v>
      </c>
      <c r="C71">
        <v>616</v>
      </c>
      <c r="D71">
        <v>662</v>
      </c>
      <c r="E71">
        <v>384180</v>
      </c>
      <c r="F71">
        <v>354299</v>
      </c>
      <c r="G71">
        <v>345700</v>
      </c>
      <c r="H71">
        <v>1122</v>
      </c>
      <c r="I71">
        <v>1275</v>
      </c>
      <c r="J71">
        <v>1352</v>
      </c>
      <c r="K71">
        <v>400502</v>
      </c>
      <c r="L71">
        <v>416223</v>
      </c>
      <c r="M71">
        <v>405699</v>
      </c>
    </row>
    <row r="72" spans="1:13" x14ac:dyDescent="0.2">
      <c r="A72" t="s">
        <v>112</v>
      </c>
      <c r="B72">
        <v>307</v>
      </c>
      <c r="C72">
        <v>287</v>
      </c>
      <c r="D72">
        <v>305</v>
      </c>
      <c r="E72">
        <v>147565</v>
      </c>
      <c r="F72">
        <v>138934</v>
      </c>
      <c r="G72">
        <v>139503</v>
      </c>
      <c r="H72">
        <v>681</v>
      </c>
      <c r="I72">
        <v>680</v>
      </c>
      <c r="J72">
        <v>770</v>
      </c>
      <c r="K72">
        <v>158333</v>
      </c>
      <c r="L72">
        <v>156930</v>
      </c>
      <c r="M72">
        <v>167317</v>
      </c>
    </row>
    <row r="73" spans="1:13" x14ac:dyDescent="0.2">
      <c r="A73" t="s">
        <v>113</v>
      </c>
      <c r="B73">
        <v>754</v>
      </c>
      <c r="C73">
        <v>903</v>
      </c>
      <c r="D73">
        <v>898</v>
      </c>
      <c r="E73">
        <v>314439</v>
      </c>
      <c r="F73">
        <v>360492</v>
      </c>
      <c r="G73">
        <v>358847</v>
      </c>
      <c r="H73">
        <v>1406</v>
      </c>
      <c r="I73">
        <v>1520</v>
      </c>
      <c r="J73">
        <v>1722</v>
      </c>
      <c r="K73">
        <v>331491</v>
      </c>
      <c r="L73">
        <v>342813</v>
      </c>
      <c r="M73">
        <v>368863</v>
      </c>
    </row>
    <row r="74" spans="1:13" x14ac:dyDescent="0.2">
      <c r="A74" t="s">
        <v>114</v>
      </c>
      <c r="B74">
        <v>153</v>
      </c>
      <c r="C74">
        <v>150</v>
      </c>
      <c r="D74">
        <v>177</v>
      </c>
      <c r="E74">
        <v>127182</v>
      </c>
      <c r="F74">
        <v>123486</v>
      </c>
      <c r="G74">
        <v>110434</v>
      </c>
      <c r="H74">
        <v>361</v>
      </c>
      <c r="I74">
        <v>406</v>
      </c>
      <c r="J74">
        <v>565</v>
      </c>
      <c r="K74">
        <v>136627</v>
      </c>
      <c r="L74">
        <v>150918</v>
      </c>
      <c r="M74">
        <v>172580</v>
      </c>
    </row>
    <row r="75" spans="1:13" x14ac:dyDescent="0.2">
      <c r="A75" t="s">
        <v>115</v>
      </c>
      <c r="B75">
        <v>700</v>
      </c>
      <c r="C75">
        <v>736</v>
      </c>
      <c r="D75">
        <v>872</v>
      </c>
      <c r="E75">
        <v>344038</v>
      </c>
      <c r="F75">
        <v>366415</v>
      </c>
      <c r="G75">
        <v>410078</v>
      </c>
      <c r="H75">
        <v>1315</v>
      </c>
      <c r="I75">
        <v>1426</v>
      </c>
      <c r="J75">
        <v>1559</v>
      </c>
      <c r="K75">
        <v>356366</v>
      </c>
      <c r="L75">
        <v>391658</v>
      </c>
      <c r="M75">
        <v>405770</v>
      </c>
    </row>
    <row r="76" spans="1:13" x14ac:dyDescent="0.2">
      <c r="A76" t="s">
        <v>116</v>
      </c>
      <c r="B76">
        <v>535</v>
      </c>
      <c r="C76">
        <v>565</v>
      </c>
      <c r="D76">
        <v>654</v>
      </c>
      <c r="E76">
        <v>215944</v>
      </c>
      <c r="F76">
        <v>201148</v>
      </c>
      <c r="G76">
        <v>214481</v>
      </c>
      <c r="H76">
        <v>837</v>
      </c>
      <c r="I76">
        <v>1036</v>
      </c>
      <c r="J76">
        <v>1158</v>
      </c>
      <c r="K76">
        <v>228202</v>
      </c>
      <c r="L76">
        <v>262784</v>
      </c>
      <c r="M76">
        <v>263622</v>
      </c>
    </row>
    <row r="77" spans="1:13" x14ac:dyDescent="0.2">
      <c r="A77" t="s">
        <v>117</v>
      </c>
      <c r="B77">
        <v>164</v>
      </c>
      <c r="C77">
        <v>197</v>
      </c>
      <c r="D77">
        <v>175</v>
      </c>
      <c r="E77">
        <v>93510</v>
      </c>
      <c r="F77">
        <v>100747</v>
      </c>
      <c r="G77">
        <v>90992</v>
      </c>
      <c r="H77">
        <v>330</v>
      </c>
      <c r="I77">
        <v>366</v>
      </c>
      <c r="J77">
        <v>372</v>
      </c>
      <c r="K77">
        <v>98306</v>
      </c>
      <c r="L77">
        <v>106404</v>
      </c>
      <c r="M77">
        <v>107280</v>
      </c>
    </row>
    <row r="78" spans="1:13" x14ac:dyDescent="0.2">
      <c r="A78" t="s">
        <v>118</v>
      </c>
      <c r="B78">
        <v>636</v>
      </c>
      <c r="C78">
        <v>639</v>
      </c>
      <c r="D78">
        <v>569</v>
      </c>
      <c r="E78">
        <v>234518</v>
      </c>
      <c r="F78">
        <v>220737</v>
      </c>
      <c r="G78">
        <v>194804</v>
      </c>
      <c r="H78">
        <v>1142</v>
      </c>
      <c r="I78">
        <v>1206</v>
      </c>
      <c r="J78">
        <v>1301</v>
      </c>
      <c r="K78">
        <v>241950</v>
      </c>
      <c r="L78">
        <v>247275</v>
      </c>
      <c r="M78">
        <v>261844</v>
      </c>
    </row>
    <row r="79" spans="1:13" x14ac:dyDescent="0.2">
      <c r="A79" t="s">
        <v>119</v>
      </c>
      <c r="B79">
        <v>340</v>
      </c>
      <c r="C79">
        <v>388</v>
      </c>
      <c r="D79">
        <v>376</v>
      </c>
      <c r="E79">
        <v>122623</v>
      </c>
      <c r="F79">
        <v>139584</v>
      </c>
      <c r="G79">
        <v>132628</v>
      </c>
      <c r="H79">
        <v>642</v>
      </c>
      <c r="I79">
        <v>693</v>
      </c>
      <c r="J79">
        <v>744</v>
      </c>
      <c r="K79">
        <v>132628</v>
      </c>
      <c r="L79">
        <v>144274</v>
      </c>
      <c r="M79">
        <v>146992</v>
      </c>
    </row>
    <row r="80" spans="1:13" x14ac:dyDescent="0.2">
      <c r="A80" t="s">
        <v>120</v>
      </c>
      <c r="B80">
        <v>151</v>
      </c>
      <c r="C80">
        <v>158</v>
      </c>
      <c r="D80">
        <v>184</v>
      </c>
      <c r="E80">
        <v>100426</v>
      </c>
      <c r="F80">
        <v>83819</v>
      </c>
      <c r="G80">
        <v>78619</v>
      </c>
      <c r="H80">
        <v>181</v>
      </c>
      <c r="I80">
        <v>160</v>
      </c>
      <c r="J80">
        <v>228</v>
      </c>
      <c r="K80">
        <v>103774</v>
      </c>
      <c r="L80">
        <v>98765</v>
      </c>
      <c r="M80">
        <v>100114</v>
      </c>
    </row>
    <row r="81" spans="1:13" x14ac:dyDescent="0.2">
      <c r="A81" t="s">
        <v>121</v>
      </c>
      <c r="B81">
        <v>99</v>
      </c>
      <c r="C81">
        <v>100</v>
      </c>
      <c r="D81">
        <v>113</v>
      </c>
      <c r="E81">
        <v>68375</v>
      </c>
      <c r="F81">
        <v>65051</v>
      </c>
      <c r="G81">
        <v>64752</v>
      </c>
      <c r="H81">
        <v>130</v>
      </c>
      <c r="I81">
        <v>130</v>
      </c>
      <c r="J81">
        <v>140</v>
      </c>
      <c r="K81">
        <v>72692</v>
      </c>
      <c r="L81">
        <v>70975</v>
      </c>
      <c r="M81">
        <v>70650</v>
      </c>
    </row>
    <row r="82" spans="1:13" x14ac:dyDescent="0.2">
      <c r="A82" t="s">
        <v>122</v>
      </c>
      <c r="B82">
        <v>314</v>
      </c>
      <c r="C82">
        <v>327</v>
      </c>
      <c r="D82">
        <v>295</v>
      </c>
      <c r="E82">
        <v>114628</v>
      </c>
      <c r="F82">
        <v>117924</v>
      </c>
      <c r="G82">
        <v>117803</v>
      </c>
      <c r="H82">
        <v>525</v>
      </c>
      <c r="I82">
        <v>542</v>
      </c>
      <c r="J82">
        <v>572</v>
      </c>
      <c r="K82">
        <v>119880</v>
      </c>
      <c r="L82">
        <v>128676</v>
      </c>
      <c r="M82">
        <v>134213</v>
      </c>
    </row>
    <row r="83" spans="1:13" x14ac:dyDescent="0.2">
      <c r="A83" t="s">
        <v>123</v>
      </c>
      <c r="B83">
        <v>177</v>
      </c>
      <c r="C83">
        <v>171</v>
      </c>
      <c r="D83">
        <v>193</v>
      </c>
      <c r="E83">
        <v>138544</v>
      </c>
      <c r="F83">
        <v>126093</v>
      </c>
      <c r="G83">
        <v>125862</v>
      </c>
      <c r="H83">
        <v>306</v>
      </c>
      <c r="I83">
        <v>320</v>
      </c>
      <c r="J83">
        <v>387</v>
      </c>
      <c r="K83">
        <v>141174</v>
      </c>
      <c r="L83">
        <v>144835</v>
      </c>
      <c r="M83">
        <v>154449</v>
      </c>
    </row>
    <row r="84" spans="1:13" x14ac:dyDescent="0.2">
      <c r="A84" t="s">
        <v>124</v>
      </c>
      <c r="B84">
        <v>192</v>
      </c>
      <c r="C84">
        <v>210</v>
      </c>
      <c r="D84">
        <v>206</v>
      </c>
      <c r="E84">
        <v>119621</v>
      </c>
      <c r="F84">
        <v>108593</v>
      </c>
      <c r="G84">
        <v>111074</v>
      </c>
      <c r="H84">
        <v>376</v>
      </c>
      <c r="I84">
        <v>459</v>
      </c>
      <c r="J84">
        <v>504</v>
      </c>
      <c r="K84">
        <v>124453</v>
      </c>
      <c r="L84">
        <v>132506</v>
      </c>
      <c r="M84">
        <v>126187</v>
      </c>
    </row>
    <row r="85" spans="1:13" x14ac:dyDescent="0.2">
      <c r="A85" t="s">
        <v>125</v>
      </c>
      <c r="B85">
        <v>829</v>
      </c>
      <c r="C85">
        <v>1000</v>
      </c>
      <c r="D85">
        <v>1093</v>
      </c>
      <c r="E85">
        <v>417361</v>
      </c>
      <c r="F85">
        <v>461507</v>
      </c>
      <c r="G85">
        <v>490978</v>
      </c>
      <c r="H85">
        <v>1654</v>
      </c>
      <c r="I85">
        <v>1917</v>
      </c>
      <c r="J85">
        <v>1965</v>
      </c>
      <c r="K85">
        <v>435790</v>
      </c>
      <c r="L85">
        <v>491883</v>
      </c>
      <c r="M85">
        <v>480928</v>
      </c>
    </row>
    <row r="86" spans="1:13" x14ac:dyDescent="0.2">
      <c r="A86" t="s">
        <v>126</v>
      </c>
      <c r="B86">
        <v>151</v>
      </c>
      <c r="C86">
        <v>136</v>
      </c>
      <c r="D86">
        <v>173</v>
      </c>
      <c r="E86">
        <v>78082</v>
      </c>
      <c r="F86">
        <v>79475</v>
      </c>
      <c r="G86">
        <v>82979</v>
      </c>
      <c r="H86">
        <v>242</v>
      </c>
      <c r="I86">
        <v>259</v>
      </c>
      <c r="J86">
        <v>283</v>
      </c>
      <c r="K86">
        <v>80204</v>
      </c>
      <c r="L86">
        <v>82757</v>
      </c>
      <c r="M86">
        <v>85775</v>
      </c>
    </row>
    <row r="87" spans="1:13" x14ac:dyDescent="0.2">
      <c r="A87" t="s">
        <v>127</v>
      </c>
      <c r="B87">
        <v>90</v>
      </c>
      <c r="C87">
        <v>116</v>
      </c>
      <c r="D87">
        <v>113</v>
      </c>
      <c r="E87">
        <v>79253</v>
      </c>
      <c r="F87">
        <v>86165</v>
      </c>
      <c r="G87">
        <v>91962</v>
      </c>
      <c r="H87">
        <v>165</v>
      </c>
      <c r="I87">
        <v>169</v>
      </c>
      <c r="J87">
        <v>227</v>
      </c>
      <c r="K87">
        <v>82355</v>
      </c>
      <c r="L87">
        <v>79905</v>
      </c>
      <c r="M87">
        <v>91068</v>
      </c>
    </row>
    <row r="88" spans="1:13" x14ac:dyDescent="0.2">
      <c r="A88" t="s">
        <v>128</v>
      </c>
      <c r="B88">
        <v>221</v>
      </c>
      <c r="C88">
        <v>270</v>
      </c>
      <c r="D88">
        <v>262</v>
      </c>
      <c r="E88">
        <v>102443</v>
      </c>
      <c r="F88">
        <v>111927</v>
      </c>
      <c r="G88">
        <v>114101</v>
      </c>
      <c r="H88">
        <v>552</v>
      </c>
      <c r="I88">
        <v>554</v>
      </c>
      <c r="J88">
        <v>571</v>
      </c>
      <c r="K88">
        <v>105986</v>
      </c>
      <c r="L88">
        <v>105863</v>
      </c>
      <c r="M88">
        <v>104523</v>
      </c>
    </row>
    <row r="89" spans="1:13" x14ac:dyDescent="0.2">
      <c r="A89" t="s">
        <v>129</v>
      </c>
      <c r="B89">
        <v>221</v>
      </c>
      <c r="C89">
        <v>254</v>
      </c>
      <c r="D89">
        <v>280</v>
      </c>
      <c r="E89">
        <v>95697</v>
      </c>
      <c r="F89">
        <v>97691</v>
      </c>
      <c r="G89">
        <v>105804</v>
      </c>
      <c r="H89">
        <v>398</v>
      </c>
      <c r="I89">
        <v>449</v>
      </c>
      <c r="J89">
        <v>491</v>
      </c>
      <c r="K89">
        <v>101657</v>
      </c>
      <c r="L89">
        <v>109109</v>
      </c>
      <c r="M89">
        <v>112965</v>
      </c>
    </row>
    <row r="90" spans="1:13" x14ac:dyDescent="0.2">
      <c r="A90" t="s">
        <v>130</v>
      </c>
      <c r="B90">
        <v>779</v>
      </c>
      <c r="C90">
        <v>897</v>
      </c>
      <c r="D90">
        <v>1039</v>
      </c>
      <c r="E90">
        <v>291330</v>
      </c>
      <c r="F90">
        <v>326918</v>
      </c>
      <c r="G90">
        <v>345749</v>
      </c>
      <c r="H90">
        <v>1338</v>
      </c>
      <c r="I90">
        <v>1442</v>
      </c>
      <c r="J90">
        <v>1568</v>
      </c>
      <c r="K90">
        <v>306269</v>
      </c>
      <c r="L90">
        <v>322973</v>
      </c>
      <c r="M90">
        <v>330429</v>
      </c>
    </row>
    <row r="91" spans="1:13" x14ac:dyDescent="0.2">
      <c r="A91" t="s">
        <v>131</v>
      </c>
      <c r="B91">
        <v>1078</v>
      </c>
      <c r="C91">
        <v>1114</v>
      </c>
      <c r="D91">
        <v>1213</v>
      </c>
      <c r="E91">
        <v>336405</v>
      </c>
      <c r="F91">
        <v>352108</v>
      </c>
      <c r="G91">
        <v>363837</v>
      </c>
      <c r="H91">
        <v>1972</v>
      </c>
      <c r="I91">
        <v>2099</v>
      </c>
      <c r="J91">
        <v>2288</v>
      </c>
      <c r="K91">
        <v>347485</v>
      </c>
      <c r="L91">
        <v>364003</v>
      </c>
      <c r="M91">
        <v>387576</v>
      </c>
    </row>
    <row r="92" spans="1:13" x14ac:dyDescent="0.2">
      <c r="A92" t="s">
        <v>132</v>
      </c>
      <c r="B92">
        <v>344</v>
      </c>
      <c r="C92">
        <v>435</v>
      </c>
      <c r="D92">
        <v>482</v>
      </c>
      <c r="E92">
        <v>154113</v>
      </c>
      <c r="F92">
        <v>166259</v>
      </c>
      <c r="G92">
        <v>179122</v>
      </c>
      <c r="H92">
        <v>667</v>
      </c>
      <c r="I92">
        <v>647</v>
      </c>
      <c r="J92">
        <v>804</v>
      </c>
      <c r="K92">
        <v>158934</v>
      </c>
      <c r="L92">
        <v>161275</v>
      </c>
      <c r="M92">
        <v>172670</v>
      </c>
    </row>
    <row r="93" spans="1:13" x14ac:dyDescent="0.2">
      <c r="A93" t="s">
        <v>133</v>
      </c>
      <c r="B93">
        <v>731</v>
      </c>
      <c r="C93">
        <v>692</v>
      </c>
      <c r="D93">
        <v>599</v>
      </c>
      <c r="E93">
        <v>149324</v>
      </c>
      <c r="F93">
        <v>146798</v>
      </c>
      <c r="G93">
        <v>128704</v>
      </c>
      <c r="H93">
        <v>1367</v>
      </c>
      <c r="I93">
        <v>1534</v>
      </c>
      <c r="J93">
        <v>1481</v>
      </c>
      <c r="K93">
        <v>149324</v>
      </c>
      <c r="L93">
        <v>163213</v>
      </c>
      <c r="M93">
        <v>163683</v>
      </c>
    </row>
    <row r="94" spans="1:13" x14ac:dyDescent="0.2">
      <c r="A94" t="s">
        <v>134</v>
      </c>
      <c r="B94">
        <v>1762</v>
      </c>
      <c r="C94">
        <v>2065</v>
      </c>
      <c r="D94">
        <v>2000</v>
      </c>
      <c r="E94">
        <v>379743</v>
      </c>
      <c r="F94">
        <v>442717</v>
      </c>
      <c r="G94">
        <v>431134</v>
      </c>
      <c r="H94">
        <v>3303</v>
      </c>
      <c r="I94">
        <v>3517</v>
      </c>
      <c r="J94">
        <v>3745</v>
      </c>
      <c r="K94">
        <v>398897</v>
      </c>
      <c r="L94">
        <v>419575</v>
      </c>
      <c r="M94">
        <v>439048</v>
      </c>
    </row>
    <row r="95" spans="1:13" x14ac:dyDescent="0.2">
      <c r="A95" t="s">
        <v>135</v>
      </c>
      <c r="B95">
        <v>291</v>
      </c>
      <c r="C95">
        <v>300</v>
      </c>
      <c r="D95">
        <v>352</v>
      </c>
      <c r="E95">
        <v>107437</v>
      </c>
      <c r="F95">
        <v>99406</v>
      </c>
      <c r="G95">
        <v>106394</v>
      </c>
      <c r="H95">
        <v>389</v>
      </c>
      <c r="I95">
        <v>421</v>
      </c>
      <c r="J95">
        <v>492</v>
      </c>
      <c r="K95">
        <v>112270</v>
      </c>
      <c r="L95">
        <v>114358</v>
      </c>
      <c r="M95">
        <v>118317</v>
      </c>
    </row>
    <row r="96" spans="1:13" x14ac:dyDescent="0.2">
      <c r="A96" t="s">
        <v>136</v>
      </c>
      <c r="B96">
        <v>305</v>
      </c>
      <c r="C96">
        <v>310</v>
      </c>
      <c r="D96">
        <v>402</v>
      </c>
      <c r="E96">
        <v>308043</v>
      </c>
      <c r="F96">
        <v>304690</v>
      </c>
      <c r="G96">
        <v>336128</v>
      </c>
      <c r="H96">
        <v>682</v>
      </c>
      <c r="I96">
        <v>704</v>
      </c>
      <c r="J96">
        <v>891</v>
      </c>
      <c r="K96">
        <v>331846</v>
      </c>
      <c r="L96">
        <v>336756</v>
      </c>
      <c r="M96">
        <v>360184</v>
      </c>
    </row>
    <row r="97" spans="1:13" x14ac:dyDescent="0.2">
      <c r="A97" t="s">
        <v>137</v>
      </c>
      <c r="B97">
        <v>136</v>
      </c>
      <c r="C97">
        <v>108</v>
      </c>
      <c r="D97">
        <v>136</v>
      </c>
      <c r="E97">
        <v>84717</v>
      </c>
      <c r="F97">
        <v>88016</v>
      </c>
      <c r="G97">
        <v>90337</v>
      </c>
      <c r="H97">
        <v>280</v>
      </c>
      <c r="I97">
        <v>332</v>
      </c>
      <c r="J97">
        <v>369</v>
      </c>
      <c r="K97">
        <v>86256</v>
      </c>
      <c r="L97">
        <v>101012</v>
      </c>
      <c r="M97">
        <v>105036</v>
      </c>
    </row>
    <row r="98" spans="1:13" x14ac:dyDescent="0.2">
      <c r="A98" t="s">
        <v>138</v>
      </c>
      <c r="B98">
        <v>274</v>
      </c>
      <c r="C98">
        <v>284</v>
      </c>
      <c r="D98">
        <v>316</v>
      </c>
      <c r="E98">
        <v>125285</v>
      </c>
      <c r="F98">
        <v>121218</v>
      </c>
      <c r="G98">
        <v>127746</v>
      </c>
      <c r="H98">
        <v>432</v>
      </c>
      <c r="I98">
        <v>468</v>
      </c>
      <c r="J98">
        <v>445</v>
      </c>
      <c r="K98">
        <v>132080</v>
      </c>
      <c r="L98">
        <v>132009</v>
      </c>
      <c r="M98">
        <v>136624</v>
      </c>
    </row>
    <row r="99" spans="1:13" x14ac:dyDescent="0.2">
      <c r="A99" t="s">
        <v>139</v>
      </c>
      <c r="B99">
        <v>172</v>
      </c>
      <c r="C99">
        <v>217</v>
      </c>
      <c r="D99">
        <v>216</v>
      </c>
      <c r="E99">
        <v>69122</v>
      </c>
      <c r="F99">
        <v>77907</v>
      </c>
      <c r="G99">
        <v>80842</v>
      </c>
      <c r="H99">
        <v>306</v>
      </c>
      <c r="I99">
        <v>316</v>
      </c>
      <c r="J99">
        <v>362</v>
      </c>
      <c r="K99">
        <v>72550</v>
      </c>
      <c r="L99">
        <v>74338</v>
      </c>
      <c r="M99">
        <v>80960</v>
      </c>
    </row>
    <row r="100" spans="1:13" x14ac:dyDescent="0.2">
      <c r="A100" t="s">
        <v>140</v>
      </c>
      <c r="B100">
        <v>198</v>
      </c>
      <c r="C100">
        <v>192</v>
      </c>
      <c r="D100">
        <v>221</v>
      </c>
      <c r="E100">
        <v>98521</v>
      </c>
      <c r="F100">
        <v>95982</v>
      </c>
      <c r="G100">
        <v>94742</v>
      </c>
      <c r="H100">
        <v>388</v>
      </c>
      <c r="I100">
        <v>397</v>
      </c>
      <c r="J100">
        <v>418</v>
      </c>
      <c r="K100">
        <v>102256</v>
      </c>
      <c r="L100">
        <v>101475</v>
      </c>
      <c r="M100">
        <v>107545</v>
      </c>
    </row>
    <row r="101" spans="1:13" x14ac:dyDescent="0.2">
      <c r="A101" t="s">
        <v>141</v>
      </c>
      <c r="B101">
        <v>61</v>
      </c>
      <c r="C101">
        <v>61</v>
      </c>
      <c r="D101">
        <v>51</v>
      </c>
      <c r="E101">
        <v>74364</v>
      </c>
      <c r="F101">
        <v>72584</v>
      </c>
      <c r="G101">
        <v>68686</v>
      </c>
      <c r="H101">
        <v>89</v>
      </c>
      <c r="I101">
        <v>81</v>
      </c>
      <c r="J101">
        <v>105</v>
      </c>
      <c r="K101">
        <v>75866</v>
      </c>
      <c r="L101">
        <v>69109</v>
      </c>
      <c r="M101">
        <v>72864</v>
      </c>
    </row>
    <row r="102" spans="1:13" x14ac:dyDescent="0.2">
      <c r="A102" t="s">
        <v>142</v>
      </c>
      <c r="B102">
        <v>209</v>
      </c>
      <c r="C102">
        <v>215</v>
      </c>
      <c r="D102">
        <v>262</v>
      </c>
      <c r="E102">
        <v>132359</v>
      </c>
      <c r="F102">
        <v>130903</v>
      </c>
      <c r="G102">
        <v>124384</v>
      </c>
      <c r="H102">
        <v>366</v>
      </c>
      <c r="I102">
        <v>367</v>
      </c>
      <c r="J102">
        <v>512</v>
      </c>
      <c r="K102">
        <v>133263</v>
      </c>
      <c r="L102">
        <v>134791</v>
      </c>
      <c r="M102">
        <v>150265</v>
      </c>
    </row>
    <row r="103" spans="1:13" x14ac:dyDescent="0.2">
      <c r="A103" t="s">
        <v>143</v>
      </c>
      <c r="B103">
        <v>87</v>
      </c>
      <c r="C103">
        <v>83</v>
      </c>
      <c r="D103">
        <v>101</v>
      </c>
      <c r="E103">
        <v>68807</v>
      </c>
      <c r="F103">
        <v>65002</v>
      </c>
      <c r="G103">
        <v>70932</v>
      </c>
      <c r="H103">
        <v>121</v>
      </c>
      <c r="I103">
        <v>152</v>
      </c>
      <c r="J103">
        <v>148</v>
      </c>
      <c r="K103">
        <v>69945</v>
      </c>
      <c r="L103">
        <v>71683</v>
      </c>
      <c r="M103">
        <v>74413</v>
      </c>
    </row>
    <row r="104" spans="1:13" x14ac:dyDescent="0.2">
      <c r="A104" t="s">
        <v>144</v>
      </c>
      <c r="B104">
        <v>101</v>
      </c>
      <c r="C104">
        <v>118</v>
      </c>
      <c r="D104">
        <v>146</v>
      </c>
      <c r="E104">
        <v>93191</v>
      </c>
      <c r="F104">
        <v>83747</v>
      </c>
      <c r="G104">
        <v>84215</v>
      </c>
      <c r="H104">
        <v>116</v>
      </c>
      <c r="I104">
        <v>140</v>
      </c>
      <c r="J104">
        <v>211</v>
      </c>
      <c r="K104">
        <v>95302</v>
      </c>
      <c r="L104">
        <v>91525</v>
      </c>
      <c r="M104">
        <v>102280</v>
      </c>
    </row>
    <row r="105" spans="1:13" x14ac:dyDescent="0.2">
      <c r="A105" t="s">
        <v>145</v>
      </c>
      <c r="B105">
        <v>240</v>
      </c>
      <c r="C105">
        <v>259</v>
      </c>
      <c r="D105">
        <v>332</v>
      </c>
      <c r="E105">
        <v>99243</v>
      </c>
      <c r="F105">
        <v>100591</v>
      </c>
      <c r="G105">
        <v>102472</v>
      </c>
      <c r="H105">
        <v>397</v>
      </c>
      <c r="I105">
        <v>416</v>
      </c>
      <c r="J105">
        <v>492</v>
      </c>
      <c r="K105">
        <v>106569</v>
      </c>
      <c r="L105">
        <v>106370</v>
      </c>
      <c r="M105">
        <v>112736</v>
      </c>
    </row>
    <row r="106" spans="1:13" x14ac:dyDescent="0.2">
      <c r="A106" t="s">
        <v>146</v>
      </c>
      <c r="B106">
        <v>277</v>
      </c>
      <c r="C106">
        <v>332</v>
      </c>
      <c r="D106">
        <v>338</v>
      </c>
      <c r="E106">
        <v>122765</v>
      </c>
      <c r="F106">
        <v>126938</v>
      </c>
      <c r="G106">
        <v>135342</v>
      </c>
      <c r="H106">
        <v>631</v>
      </c>
      <c r="I106">
        <v>664</v>
      </c>
      <c r="J106">
        <v>690</v>
      </c>
      <c r="K106">
        <v>131881</v>
      </c>
      <c r="L106">
        <v>133938</v>
      </c>
      <c r="M106">
        <v>140733</v>
      </c>
    </row>
    <row r="107" spans="1:13" x14ac:dyDescent="0.2">
      <c r="A107" t="s">
        <v>147</v>
      </c>
      <c r="B107">
        <v>28</v>
      </c>
      <c r="C107">
        <v>23</v>
      </c>
      <c r="D107">
        <v>26</v>
      </c>
      <c r="E107">
        <v>18940</v>
      </c>
      <c r="F107">
        <v>20307</v>
      </c>
      <c r="G107">
        <v>23196</v>
      </c>
      <c r="H107">
        <v>60</v>
      </c>
      <c r="I107">
        <v>79</v>
      </c>
      <c r="J107">
        <v>60</v>
      </c>
      <c r="K107">
        <v>19423</v>
      </c>
      <c r="L107">
        <v>19565</v>
      </c>
      <c r="M107">
        <v>19756</v>
      </c>
    </row>
    <row r="108" spans="1:13" x14ac:dyDescent="0.2">
      <c r="A108" t="s">
        <v>148</v>
      </c>
      <c r="B108">
        <v>546</v>
      </c>
      <c r="C108">
        <v>530</v>
      </c>
      <c r="D108">
        <v>554</v>
      </c>
      <c r="E108">
        <v>110676</v>
      </c>
      <c r="F108">
        <v>107129</v>
      </c>
      <c r="G108">
        <v>110012</v>
      </c>
      <c r="H108">
        <v>923</v>
      </c>
      <c r="I108">
        <v>912</v>
      </c>
      <c r="J108">
        <v>1064</v>
      </c>
      <c r="K108">
        <v>113864</v>
      </c>
      <c r="L108">
        <v>112851</v>
      </c>
      <c r="M108">
        <v>124733</v>
      </c>
    </row>
    <row r="109" spans="1:13" x14ac:dyDescent="0.2">
      <c r="A109" t="s">
        <v>149</v>
      </c>
      <c r="B109">
        <v>279</v>
      </c>
      <c r="C109">
        <v>279</v>
      </c>
      <c r="D109">
        <v>292</v>
      </c>
      <c r="E109">
        <v>145085</v>
      </c>
      <c r="F109">
        <v>148903</v>
      </c>
      <c r="G109">
        <v>150053</v>
      </c>
      <c r="H109">
        <v>579</v>
      </c>
      <c r="I109">
        <v>641</v>
      </c>
      <c r="J109">
        <v>763</v>
      </c>
      <c r="K109">
        <v>145609</v>
      </c>
      <c r="L109">
        <v>153444</v>
      </c>
      <c r="M109">
        <v>173177</v>
      </c>
    </row>
    <row r="110" spans="1:13" x14ac:dyDescent="0.2">
      <c r="A110" t="s">
        <v>150</v>
      </c>
      <c r="B110">
        <v>271</v>
      </c>
      <c r="C110">
        <v>328</v>
      </c>
      <c r="D110">
        <v>378</v>
      </c>
      <c r="E110">
        <v>136059</v>
      </c>
      <c r="F110">
        <v>151601</v>
      </c>
      <c r="G110">
        <v>148441</v>
      </c>
      <c r="H110">
        <v>452</v>
      </c>
      <c r="I110">
        <v>479</v>
      </c>
      <c r="J110">
        <v>531</v>
      </c>
      <c r="K110">
        <v>140035</v>
      </c>
      <c r="L110">
        <v>147312</v>
      </c>
      <c r="M110">
        <v>148600</v>
      </c>
    </row>
    <row r="111" spans="1:13" x14ac:dyDescent="0.2">
      <c r="A111" t="s">
        <v>151</v>
      </c>
      <c r="B111">
        <v>369</v>
      </c>
      <c r="C111">
        <v>444</v>
      </c>
      <c r="D111">
        <v>454</v>
      </c>
      <c r="E111">
        <v>261654</v>
      </c>
      <c r="F111">
        <v>282697</v>
      </c>
      <c r="G111">
        <v>269517</v>
      </c>
      <c r="H111">
        <v>860</v>
      </c>
      <c r="I111">
        <v>1013</v>
      </c>
      <c r="J111">
        <v>1108</v>
      </c>
      <c r="K111">
        <v>281874</v>
      </c>
      <c r="L111">
        <v>307016</v>
      </c>
      <c r="M111">
        <v>309322</v>
      </c>
    </row>
    <row r="112" spans="1:13" x14ac:dyDescent="0.2">
      <c r="A112" t="s">
        <v>152</v>
      </c>
      <c r="B112">
        <v>383</v>
      </c>
      <c r="C112">
        <v>423</v>
      </c>
      <c r="D112">
        <v>522</v>
      </c>
      <c r="E112">
        <v>143163</v>
      </c>
      <c r="F112">
        <v>156474</v>
      </c>
      <c r="G112">
        <v>181483</v>
      </c>
      <c r="H112">
        <v>708</v>
      </c>
      <c r="I112">
        <v>748</v>
      </c>
      <c r="J112">
        <v>884</v>
      </c>
      <c r="K112">
        <v>149544</v>
      </c>
      <c r="L112">
        <v>154950</v>
      </c>
      <c r="M112">
        <v>171851</v>
      </c>
    </row>
    <row r="113" spans="1:13" x14ac:dyDescent="0.2">
      <c r="A113" t="s">
        <v>153</v>
      </c>
      <c r="B113">
        <v>282</v>
      </c>
      <c r="C113">
        <v>244</v>
      </c>
      <c r="D113">
        <v>254</v>
      </c>
      <c r="E113">
        <v>60826</v>
      </c>
      <c r="F113">
        <v>54710</v>
      </c>
      <c r="G113">
        <v>53960</v>
      </c>
      <c r="H113">
        <v>495</v>
      </c>
      <c r="I113">
        <v>529</v>
      </c>
      <c r="J113">
        <v>525</v>
      </c>
      <c r="K113">
        <v>65843</v>
      </c>
      <c r="L113">
        <v>65242</v>
      </c>
      <c r="M113">
        <v>65241</v>
      </c>
    </row>
    <row r="114" spans="1:13" x14ac:dyDescent="0.2">
      <c r="A114" t="s">
        <v>154</v>
      </c>
      <c r="B114">
        <v>144</v>
      </c>
      <c r="C114">
        <v>134</v>
      </c>
      <c r="D114">
        <v>166</v>
      </c>
      <c r="E114">
        <v>103431</v>
      </c>
      <c r="F114">
        <v>101721</v>
      </c>
      <c r="G114">
        <v>108104</v>
      </c>
      <c r="H114">
        <v>457</v>
      </c>
      <c r="I114">
        <v>520</v>
      </c>
      <c r="J114">
        <v>481</v>
      </c>
      <c r="K114">
        <v>102280</v>
      </c>
      <c r="L114">
        <v>99137</v>
      </c>
      <c r="M114">
        <v>106475</v>
      </c>
    </row>
    <row r="115" spans="1:13" x14ac:dyDescent="0.2">
      <c r="A115" t="s">
        <v>155</v>
      </c>
      <c r="B115">
        <v>479</v>
      </c>
      <c r="C115">
        <v>519</v>
      </c>
      <c r="D115">
        <v>586</v>
      </c>
      <c r="E115">
        <v>255940</v>
      </c>
      <c r="F115">
        <v>259669</v>
      </c>
      <c r="G115">
        <v>303940</v>
      </c>
      <c r="H115">
        <v>1165</v>
      </c>
      <c r="I115">
        <v>1304</v>
      </c>
      <c r="J115">
        <v>1341</v>
      </c>
      <c r="K115">
        <v>271880</v>
      </c>
      <c r="L115">
        <v>286691</v>
      </c>
      <c r="M115">
        <v>280026</v>
      </c>
    </row>
    <row r="116" spans="1:13" x14ac:dyDescent="0.2">
      <c r="A116" t="s">
        <v>156</v>
      </c>
      <c r="B116">
        <v>332</v>
      </c>
      <c r="C116">
        <v>344</v>
      </c>
      <c r="D116">
        <v>342</v>
      </c>
      <c r="E116">
        <v>129237</v>
      </c>
      <c r="F116">
        <v>136040</v>
      </c>
      <c r="G116">
        <v>141353</v>
      </c>
      <c r="H116">
        <v>819</v>
      </c>
      <c r="I116">
        <v>966</v>
      </c>
      <c r="J116">
        <v>989</v>
      </c>
      <c r="K116">
        <v>132961</v>
      </c>
      <c r="L116">
        <v>152426</v>
      </c>
      <c r="M116">
        <v>149601</v>
      </c>
    </row>
    <row r="117" spans="1:13" x14ac:dyDescent="0.2">
      <c r="A117" t="s">
        <v>157</v>
      </c>
      <c r="B117">
        <v>83</v>
      </c>
      <c r="C117">
        <v>84</v>
      </c>
      <c r="D117">
        <v>105</v>
      </c>
      <c r="E117">
        <v>74470</v>
      </c>
      <c r="F117">
        <v>77767</v>
      </c>
      <c r="G117">
        <v>77284</v>
      </c>
      <c r="H117">
        <v>161</v>
      </c>
      <c r="I117">
        <v>167</v>
      </c>
      <c r="J117">
        <v>205</v>
      </c>
      <c r="K117">
        <v>77976</v>
      </c>
      <c r="L117">
        <v>78792</v>
      </c>
      <c r="M117">
        <v>82274</v>
      </c>
    </row>
    <row r="118" spans="1:13" x14ac:dyDescent="0.2">
      <c r="A118" t="s">
        <v>158</v>
      </c>
      <c r="B118">
        <v>500</v>
      </c>
      <c r="C118">
        <v>495</v>
      </c>
      <c r="D118">
        <v>439</v>
      </c>
      <c r="E118">
        <v>114936</v>
      </c>
      <c r="F118">
        <v>118308</v>
      </c>
      <c r="G118">
        <v>104156</v>
      </c>
      <c r="H118">
        <v>844</v>
      </c>
      <c r="I118">
        <v>783</v>
      </c>
      <c r="J118">
        <v>853</v>
      </c>
      <c r="K118">
        <v>120781</v>
      </c>
      <c r="L118">
        <v>114348</v>
      </c>
      <c r="M118">
        <v>121190</v>
      </c>
    </row>
    <row r="119" spans="1:13" x14ac:dyDescent="0.2">
      <c r="A119" t="s">
        <v>159</v>
      </c>
      <c r="B119">
        <v>88</v>
      </c>
      <c r="C119">
        <v>80</v>
      </c>
      <c r="D119">
        <v>100</v>
      </c>
      <c r="E119">
        <v>80323</v>
      </c>
      <c r="F119">
        <v>84457</v>
      </c>
      <c r="G119">
        <v>91118</v>
      </c>
      <c r="H119">
        <v>206</v>
      </c>
      <c r="I119">
        <v>239</v>
      </c>
      <c r="J119">
        <v>271</v>
      </c>
      <c r="K119">
        <v>83903</v>
      </c>
      <c r="L119">
        <v>90227</v>
      </c>
      <c r="M119">
        <v>99066</v>
      </c>
    </row>
    <row r="120" spans="1:13" x14ac:dyDescent="0.2">
      <c r="A120" t="s">
        <v>160</v>
      </c>
      <c r="B120">
        <v>299</v>
      </c>
      <c r="C120">
        <v>282</v>
      </c>
      <c r="D120">
        <v>302</v>
      </c>
      <c r="E120">
        <v>137918</v>
      </c>
      <c r="F120">
        <v>123629</v>
      </c>
      <c r="G120">
        <v>107593</v>
      </c>
      <c r="H120">
        <v>623</v>
      </c>
      <c r="I120">
        <v>649</v>
      </c>
      <c r="J120">
        <v>793</v>
      </c>
      <c r="K120">
        <v>147036</v>
      </c>
      <c r="L120">
        <v>143851</v>
      </c>
      <c r="M120">
        <v>162810</v>
      </c>
    </row>
    <row r="121" spans="1:13" x14ac:dyDescent="0.2">
      <c r="A121" t="s">
        <v>161</v>
      </c>
      <c r="B121">
        <v>226</v>
      </c>
      <c r="C121">
        <v>216</v>
      </c>
      <c r="D121">
        <v>269</v>
      </c>
      <c r="E121">
        <v>87786</v>
      </c>
      <c r="F121">
        <v>84404</v>
      </c>
      <c r="G121">
        <v>94583</v>
      </c>
      <c r="H121">
        <v>339</v>
      </c>
      <c r="I121">
        <v>355</v>
      </c>
      <c r="J121">
        <v>373</v>
      </c>
      <c r="K121">
        <v>90134</v>
      </c>
      <c r="L121">
        <v>100781</v>
      </c>
      <c r="M121">
        <v>96648</v>
      </c>
    </row>
    <row r="122" spans="1:13" x14ac:dyDescent="0.2">
      <c r="A122" t="s">
        <v>162</v>
      </c>
      <c r="B122">
        <v>1352</v>
      </c>
      <c r="C122">
        <v>1469</v>
      </c>
      <c r="D122">
        <v>1668</v>
      </c>
      <c r="E122">
        <v>402283</v>
      </c>
      <c r="F122">
        <v>438324</v>
      </c>
      <c r="G122">
        <v>471250</v>
      </c>
      <c r="H122">
        <v>2692</v>
      </c>
      <c r="I122">
        <v>2888</v>
      </c>
      <c r="J122">
        <v>3094</v>
      </c>
      <c r="K122">
        <v>430428</v>
      </c>
      <c r="L122">
        <v>452573</v>
      </c>
      <c r="M122">
        <v>467247</v>
      </c>
    </row>
    <row r="123" spans="1:13" x14ac:dyDescent="0.2">
      <c r="A123" t="s">
        <v>163</v>
      </c>
      <c r="B123">
        <v>579</v>
      </c>
      <c r="C123">
        <v>626</v>
      </c>
      <c r="D123">
        <v>678</v>
      </c>
      <c r="E123">
        <v>139210</v>
      </c>
      <c r="F123">
        <v>148567</v>
      </c>
      <c r="G123">
        <v>148638</v>
      </c>
      <c r="H123">
        <v>870</v>
      </c>
      <c r="I123">
        <v>940</v>
      </c>
      <c r="J123">
        <v>1022</v>
      </c>
      <c r="K123">
        <v>145241</v>
      </c>
      <c r="L123">
        <v>153248</v>
      </c>
      <c r="M123">
        <v>156665</v>
      </c>
    </row>
    <row r="124" spans="1:13" x14ac:dyDescent="0.2">
      <c r="A124" t="s">
        <v>164</v>
      </c>
      <c r="B124">
        <v>184</v>
      </c>
      <c r="C124">
        <v>199</v>
      </c>
      <c r="D124">
        <v>209</v>
      </c>
      <c r="E124">
        <v>94485</v>
      </c>
      <c r="F124">
        <v>93727</v>
      </c>
      <c r="G124">
        <v>97231</v>
      </c>
      <c r="H124">
        <v>315</v>
      </c>
      <c r="I124">
        <v>376</v>
      </c>
      <c r="J124">
        <v>387</v>
      </c>
      <c r="K124">
        <v>96626</v>
      </c>
      <c r="L124">
        <v>109314</v>
      </c>
      <c r="M124">
        <v>104492</v>
      </c>
    </row>
    <row r="125" spans="1:13" x14ac:dyDescent="0.2">
      <c r="A125" t="s">
        <v>165</v>
      </c>
      <c r="B125">
        <v>347</v>
      </c>
      <c r="C125">
        <v>347</v>
      </c>
      <c r="D125">
        <v>370</v>
      </c>
      <c r="E125">
        <v>119079</v>
      </c>
      <c r="F125">
        <v>124861</v>
      </c>
      <c r="G125">
        <v>126541</v>
      </c>
      <c r="H125">
        <v>817</v>
      </c>
      <c r="I125">
        <v>879</v>
      </c>
      <c r="J125">
        <v>903</v>
      </c>
      <c r="K125">
        <v>121874</v>
      </c>
      <c r="L125">
        <v>133438</v>
      </c>
      <c r="M125">
        <v>135545</v>
      </c>
    </row>
    <row r="126" spans="1:13" x14ac:dyDescent="0.2">
      <c r="A126" t="s">
        <v>166</v>
      </c>
      <c r="B126">
        <v>841</v>
      </c>
      <c r="C126">
        <v>989</v>
      </c>
      <c r="D126">
        <v>1033</v>
      </c>
      <c r="E126">
        <v>349024</v>
      </c>
      <c r="F126">
        <v>394758</v>
      </c>
      <c r="G126">
        <v>410409</v>
      </c>
      <c r="H126">
        <v>1595</v>
      </c>
      <c r="I126">
        <v>1519</v>
      </c>
      <c r="J126">
        <v>1771</v>
      </c>
      <c r="K126">
        <v>366483</v>
      </c>
      <c r="L126">
        <v>357087</v>
      </c>
      <c r="M126">
        <v>398554</v>
      </c>
    </row>
    <row r="127" spans="1:13" x14ac:dyDescent="0.2">
      <c r="A127" t="s">
        <v>167</v>
      </c>
      <c r="B127">
        <v>215</v>
      </c>
      <c r="C127">
        <v>253</v>
      </c>
      <c r="D127">
        <v>281</v>
      </c>
      <c r="E127">
        <v>138818</v>
      </c>
      <c r="F127">
        <v>137506</v>
      </c>
      <c r="G127">
        <v>142810</v>
      </c>
      <c r="H127">
        <v>444</v>
      </c>
      <c r="I127">
        <v>514</v>
      </c>
      <c r="J127">
        <v>524</v>
      </c>
      <c r="K127">
        <v>144022</v>
      </c>
      <c r="L127">
        <v>153404</v>
      </c>
      <c r="M127">
        <v>155322</v>
      </c>
    </row>
    <row r="128" spans="1:13" x14ac:dyDescent="0.2">
      <c r="A128" t="s">
        <v>168</v>
      </c>
      <c r="B128">
        <v>583</v>
      </c>
      <c r="C128">
        <v>596</v>
      </c>
      <c r="D128">
        <v>614</v>
      </c>
      <c r="E128">
        <v>551491</v>
      </c>
      <c r="F128">
        <v>556618</v>
      </c>
      <c r="G128">
        <v>588827</v>
      </c>
      <c r="H128">
        <v>1137</v>
      </c>
      <c r="I128">
        <v>1116</v>
      </c>
      <c r="J128">
        <v>1272</v>
      </c>
      <c r="K128">
        <v>556810</v>
      </c>
      <c r="L128">
        <v>541277</v>
      </c>
      <c r="M128">
        <v>612233</v>
      </c>
    </row>
    <row r="129" spans="1:13" x14ac:dyDescent="0.2">
      <c r="A129" t="s">
        <v>169</v>
      </c>
      <c r="B129">
        <v>114</v>
      </c>
      <c r="C129">
        <v>152</v>
      </c>
      <c r="D129">
        <v>158</v>
      </c>
      <c r="E129">
        <v>92428</v>
      </c>
      <c r="F129">
        <v>93455</v>
      </c>
      <c r="G129">
        <v>93749</v>
      </c>
      <c r="H129">
        <v>184</v>
      </c>
      <c r="I129">
        <v>246</v>
      </c>
      <c r="J129">
        <v>282</v>
      </c>
      <c r="K129">
        <v>98381</v>
      </c>
      <c r="L129">
        <v>110919</v>
      </c>
      <c r="M129">
        <v>109062</v>
      </c>
    </row>
    <row r="130" spans="1:13" x14ac:dyDescent="0.2">
      <c r="A130" t="s">
        <v>170</v>
      </c>
      <c r="B130">
        <v>202</v>
      </c>
      <c r="C130">
        <v>205</v>
      </c>
      <c r="D130">
        <v>231</v>
      </c>
      <c r="E130">
        <v>98263</v>
      </c>
      <c r="F130">
        <v>100030</v>
      </c>
      <c r="G130">
        <v>107465</v>
      </c>
      <c r="H130">
        <v>410</v>
      </c>
      <c r="I130">
        <v>496</v>
      </c>
      <c r="J130">
        <v>501</v>
      </c>
      <c r="K130">
        <v>99091</v>
      </c>
      <c r="L130">
        <v>115007</v>
      </c>
      <c r="M130">
        <v>115919</v>
      </c>
    </row>
    <row r="131" spans="1:13" x14ac:dyDescent="0.2">
      <c r="A131" t="s">
        <v>171</v>
      </c>
      <c r="B131">
        <v>238</v>
      </c>
      <c r="C131">
        <v>295</v>
      </c>
      <c r="D131">
        <v>310</v>
      </c>
      <c r="E131">
        <v>107314</v>
      </c>
      <c r="F131">
        <v>112174</v>
      </c>
      <c r="G131">
        <v>112053</v>
      </c>
      <c r="H131">
        <v>318</v>
      </c>
      <c r="I131">
        <v>319</v>
      </c>
      <c r="J131">
        <v>432</v>
      </c>
      <c r="K131">
        <v>108567</v>
      </c>
      <c r="L131">
        <v>112023</v>
      </c>
      <c r="M131">
        <v>119080</v>
      </c>
    </row>
    <row r="132" spans="1:13" x14ac:dyDescent="0.2">
      <c r="A132" t="s">
        <v>172</v>
      </c>
      <c r="B132">
        <v>245</v>
      </c>
      <c r="C132">
        <v>256</v>
      </c>
      <c r="D132">
        <v>279</v>
      </c>
      <c r="E132">
        <v>79520</v>
      </c>
      <c r="F132">
        <v>81789</v>
      </c>
      <c r="G132">
        <v>85994</v>
      </c>
      <c r="H132">
        <v>523</v>
      </c>
      <c r="I132">
        <v>593</v>
      </c>
      <c r="J132">
        <v>583</v>
      </c>
      <c r="K132">
        <v>83297</v>
      </c>
      <c r="L132">
        <v>89129</v>
      </c>
      <c r="M132">
        <v>92609</v>
      </c>
    </row>
    <row r="133" spans="1:13" x14ac:dyDescent="0.2">
      <c r="A133" t="s">
        <v>173</v>
      </c>
      <c r="B133">
        <v>108</v>
      </c>
      <c r="C133">
        <v>116</v>
      </c>
      <c r="D133">
        <v>122</v>
      </c>
      <c r="E133">
        <v>77620</v>
      </c>
      <c r="F133">
        <v>77699</v>
      </c>
      <c r="G133">
        <v>76297</v>
      </c>
      <c r="H133">
        <v>142</v>
      </c>
      <c r="I133">
        <v>160</v>
      </c>
      <c r="J133">
        <v>159</v>
      </c>
      <c r="K133">
        <v>78652</v>
      </c>
      <c r="L133">
        <v>81016</v>
      </c>
      <c r="M133">
        <v>85360</v>
      </c>
    </row>
    <row r="134" spans="1:13" x14ac:dyDescent="0.2">
      <c r="A134" t="s">
        <v>174</v>
      </c>
      <c r="B134">
        <v>169</v>
      </c>
      <c r="C134">
        <v>173</v>
      </c>
      <c r="D134">
        <v>200</v>
      </c>
      <c r="E134">
        <v>65236</v>
      </c>
      <c r="F134">
        <v>69610</v>
      </c>
      <c r="G134">
        <v>75083</v>
      </c>
      <c r="H134">
        <v>446</v>
      </c>
      <c r="I134">
        <v>449</v>
      </c>
      <c r="J134">
        <v>433</v>
      </c>
      <c r="K134">
        <v>69689</v>
      </c>
      <c r="L134">
        <v>67326</v>
      </c>
      <c r="M134">
        <v>66790</v>
      </c>
    </row>
    <row r="135" spans="1:13" x14ac:dyDescent="0.2">
      <c r="A135" t="s">
        <v>175</v>
      </c>
      <c r="B135">
        <v>191</v>
      </c>
      <c r="C135">
        <v>159</v>
      </c>
      <c r="D135">
        <v>199</v>
      </c>
      <c r="E135">
        <v>110483</v>
      </c>
      <c r="F135">
        <v>92800</v>
      </c>
      <c r="G135">
        <v>89013</v>
      </c>
      <c r="H135">
        <v>378</v>
      </c>
      <c r="I135">
        <v>346</v>
      </c>
      <c r="J135">
        <v>406</v>
      </c>
      <c r="K135">
        <v>117883</v>
      </c>
      <c r="L135">
        <v>101035</v>
      </c>
      <c r="M135">
        <v>98269</v>
      </c>
    </row>
    <row r="136" spans="1:13" x14ac:dyDescent="0.2">
      <c r="A136" t="s">
        <v>176</v>
      </c>
      <c r="B136">
        <v>276</v>
      </c>
      <c r="C136">
        <v>305</v>
      </c>
      <c r="D136">
        <v>345</v>
      </c>
      <c r="E136">
        <v>104941</v>
      </c>
      <c r="F136">
        <v>109459</v>
      </c>
      <c r="G136">
        <v>111356</v>
      </c>
      <c r="H136">
        <v>459</v>
      </c>
      <c r="I136">
        <v>530</v>
      </c>
      <c r="J136">
        <v>544</v>
      </c>
      <c r="K136">
        <v>110235</v>
      </c>
      <c r="L136">
        <v>118333</v>
      </c>
      <c r="M136">
        <v>123196</v>
      </c>
    </row>
    <row r="137" spans="1:13" x14ac:dyDescent="0.2">
      <c r="A137" t="s">
        <v>177</v>
      </c>
      <c r="B137">
        <v>495</v>
      </c>
      <c r="C137">
        <v>554</v>
      </c>
      <c r="D137">
        <v>597</v>
      </c>
      <c r="E137">
        <v>158029</v>
      </c>
      <c r="F137">
        <v>177445</v>
      </c>
      <c r="G137">
        <v>175756</v>
      </c>
      <c r="H137">
        <v>1234</v>
      </c>
      <c r="I137">
        <v>1286</v>
      </c>
      <c r="J137">
        <v>1470</v>
      </c>
      <c r="K137">
        <v>167000</v>
      </c>
      <c r="L137">
        <v>164014</v>
      </c>
      <c r="M137">
        <v>182621</v>
      </c>
    </row>
    <row r="138" spans="1:13" x14ac:dyDescent="0.2">
      <c r="A138" t="s">
        <v>178</v>
      </c>
      <c r="B138">
        <v>370</v>
      </c>
      <c r="C138">
        <v>384</v>
      </c>
      <c r="D138">
        <v>417</v>
      </c>
      <c r="E138">
        <v>125683</v>
      </c>
      <c r="F138">
        <v>123757</v>
      </c>
      <c r="G138">
        <v>133996</v>
      </c>
      <c r="H138">
        <v>814</v>
      </c>
      <c r="I138">
        <v>814</v>
      </c>
      <c r="J138">
        <v>1006</v>
      </c>
      <c r="K138">
        <v>131179</v>
      </c>
      <c r="L138">
        <v>137201</v>
      </c>
      <c r="M138">
        <v>149350</v>
      </c>
    </row>
    <row r="139" spans="1:13" x14ac:dyDescent="0.2">
      <c r="A139" t="s">
        <v>179</v>
      </c>
      <c r="B139">
        <v>168</v>
      </c>
      <c r="C139">
        <v>174</v>
      </c>
      <c r="D139">
        <v>213</v>
      </c>
      <c r="E139">
        <v>108968</v>
      </c>
      <c r="F139">
        <v>104704</v>
      </c>
      <c r="G139">
        <v>106795</v>
      </c>
      <c r="H139">
        <v>282</v>
      </c>
      <c r="I139">
        <v>357</v>
      </c>
      <c r="J139">
        <v>405</v>
      </c>
      <c r="K139">
        <v>113961</v>
      </c>
      <c r="L139">
        <v>125785</v>
      </c>
      <c r="M139">
        <v>133654</v>
      </c>
    </row>
    <row r="140" spans="1:13" x14ac:dyDescent="0.2">
      <c r="A140" t="s">
        <v>180</v>
      </c>
      <c r="B140">
        <v>221</v>
      </c>
      <c r="C140">
        <v>198</v>
      </c>
      <c r="D140">
        <v>180</v>
      </c>
      <c r="E140">
        <v>137259</v>
      </c>
      <c r="F140">
        <v>113940</v>
      </c>
      <c r="G140">
        <v>95213</v>
      </c>
      <c r="H140">
        <v>300</v>
      </c>
      <c r="I140">
        <v>277</v>
      </c>
      <c r="J140">
        <v>358</v>
      </c>
      <c r="K140">
        <v>148400</v>
      </c>
      <c r="L140">
        <v>134651</v>
      </c>
      <c r="M140">
        <v>136138</v>
      </c>
    </row>
    <row r="141" spans="1:13" x14ac:dyDescent="0.2">
      <c r="A141" t="s">
        <v>181</v>
      </c>
      <c r="B141">
        <v>205</v>
      </c>
      <c r="C141">
        <v>214</v>
      </c>
      <c r="D141">
        <v>282</v>
      </c>
      <c r="E141">
        <v>97395</v>
      </c>
      <c r="F141">
        <v>98351</v>
      </c>
      <c r="G141">
        <v>106859</v>
      </c>
      <c r="H141">
        <v>245</v>
      </c>
      <c r="I141">
        <v>252</v>
      </c>
      <c r="J141">
        <v>295</v>
      </c>
      <c r="K141">
        <v>100160</v>
      </c>
      <c r="L141">
        <v>103570</v>
      </c>
      <c r="M141">
        <v>112453</v>
      </c>
    </row>
    <row r="142" spans="1:13" x14ac:dyDescent="0.2">
      <c r="A142" t="s">
        <v>182</v>
      </c>
      <c r="B142">
        <v>872</v>
      </c>
      <c r="C142">
        <v>1001</v>
      </c>
      <c r="D142">
        <v>1035</v>
      </c>
      <c r="E142">
        <v>258777</v>
      </c>
      <c r="F142">
        <v>286328</v>
      </c>
      <c r="G142">
        <v>296972</v>
      </c>
      <c r="H142">
        <v>1681</v>
      </c>
      <c r="I142">
        <v>1737</v>
      </c>
      <c r="J142">
        <v>1897</v>
      </c>
      <c r="K142">
        <v>278105</v>
      </c>
      <c r="L142">
        <v>272934</v>
      </c>
      <c r="M142">
        <v>301656</v>
      </c>
    </row>
    <row r="143" spans="1:13" x14ac:dyDescent="0.2">
      <c r="A143" t="s">
        <v>183</v>
      </c>
      <c r="B143">
        <v>59</v>
      </c>
      <c r="C143">
        <v>55</v>
      </c>
      <c r="D143">
        <v>62</v>
      </c>
      <c r="E143">
        <v>73982</v>
      </c>
      <c r="F143">
        <v>73305</v>
      </c>
      <c r="G143">
        <v>82728</v>
      </c>
      <c r="H143">
        <v>97</v>
      </c>
      <c r="I143">
        <v>117</v>
      </c>
      <c r="J143">
        <v>122</v>
      </c>
      <c r="K143">
        <v>78464</v>
      </c>
      <c r="L143">
        <v>78140</v>
      </c>
      <c r="M143">
        <v>83640</v>
      </c>
    </row>
    <row r="144" spans="1:13" x14ac:dyDescent="0.2">
      <c r="A144" t="s">
        <v>184</v>
      </c>
      <c r="B144">
        <v>824</v>
      </c>
      <c r="C144">
        <v>907</v>
      </c>
      <c r="D144">
        <v>969</v>
      </c>
      <c r="E144">
        <v>384001</v>
      </c>
      <c r="F144">
        <v>421850</v>
      </c>
      <c r="G144">
        <v>448651</v>
      </c>
      <c r="H144">
        <v>1536</v>
      </c>
      <c r="I144">
        <v>1584</v>
      </c>
      <c r="J144">
        <v>1788</v>
      </c>
      <c r="K144">
        <v>410045</v>
      </c>
      <c r="L144">
        <v>426712</v>
      </c>
      <c r="M144">
        <v>455165</v>
      </c>
    </row>
    <row r="145" spans="1:13" x14ac:dyDescent="0.2">
      <c r="A145" t="s">
        <v>185</v>
      </c>
      <c r="B145">
        <v>212</v>
      </c>
      <c r="C145">
        <v>212</v>
      </c>
      <c r="D145">
        <v>251</v>
      </c>
      <c r="E145">
        <v>122587</v>
      </c>
      <c r="F145">
        <v>114633</v>
      </c>
      <c r="G145">
        <v>103658</v>
      </c>
      <c r="H145">
        <v>302</v>
      </c>
      <c r="I145">
        <v>336</v>
      </c>
      <c r="J145">
        <v>368</v>
      </c>
      <c r="K145">
        <v>125716</v>
      </c>
      <c r="L145">
        <v>124676</v>
      </c>
      <c r="M145">
        <v>120313</v>
      </c>
    </row>
    <row r="146" spans="1:13" x14ac:dyDescent="0.2">
      <c r="A146" t="s">
        <v>186</v>
      </c>
      <c r="B146">
        <v>844</v>
      </c>
      <c r="C146">
        <v>938</v>
      </c>
      <c r="D146">
        <v>978</v>
      </c>
      <c r="E146">
        <v>151479</v>
      </c>
      <c r="F146">
        <v>167770</v>
      </c>
      <c r="G146">
        <v>167003</v>
      </c>
      <c r="H146">
        <v>1173</v>
      </c>
      <c r="I146">
        <v>1313</v>
      </c>
      <c r="J146">
        <v>1437</v>
      </c>
      <c r="K146">
        <v>156030</v>
      </c>
      <c r="L146">
        <v>174289</v>
      </c>
      <c r="M146">
        <v>172858</v>
      </c>
    </row>
    <row r="147" spans="1:13" x14ac:dyDescent="0.2">
      <c r="A147" t="s">
        <v>187</v>
      </c>
      <c r="B147">
        <v>472</v>
      </c>
      <c r="C147">
        <v>520</v>
      </c>
      <c r="D147">
        <v>521</v>
      </c>
      <c r="E147">
        <v>226835</v>
      </c>
      <c r="F147">
        <v>248809</v>
      </c>
      <c r="G147">
        <v>264246</v>
      </c>
      <c r="H147">
        <v>900</v>
      </c>
      <c r="I147">
        <v>954</v>
      </c>
      <c r="J147">
        <v>995</v>
      </c>
      <c r="K147">
        <v>230401</v>
      </c>
      <c r="L147">
        <v>244706</v>
      </c>
      <c r="M147">
        <v>258072</v>
      </c>
    </row>
    <row r="148" spans="1:13" x14ac:dyDescent="0.2">
      <c r="A148" t="s">
        <v>188</v>
      </c>
      <c r="B148">
        <v>191</v>
      </c>
      <c r="C148">
        <v>191</v>
      </c>
      <c r="D148">
        <v>195</v>
      </c>
      <c r="E148">
        <v>70469</v>
      </c>
      <c r="F148">
        <v>70403</v>
      </c>
      <c r="G148">
        <v>73984</v>
      </c>
      <c r="H148">
        <v>264</v>
      </c>
      <c r="I148">
        <v>294</v>
      </c>
      <c r="J148">
        <v>332</v>
      </c>
      <c r="K148">
        <v>72210</v>
      </c>
      <c r="L148">
        <v>74271</v>
      </c>
      <c r="M148">
        <v>78626</v>
      </c>
    </row>
    <row r="149" spans="1:13" x14ac:dyDescent="0.2">
      <c r="A149" t="s">
        <v>189</v>
      </c>
      <c r="B149">
        <v>965</v>
      </c>
      <c r="C149">
        <v>1044</v>
      </c>
      <c r="D149">
        <v>1103</v>
      </c>
      <c r="E149">
        <v>153296</v>
      </c>
      <c r="F149">
        <v>152969</v>
      </c>
      <c r="G149">
        <v>167467</v>
      </c>
      <c r="H149">
        <v>1595</v>
      </c>
      <c r="I149">
        <v>1608</v>
      </c>
      <c r="J149">
        <v>1884</v>
      </c>
      <c r="K149">
        <v>157334</v>
      </c>
      <c r="L149">
        <v>159173</v>
      </c>
      <c r="M149">
        <v>174733</v>
      </c>
    </row>
    <row r="150" spans="1:13" x14ac:dyDescent="0.2">
      <c r="A150" t="s">
        <v>190</v>
      </c>
      <c r="B150">
        <v>50</v>
      </c>
      <c r="C150">
        <v>70</v>
      </c>
      <c r="D150">
        <v>67</v>
      </c>
      <c r="E150">
        <v>78263</v>
      </c>
      <c r="F150">
        <v>85007</v>
      </c>
      <c r="G150">
        <v>80477</v>
      </c>
      <c r="H150">
        <v>69</v>
      </c>
      <c r="I150">
        <v>76</v>
      </c>
      <c r="J150">
        <v>102</v>
      </c>
      <c r="K150">
        <v>82540</v>
      </c>
      <c r="L150">
        <v>80778</v>
      </c>
      <c r="M150">
        <v>86210</v>
      </c>
    </row>
    <row r="151" spans="1:13" x14ac:dyDescent="0.2">
      <c r="A151" t="s">
        <v>191</v>
      </c>
      <c r="B151">
        <v>416</v>
      </c>
      <c r="C151">
        <v>433</v>
      </c>
      <c r="D151">
        <v>492</v>
      </c>
      <c r="E151">
        <v>116300</v>
      </c>
      <c r="F151">
        <v>116700</v>
      </c>
      <c r="G151">
        <v>123433</v>
      </c>
      <c r="H151">
        <v>1026</v>
      </c>
      <c r="I151">
        <v>1138</v>
      </c>
      <c r="J151">
        <v>1236</v>
      </c>
      <c r="K151">
        <v>123444</v>
      </c>
      <c r="L151">
        <v>135417</v>
      </c>
      <c r="M151">
        <v>140604</v>
      </c>
    </row>
    <row r="152" spans="1:13" x14ac:dyDescent="0.2">
      <c r="A152" t="s">
        <v>192</v>
      </c>
      <c r="B152">
        <v>978</v>
      </c>
      <c r="C152">
        <v>1068</v>
      </c>
      <c r="D152">
        <v>1204</v>
      </c>
      <c r="E152">
        <v>271013</v>
      </c>
      <c r="F152">
        <v>289438</v>
      </c>
      <c r="G152">
        <v>318871</v>
      </c>
      <c r="H152">
        <v>1740</v>
      </c>
      <c r="I152">
        <v>1993</v>
      </c>
      <c r="J152">
        <v>2033</v>
      </c>
      <c r="K152">
        <v>288122</v>
      </c>
      <c r="L152">
        <v>316536</v>
      </c>
      <c r="M152">
        <v>317961</v>
      </c>
    </row>
    <row r="153" spans="1:13" x14ac:dyDescent="0.2">
      <c r="A153" t="s">
        <v>193</v>
      </c>
      <c r="B153">
        <v>450</v>
      </c>
      <c r="C153">
        <v>463</v>
      </c>
      <c r="D153">
        <v>518</v>
      </c>
      <c r="E153">
        <v>96239</v>
      </c>
      <c r="F153">
        <v>94507</v>
      </c>
      <c r="G153">
        <v>97416</v>
      </c>
      <c r="H153">
        <v>720</v>
      </c>
      <c r="I153">
        <v>803</v>
      </c>
      <c r="J153">
        <v>896</v>
      </c>
      <c r="K153">
        <v>100007</v>
      </c>
      <c r="L153">
        <v>108344</v>
      </c>
      <c r="M153">
        <v>114667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5"/>
  <sheetViews>
    <sheetView topLeftCell="A146" zoomScale="80" zoomScaleNormal="80" workbookViewId="0">
      <selection activeCell="C153" sqref="C153"/>
    </sheetView>
  </sheetViews>
  <sheetFormatPr baseColWidth="10" defaultRowHeight="16" x14ac:dyDescent="0.2"/>
  <cols>
    <col min="1" max="1" width="26.33203125" customWidth="1"/>
    <col min="2" max="2" width="31" bestFit="1" customWidth="1"/>
    <col min="3" max="3" width="31.83203125" bestFit="1" customWidth="1"/>
    <col min="4" max="4" width="31.33203125" bestFit="1" customWidth="1"/>
    <col min="5" max="5" width="23.6640625" bestFit="1" customWidth="1"/>
    <col min="6" max="6" width="26.33203125" bestFit="1" customWidth="1"/>
    <col min="7" max="7" width="23.6640625" bestFit="1" customWidth="1"/>
    <col min="8" max="8" width="23.5" bestFit="1" customWidth="1"/>
    <col min="9" max="9" width="31" bestFit="1" customWidth="1"/>
  </cols>
  <sheetData>
    <row r="1" spans="1:9" x14ac:dyDescent="0.2">
      <c r="A1" t="s">
        <v>0</v>
      </c>
      <c r="B1" t="s">
        <v>216</v>
      </c>
      <c r="C1" t="s">
        <v>234</v>
      </c>
      <c r="D1" t="s">
        <v>252</v>
      </c>
      <c r="E1" t="s">
        <v>253</v>
      </c>
      <c r="F1" t="s">
        <v>237</v>
      </c>
      <c r="G1" t="s">
        <v>238</v>
      </c>
      <c r="H1" t="s">
        <v>254</v>
      </c>
      <c r="I1" t="s">
        <v>216</v>
      </c>
    </row>
    <row r="2" spans="1:9" x14ac:dyDescent="0.2">
      <c r="A2" t="s">
        <v>28</v>
      </c>
      <c r="B2">
        <v>76.338633401200411</v>
      </c>
      <c r="C2">
        <f>coursework_1_data_2019!AD2</f>
        <v>11552.489561500504</v>
      </c>
      <c r="D2">
        <f>coursework_1_data_2019!AE2</f>
        <v>12102.608112048147</v>
      </c>
      <c r="E2">
        <f>coursework_1_data_2019!AF2</f>
        <v>9902.1339098575736</v>
      </c>
      <c r="F2">
        <f>coursework_1_data_2019!AG2</f>
        <v>22554.860572453363</v>
      </c>
      <c r="G2">
        <f>coursework_1_data_2019!AH2</f>
        <v>9902.1339098575736</v>
      </c>
      <c r="H2">
        <f>coursework_1_data_2019!AI2</f>
        <v>10452.252460405218</v>
      </c>
      <c r="I2">
        <v>76.338633401200411</v>
      </c>
    </row>
    <row r="3" spans="1:9" x14ac:dyDescent="0.2">
      <c r="A3" t="s">
        <v>31</v>
      </c>
      <c r="B3">
        <v>58.835435214516707</v>
      </c>
      <c r="C3">
        <f>coursework_1_data_2019!AD3</f>
        <v>14046.719388686772</v>
      </c>
      <c r="D3">
        <f>coursework_1_data_2019!AE3</f>
        <v>4775.8845921535021</v>
      </c>
      <c r="E3">
        <f>coursework_1_data_2019!AF3</f>
        <v>6461.4909187959147</v>
      </c>
      <c r="F3">
        <f>coursework_1_data_2019!AG3</f>
        <v>20789.144695256422</v>
      </c>
      <c r="G3">
        <f>coursework_1_data_2019!AH3</f>
        <v>8428.0316332120638</v>
      </c>
      <c r="H3">
        <f>coursework_1_data_2019!AI3</f>
        <v>7304.2940821171214</v>
      </c>
      <c r="I3">
        <v>58.835435214516707</v>
      </c>
    </row>
    <row r="4" spans="1:9" x14ac:dyDescent="0.2">
      <c r="A4" t="s">
        <v>32</v>
      </c>
      <c r="B4">
        <v>45.594580010318452</v>
      </c>
      <c r="C4">
        <f>coursework_1_data_2019!AD4</f>
        <v>15898.682735969413</v>
      </c>
      <c r="D4">
        <f>coursework_1_data_2019!AE4</f>
        <v>17449.773734600574</v>
      </c>
      <c r="E4">
        <f>coursework_1_data_2019!AF4</f>
        <v>1938.8637482889528</v>
      </c>
      <c r="F4">
        <f>coursework_1_data_2019!AG4</f>
        <v>10082.091491102554</v>
      </c>
      <c r="G4">
        <f>coursework_1_data_2019!AH4</f>
        <v>11245.409740075926</v>
      </c>
      <c r="H4">
        <f>coursework_1_data_2019!AI4</f>
        <v>5428.8184952090669</v>
      </c>
      <c r="I4">
        <v>45.594580010318452</v>
      </c>
    </row>
    <row r="5" spans="1:9" x14ac:dyDescent="0.2">
      <c r="A5" t="s">
        <v>35</v>
      </c>
      <c r="B5">
        <v>5.6311592689495171</v>
      </c>
      <c r="C5">
        <f>coursework_1_data_2019!AD5</f>
        <v>17429.516093253191</v>
      </c>
      <c r="D5">
        <f>coursework_1_data_2019!AE5</f>
        <v>22183.020482322245</v>
      </c>
      <c r="E5">
        <f>coursework_1_data_2019!AF5</f>
        <v>10035.175932479111</v>
      </c>
      <c r="F5">
        <f>coursework_1_data_2019!AG5</f>
        <v>26408.35771705029</v>
      </c>
      <c r="G5">
        <f>coursework_1_data_2019!AH5</f>
        <v>5281.6715434100579</v>
      </c>
      <c r="H5">
        <f>coursework_1_data_2019!AI5</f>
        <v>3697.1700803870413</v>
      </c>
      <c r="I5">
        <v>5.6311592689495171</v>
      </c>
    </row>
    <row r="6" spans="1:9" x14ac:dyDescent="0.2">
      <c r="A6" t="s">
        <v>38</v>
      </c>
      <c r="B6">
        <v>18.690747286481241</v>
      </c>
      <c r="C6">
        <f>coursework_1_data_2019!AD6</f>
        <v>21705.590069399226</v>
      </c>
      <c r="D6">
        <f>coursework_1_data_2019!AE6</f>
        <v>30505.153611047557</v>
      </c>
      <c r="E6">
        <f>coursework_1_data_2019!AF6</f>
        <v>9972.8386805347782</v>
      </c>
      <c r="F6">
        <f>coursework_1_data_2019!AG6</f>
        <v>4693.1005555457778</v>
      </c>
      <c r="G6">
        <f>coursework_1_data_2019!AH6</f>
        <v>1759.9127083296667</v>
      </c>
      <c r="H6">
        <f>coursework_1_data_2019!AI6</f>
        <v>7626.2884027618893</v>
      </c>
      <c r="I6">
        <v>18.690747286481241</v>
      </c>
    </row>
    <row r="7" spans="1:9" x14ac:dyDescent="0.2">
      <c r="A7" t="s">
        <v>40</v>
      </c>
      <c r="B7">
        <v>58.454180047542621</v>
      </c>
      <c r="C7">
        <f>coursework_1_data_2019!AD7</f>
        <v>29282.576866764277</v>
      </c>
      <c r="D7">
        <f>coursework_1_data_2019!AE7</f>
        <v>10980.966325036603</v>
      </c>
      <c r="E7">
        <f>coursework_1_data_2019!AF7</f>
        <v>5693.83439075972</v>
      </c>
      <c r="F7">
        <f>coursework_1_data_2019!AG7</f>
        <v>26028.957214901577</v>
      </c>
      <c r="G7">
        <f>coursework_1_data_2019!AH7</f>
        <v>6100.5368472425571</v>
      </c>
      <c r="H7">
        <f>coursework_1_data_2019!AI7</f>
        <v>2846.91719537986</v>
      </c>
      <c r="I7">
        <v>58.454180047542621</v>
      </c>
    </row>
    <row r="8" spans="1:9" x14ac:dyDescent="0.2">
      <c r="A8" t="s">
        <v>41</v>
      </c>
      <c r="B8">
        <v>48.947502880207821</v>
      </c>
      <c r="C8">
        <f>coursework_1_data_2019!AD8</f>
        <v>5890.6746018962449</v>
      </c>
      <c r="D8">
        <f>coursework_1_data_2019!AE8</f>
        <v>25035.367058059044</v>
      </c>
      <c r="E8">
        <f>coursework_1_data_2019!AF8</f>
        <v>11965.432785101748</v>
      </c>
      <c r="F8">
        <f>coursework_1_data_2019!AG8</f>
        <v>11597.265622483234</v>
      </c>
      <c r="G8">
        <f>coursework_1_data_2019!AH8</f>
        <v>12885.850691648035</v>
      </c>
      <c r="H8">
        <f>coursework_1_data_2019!AI8</f>
        <v>9112.137274808254</v>
      </c>
      <c r="I8">
        <v>48.947502880207821</v>
      </c>
    </row>
    <row r="9" spans="1:9" x14ac:dyDescent="0.2">
      <c r="A9" t="s">
        <v>43</v>
      </c>
      <c r="B9">
        <v>84.385212317154583</v>
      </c>
      <c r="C9">
        <f>coursework_1_data_2019!AD9</f>
        <v>10547.113958050611</v>
      </c>
      <c r="D9">
        <f>coursework_1_data_2019!AE9</f>
        <v>11250.25488858732</v>
      </c>
      <c r="E9">
        <f>coursework_1_data_2019!AF9</f>
        <v>9140.8320969771976</v>
      </c>
      <c r="F9">
        <f>coursework_1_data_2019!AG9</f>
        <v>14765.959541270857</v>
      </c>
      <c r="G9">
        <f>coursework_1_data_2019!AH9</f>
        <v>12656.536749660736</v>
      </c>
      <c r="H9">
        <f>coursework_1_data_2019!AI9</f>
        <v>5625.1274442936601</v>
      </c>
      <c r="I9">
        <v>84.385212317154583</v>
      </c>
    </row>
    <row r="10" spans="1:9" x14ac:dyDescent="0.2">
      <c r="A10" t="s">
        <v>45</v>
      </c>
      <c r="B10">
        <v>10.43655818484109</v>
      </c>
      <c r="C10">
        <f>coursework_1_data_2019!AD10</f>
        <v>16266.223863905927</v>
      </c>
      <c r="D10">
        <f>coursework_1_data_2019!AE10</f>
        <v>12877.427225592191</v>
      </c>
      <c r="E10">
        <f>coursework_1_data_2019!AF10</f>
        <v>6099.8339489647224</v>
      </c>
      <c r="F10">
        <f>coursework_1_data_2019!AG10</f>
        <v>18977.261174556916</v>
      </c>
      <c r="G10">
        <f>coursework_1_data_2019!AH10</f>
        <v>6777.5932766274691</v>
      </c>
      <c r="H10">
        <f>coursework_1_data_2019!AI10</f>
        <v>6099.8339489647224</v>
      </c>
      <c r="I10">
        <v>10.43655818484109</v>
      </c>
    </row>
    <row r="11" spans="1:9" x14ac:dyDescent="0.2">
      <c r="A11" t="s">
        <v>46</v>
      </c>
      <c r="B11">
        <v>50.298684681116498</v>
      </c>
      <c r="C11">
        <f>coursework_1_data_2019!AD11</f>
        <v>19281.332164767748</v>
      </c>
      <c r="D11">
        <f>coursework_1_data_2019!AE11</f>
        <v>23838.737949167396</v>
      </c>
      <c r="E11">
        <f>coursework_1_data_2019!AF11</f>
        <v>3856.2664329535492</v>
      </c>
      <c r="F11">
        <f>coursework_1_data_2019!AG11</f>
        <v>8764.2418930762487</v>
      </c>
      <c r="G11">
        <f>coursework_1_data_2019!AH11</f>
        <v>10867.659947414548</v>
      </c>
      <c r="H11">
        <f>coursework_1_data_2019!AI11</f>
        <v>3856.2664329535492</v>
      </c>
      <c r="I11">
        <v>50.298684681116498</v>
      </c>
    </row>
    <row r="12" spans="1:9" x14ac:dyDescent="0.2">
      <c r="A12" t="s">
        <v>47</v>
      </c>
      <c r="B12">
        <v>3.1079571289186561</v>
      </c>
      <c r="C12">
        <f>coursework_1_data_2019!AD12</f>
        <v>16289.469120946682</v>
      </c>
      <c r="D12">
        <f>coursework_1_data_2019!AE12</f>
        <v>15764.002375109692</v>
      </c>
      <c r="E12">
        <f>coursework_1_data_2019!AF12</f>
        <v>8932.9346792288252</v>
      </c>
      <c r="F12">
        <f>coursework_1_data_2019!AG12</f>
        <v>20493.203087642596</v>
      </c>
      <c r="G12">
        <f>coursework_1_data_2019!AH12</f>
        <v>3678.2672208589279</v>
      </c>
      <c r="H12">
        <f>coursework_1_data_2019!AI12</f>
        <v>3152.8004750219384</v>
      </c>
      <c r="I12">
        <v>3.1079571289186561</v>
      </c>
    </row>
    <row r="13" spans="1:9" x14ac:dyDescent="0.2">
      <c r="A13" t="s">
        <v>48</v>
      </c>
      <c r="B13">
        <v>54.620145176813708</v>
      </c>
      <c r="C13">
        <f>coursework_1_data_2019!AD13</f>
        <v>29734.597478506137</v>
      </c>
      <c r="D13">
        <f>coursework_1_data_2019!AE13</f>
        <v>21238.998198932954</v>
      </c>
      <c r="E13">
        <f>coursework_1_data_2019!AF13</f>
        <v>7646.0393516158629</v>
      </c>
      <c r="F13">
        <f>coursework_1_data_2019!AG13</f>
        <v>3398.2397118292729</v>
      </c>
      <c r="G13">
        <f>coursework_1_data_2019!AH13</f>
        <v>11044.279063445136</v>
      </c>
      <c r="H13">
        <f>coursework_1_data_2019!AI13</f>
        <v>3398.2397118292729</v>
      </c>
      <c r="I13">
        <v>54.620145176813708</v>
      </c>
    </row>
    <row r="14" spans="1:9" x14ac:dyDescent="0.2">
      <c r="A14" t="s">
        <v>50</v>
      </c>
      <c r="B14">
        <v>45.229437803107203</v>
      </c>
      <c r="C14">
        <f>coursework_1_data_2019!AD14</f>
        <v>18791.142325286415</v>
      </c>
      <c r="D14">
        <f>coursework_1_data_2019!AE14</f>
        <v>28773.936685594825</v>
      </c>
      <c r="E14">
        <f>coursework_1_data_2019!AF14</f>
        <v>3523.3391859912035</v>
      </c>
      <c r="F14">
        <f>coursework_1_data_2019!AG14</f>
        <v>23097.44577483122</v>
      </c>
      <c r="G14">
        <f>coursework_1_data_2019!AH14</f>
        <v>9395.5711626432076</v>
      </c>
      <c r="H14">
        <f>coursework_1_data_2019!AI14</f>
        <v>4306.3034495448046</v>
      </c>
      <c r="I14">
        <v>45.229437803107203</v>
      </c>
    </row>
    <row r="15" spans="1:9" x14ac:dyDescent="0.2">
      <c r="A15" t="s">
        <v>51</v>
      </c>
      <c r="B15">
        <v>46.882488376466824</v>
      </c>
      <c r="C15">
        <f>coursework_1_data_2019!AD15</f>
        <v>14276.827688887528</v>
      </c>
      <c r="D15">
        <f>coursework_1_data_2019!AE15</f>
        <v>24474.56175237862</v>
      </c>
      <c r="E15">
        <f>coursework_1_data_2019!AF15</f>
        <v>7478.3383132268009</v>
      </c>
      <c r="F15">
        <f>coursework_1_data_2019!AG15</f>
        <v>16316.374501585748</v>
      </c>
      <c r="G15">
        <f>coursework_1_data_2019!AH15</f>
        <v>13257.05428253842</v>
      </c>
      <c r="H15">
        <f>coursework_1_data_2019!AI15</f>
        <v>5438.7915005285822</v>
      </c>
      <c r="I15">
        <v>46.882488376466824</v>
      </c>
    </row>
    <row r="16" spans="1:9" x14ac:dyDescent="0.2">
      <c r="A16" t="s">
        <v>52</v>
      </c>
      <c r="B16">
        <v>1.3583386391941872</v>
      </c>
      <c r="C16">
        <f>coursework_1_data_2019!AD16</f>
        <v>22191.698009251642</v>
      </c>
      <c r="D16">
        <f>coursework_1_data_2019!AE16</f>
        <v>25635.23735551483</v>
      </c>
      <c r="E16">
        <f>coursework_1_data_2019!AF16</f>
        <v>5739.2322437719768</v>
      </c>
      <c r="F16">
        <f>coursework_1_data_2019!AG16</f>
        <v>14539.388350889007</v>
      </c>
      <c r="G16">
        <f>coursework_1_data_2019!AH16</f>
        <v>11861.079970462086</v>
      </c>
      <c r="H16">
        <f>coursework_1_data_2019!AI16</f>
        <v>8034.9251412807671</v>
      </c>
      <c r="I16">
        <v>1.3583386391941872</v>
      </c>
    </row>
    <row r="17" spans="1:13" x14ac:dyDescent="0.2">
      <c r="A17" t="s">
        <v>53</v>
      </c>
      <c r="B17">
        <v>31.537536687977649</v>
      </c>
      <c r="C17">
        <f>coursework_1_data_2019!AD17</f>
        <v>16281.014775578478</v>
      </c>
      <c r="D17">
        <f>coursework_1_data_2019!AE17</f>
        <v>22748.815165876775</v>
      </c>
      <c r="E17">
        <f>coursework_1_data_2019!AF17</f>
        <v>8252.0211876219673</v>
      </c>
      <c r="F17">
        <f>coursework_1_data_2019!AG17</f>
        <v>17396.152773905771</v>
      </c>
      <c r="G17">
        <f>coursework_1_data_2019!AH17</f>
        <v>14050.738778923891</v>
      </c>
      <c r="H17">
        <f>coursework_1_data_2019!AI17</f>
        <v>3791.4691943127964</v>
      </c>
      <c r="I17">
        <v>31.537536687977649</v>
      </c>
    </row>
    <row r="18" spans="1:13" x14ac:dyDescent="0.2">
      <c r="A18" t="s">
        <v>54</v>
      </c>
      <c r="B18">
        <v>80.576984464162365</v>
      </c>
      <c r="C18">
        <f>coursework_1_data_2019!AD18</f>
        <v>9500.5106524475686</v>
      </c>
      <c r="D18">
        <f>coursework_1_data_2019!AE18</f>
        <v>23751.276631118923</v>
      </c>
      <c r="E18">
        <f>coursework_1_data_2019!AF18</f>
        <v>6531.6010735577038</v>
      </c>
      <c r="F18">
        <f>coursework_1_data_2019!AG18</f>
        <v>18704.13034700615</v>
      </c>
      <c r="G18">
        <f>coursework_1_data_2019!AH18</f>
        <v>17516.566515450206</v>
      </c>
      <c r="H18">
        <f>coursework_1_data_2019!AI18</f>
        <v>10094.292568225543</v>
      </c>
      <c r="I18">
        <v>80.576984464162365</v>
      </c>
    </row>
    <row r="19" spans="1:13" x14ac:dyDescent="0.2">
      <c r="A19" t="s">
        <v>55</v>
      </c>
      <c r="B19">
        <v>28.207600392244046</v>
      </c>
      <c r="C19">
        <f>coursework_1_data_2019!AD19</f>
        <v>8616.7226753640571</v>
      </c>
      <c r="D19">
        <f>coursework_1_data_2019!AE19</f>
        <v>28233.516851192864</v>
      </c>
      <c r="E19">
        <f>coursework_1_data_2019!AF19</f>
        <v>11183.406025472499</v>
      </c>
      <c r="F19">
        <f>coursework_1_data_2019!AG19</f>
        <v>5683.3702752401223</v>
      </c>
      <c r="G19">
        <f>coursework_1_data_2019!AH19</f>
        <v>7700.050050325327</v>
      </c>
      <c r="H19">
        <f>coursework_1_data_2019!AI19</f>
        <v>2566.6833501084425</v>
      </c>
      <c r="I19">
        <v>28.207600392244046</v>
      </c>
    </row>
    <row r="20" spans="1:13" x14ac:dyDescent="0.2">
      <c r="A20" t="s">
        <v>57</v>
      </c>
      <c r="B20">
        <v>41.074916375900784</v>
      </c>
      <c r="C20">
        <f>coursework_1_data_2019!AD20</f>
        <v>12875.912258383507</v>
      </c>
      <c r="D20">
        <f>coursework_1_data_2019!AE20</f>
        <v>16481.16769073089</v>
      </c>
      <c r="E20">
        <f>coursework_1_data_2019!AF20</f>
        <v>3090.2189420120412</v>
      </c>
      <c r="F20">
        <f>coursework_1_data_2019!AG20</f>
        <v>23691.678555425653</v>
      </c>
      <c r="G20">
        <f>coursework_1_data_2019!AH20</f>
        <v>8755.6203357007835</v>
      </c>
      <c r="H20">
        <f>coursework_1_data_2019!AI20</f>
        <v>7725.5473550301031</v>
      </c>
      <c r="I20">
        <v>41.074916375900784</v>
      </c>
    </row>
    <row r="21" spans="1:13" x14ac:dyDescent="0.2">
      <c r="A21" t="s">
        <v>58</v>
      </c>
      <c r="B21">
        <v>30.984804457275914</v>
      </c>
      <c r="C21">
        <f>coursework_1_data_2019!AD21</f>
        <v>21370.499419279906</v>
      </c>
      <c r="D21">
        <f>coursework_1_data_2019!AE21</f>
        <v>13472.706155632985</v>
      </c>
      <c r="E21">
        <f>coursework_1_data_2019!AF21</f>
        <v>8362.3693379790948</v>
      </c>
      <c r="F21">
        <f>coursework_1_data_2019!AG21</f>
        <v>15795.586527293844</v>
      </c>
      <c r="G21">
        <f>coursework_1_data_2019!AH21</f>
        <v>6504.0650406504074</v>
      </c>
      <c r="H21">
        <f>coursework_1_data_2019!AI21</f>
        <v>3716.6085946573753</v>
      </c>
      <c r="I21">
        <v>30.984804457275914</v>
      </c>
    </row>
    <row r="22" spans="1:13" x14ac:dyDescent="0.2">
      <c r="A22" t="s">
        <v>59</v>
      </c>
      <c r="B22">
        <v>0.57124872016112249</v>
      </c>
      <c r="C22">
        <f>coursework_1_data_2019!AD22</f>
        <v>22373.682542971736</v>
      </c>
      <c r="D22">
        <f>coursework_1_data_2019!AE22</f>
        <v>1501.5894324142105</v>
      </c>
      <c r="E22">
        <f>coursework_1_data_2019!AF22</f>
        <v>12613.351232279369</v>
      </c>
      <c r="F22">
        <f>coursework_1_data_2019!AG22</f>
        <v>32134.013853664102</v>
      </c>
      <c r="G22">
        <f>coursework_1_data_2019!AH22</f>
        <v>9460.0134242095264</v>
      </c>
      <c r="H22">
        <f>coursework_1_data_2019!AI22</f>
        <v>4654.9272404840522</v>
      </c>
      <c r="I22">
        <v>0.57124872016112249</v>
      </c>
    </row>
    <row r="23" spans="1:13" x14ac:dyDescent="0.2">
      <c r="A23" t="s">
        <v>60</v>
      </c>
      <c r="B23">
        <v>27.917403651673482</v>
      </c>
      <c r="C23">
        <f>coursework_1_data_2019!AD23</f>
        <v>23795.133419313082</v>
      </c>
      <c r="D23">
        <f>coursework_1_data_2019!AE23</f>
        <v>9993.9560361114945</v>
      </c>
      <c r="E23">
        <f>coursework_1_data_2019!AF23</f>
        <v>7614.4426941801858</v>
      </c>
      <c r="F23">
        <f>coursework_1_data_2019!AG23</f>
        <v>31409.576113493269</v>
      </c>
      <c r="G23">
        <f>coursework_1_data_2019!AH23</f>
        <v>5710.83202063514</v>
      </c>
      <c r="H23">
        <f>coursework_1_data_2019!AI23</f>
        <v>7138.5400257939245</v>
      </c>
      <c r="I23">
        <v>27.917403651673482</v>
      </c>
    </row>
    <row r="24" spans="1:13" x14ac:dyDescent="0.2">
      <c r="A24" t="s">
        <v>61</v>
      </c>
      <c r="B24">
        <v>23.960542327686483</v>
      </c>
      <c r="C24">
        <f>coursework_1_data_2019!AD24</f>
        <v>12076.336246605688</v>
      </c>
      <c r="D24">
        <f>coursework_1_data_2019!AE24</f>
        <v>12421.374425080136</v>
      </c>
      <c r="E24">
        <f>coursework_1_data_2019!AF24</f>
        <v>10696.183532707893</v>
      </c>
      <c r="F24">
        <f>coursework_1_data_2019!AG24</f>
        <v>9316.0308188101026</v>
      </c>
      <c r="G24">
        <f>coursework_1_data_2019!AH24</f>
        <v>8280.9162833867558</v>
      </c>
      <c r="H24">
        <f>coursework_1_data_2019!AI24</f>
        <v>9316.0308188101026</v>
      </c>
      <c r="I24">
        <v>23.960542327686483</v>
      </c>
    </row>
    <row r="25" spans="1:13" x14ac:dyDescent="0.2">
      <c r="A25" t="s">
        <v>62</v>
      </c>
      <c r="B25">
        <v>49.570829003773497</v>
      </c>
      <c r="C25">
        <f>coursework_1_data_2019!AD25</f>
        <v>17617.420104999823</v>
      </c>
      <c r="D25">
        <f>coursework_1_data_2019!AE25</f>
        <v>17114.065244856971</v>
      </c>
      <c r="E25">
        <f>coursework_1_data_2019!AF25</f>
        <v>6040.2583217142255</v>
      </c>
      <c r="F25">
        <f>coursework_1_data_2019!AG25</f>
        <v>14345.613514071285</v>
      </c>
      <c r="G25">
        <f>coursework_1_data_2019!AH25</f>
        <v>13087.226363714155</v>
      </c>
      <c r="H25">
        <f>coursework_1_data_2019!AI25</f>
        <v>7046.9680419999295</v>
      </c>
      <c r="I25">
        <v>49.570829003773497</v>
      </c>
    </row>
    <row r="26" spans="1:13" x14ac:dyDescent="0.2">
      <c r="A26" t="s">
        <v>63</v>
      </c>
      <c r="B26">
        <v>56.404245561702282</v>
      </c>
      <c r="C26">
        <f>coursework_1_data_2019!AD26</f>
        <v>27648.157447792943</v>
      </c>
      <c r="D26">
        <f>coursework_1_data_2019!AE26</f>
        <v>5360.3570562047544</v>
      </c>
      <c r="E26">
        <f>coursework_1_data_2019!AF26</f>
        <v>6206.729222973926</v>
      </c>
      <c r="F26">
        <f>coursework_1_data_2019!AG26</f>
        <v>21159.304169229294</v>
      </c>
      <c r="G26">
        <f>coursework_1_data_2019!AH26</f>
        <v>15516.823057434814</v>
      </c>
      <c r="H26">
        <f>coursework_1_data_2019!AI26</f>
        <v>3385.4886670766869</v>
      </c>
      <c r="I26">
        <v>56.404245561702282</v>
      </c>
    </row>
    <row r="27" spans="1:13" x14ac:dyDescent="0.2"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66</v>
      </c>
      <c r="B28">
        <v>30.908003243369876</v>
      </c>
      <c r="C28">
        <f>coursework_1_data_2019!AD28</f>
        <v>23223.564399445306</v>
      </c>
      <c r="D28">
        <f>coursework_1_data_2019!AE28</f>
        <v>24226.020416687552</v>
      </c>
      <c r="E28">
        <f>coursework_1_data_2019!AF28</f>
        <v>1670.7600287370724</v>
      </c>
      <c r="F28">
        <f>coursework_1_data_2019!AG28</f>
        <v>3341.5200574741448</v>
      </c>
      <c r="G28">
        <f>coursework_1_data_2019!AH28</f>
        <v>10525.788181043556</v>
      </c>
      <c r="H28">
        <f>coursework_1_data_2019!AI28</f>
        <v>5680.5840977060461</v>
      </c>
      <c r="I28">
        <v>30.908003243369876</v>
      </c>
    </row>
    <row r="29" spans="1:13" x14ac:dyDescent="0.2">
      <c r="A29" t="s">
        <v>67</v>
      </c>
      <c r="B29">
        <v>42.73413480936199</v>
      </c>
      <c r="C29">
        <f>coursework_1_data_2019!AD29</f>
        <v>5308.1373745952542</v>
      </c>
      <c r="D29">
        <f>coursework_1_data_2019!AE29</f>
        <v>29350.877247761997</v>
      </c>
      <c r="E29">
        <f>coursework_1_data_2019!AF29</f>
        <v>4683.6506246428717</v>
      </c>
      <c r="F29">
        <f>coursework_1_data_2019!AG29</f>
        <v>15924.412123785763</v>
      </c>
      <c r="G29">
        <f>coursework_1_data_2019!AH29</f>
        <v>14675.438623880998</v>
      </c>
      <c r="H29">
        <f>coursework_1_data_2019!AI29</f>
        <v>4995.8939996190629</v>
      </c>
      <c r="I29">
        <v>42.73413480936199</v>
      </c>
    </row>
    <row r="30" spans="1:13" x14ac:dyDescent="0.2">
      <c r="A30" t="s">
        <v>68</v>
      </c>
      <c r="B30">
        <v>68.890892520001813</v>
      </c>
      <c r="C30">
        <f>coursework_1_data_2019!AD30</f>
        <v>12546.247604200591</v>
      </c>
      <c r="D30">
        <f>coursework_1_data_2019!AE30</f>
        <v>7207.4188364556576</v>
      </c>
      <c r="E30">
        <f>coursework_1_data_2019!AF30</f>
        <v>7474.3602748429048</v>
      </c>
      <c r="F30">
        <f>coursework_1_data_2019!AG30</f>
        <v>20821.432194205237</v>
      </c>
      <c r="G30">
        <f>coursework_1_data_2019!AH30</f>
        <v>5605.7702061321788</v>
      </c>
      <c r="H30">
        <f>coursework_1_data_2019!AI30</f>
        <v>7741.301713230152</v>
      </c>
      <c r="I30">
        <v>68.890892520001813</v>
      </c>
    </row>
    <row r="31" spans="1:13" x14ac:dyDescent="0.2">
      <c r="A31" t="s">
        <v>69</v>
      </c>
      <c r="B31">
        <v>24.206364625041374</v>
      </c>
      <c r="C31">
        <f>coursework_1_data_2019!AD31</f>
        <v>14997.194969089114</v>
      </c>
      <c r="D31">
        <f>coursework_1_data_2019!AE31</f>
        <v>11849.63553113214</v>
      </c>
      <c r="E31">
        <f>coursework_1_data_2019!AF31</f>
        <v>9998.1299793927428</v>
      </c>
      <c r="F31">
        <f>coursework_1_data_2019!AG31</f>
        <v>14997.194969089114</v>
      </c>
      <c r="G31">
        <f>coursework_1_data_2019!AH31</f>
        <v>5369.3661000442507</v>
      </c>
      <c r="H31">
        <f>coursework_1_data_2019!AI31</f>
        <v>5739.6672103921301</v>
      </c>
      <c r="I31">
        <v>24.206364625041374</v>
      </c>
    </row>
    <row r="32" spans="1:13" x14ac:dyDescent="0.2">
      <c r="A32" t="s">
        <v>70</v>
      </c>
      <c r="B32">
        <v>9.0185410359320315</v>
      </c>
      <c r="C32">
        <f>coursework_1_data_2019!AD32</f>
        <v>16092.6939169617</v>
      </c>
      <c r="D32">
        <f>coursework_1_data_2019!AE32</f>
        <v>29503.27218109645</v>
      </c>
      <c r="E32">
        <f>coursework_1_data_2019!AF32</f>
        <v>2682.1156528269498</v>
      </c>
      <c r="F32">
        <f>coursework_1_data_2019!AG32</f>
        <v>10728.462611307799</v>
      </c>
      <c r="G32">
        <f>coursework_1_data_2019!AH32</f>
        <v>8940.3855094231676</v>
      </c>
      <c r="H32">
        <f>coursework_1_data_2019!AI32</f>
        <v>2682.1156528269498</v>
      </c>
      <c r="I32">
        <v>9.0185410359320315</v>
      </c>
    </row>
    <row r="33" spans="1:9" x14ac:dyDescent="0.2">
      <c r="A33" t="s">
        <v>72</v>
      </c>
      <c r="B33">
        <v>33.210845385809648</v>
      </c>
      <c r="C33">
        <f>coursework_1_data_2019!AD33</f>
        <v>30992.9213698106</v>
      </c>
      <c r="D33">
        <f>coursework_1_data_2019!AE33</f>
        <v>18366.175626554428</v>
      </c>
      <c r="E33">
        <f>coursework_1_data_2019!AF33</f>
        <v>2678.4006122058545</v>
      </c>
      <c r="F33">
        <f>coursework_1_data_2019!AG33</f>
        <v>9183.0878132772141</v>
      </c>
      <c r="G33">
        <f>coursework_1_data_2019!AH33</f>
        <v>4974.1725655251576</v>
      </c>
      <c r="H33">
        <f>coursework_1_data_2019!AI33</f>
        <v>6122.05854218481</v>
      </c>
      <c r="I33">
        <v>33.210845385809648</v>
      </c>
    </row>
    <row r="34" spans="1:9" x14ac:dyDescent="0.2">
      <c r="A34" t="s">
        <v>74</v>
      </c>
      <c r="B34">
        <v>17.72302183689942</v>
      </c>
      <c r="C34">
        <f>coursework_1_data_2019!AD34</f>
        <v>18639.904354732815</v>
      </c>
      <c r="D34">
        <f>coursework_1_data_2019!AE34</f>
        <v>13297.256609745702</v>
      </c>
      <c r="E34">
        <f>coursework_1_data_2019!AF34</f>
        <v>4511.5692068780054</v>
      </c>
      <c r="F34">
        <f>coursework_1_data_2019!AG34</f>
        <v>15909.217729517177</v>
      </c>
      <c r="G34">
        <f>coursework_1_data_2019!AH34</f>
        <v>9260.5894246443277</v>
      </c>
      <c r="H34">
        <f>coursework_1_data_2019!AI34</f>
        <v>7242.2558320936414</v>
      </c>
      <c r="I34">
        <v>17.72302183689942</v>
      </c>
    </row>
    <row r="35" spans="1:9" x14ac:dyDescent="0.2">
      <c r="A35" t="s">
        <v>75</v>
      </c>
      <c r="B35">
        <v>16.729765301834306</v>
      </c>
      <c r="C35">
        <f>coursework_1_data_2019!AD35</f>
        <v>8778.2014158314869</v>
      </c>
      <c r="D35">
        <f>coursework_1_data_2019!AE35</f>
        <v>9933.2279179145771</v>
      </c>
      <c r="E35">
        <f>coursework_1_data_2019!AF35</f>
        <v>10164.233218331196</v>
      </c>
      <c r="F35">
        <f>coursework_1_data_2019!AG35</f>
        <v>20559.471737079006</v>
      </c>
      <c r="G35">
        <f>coursework_1_data_2019!AH35</f>
        <v>11781.270321247521</v>
      </c>
      <c r="H35">
        <f>coursework_1_data_2019!AI35</f>
        <v>5775.1325104154521</v>
      </c>
      <c r="I35">
        <v>16.729765301834306</v>
      </c>
    </row>
    <row r="36" spans="1:9" x14ac:dyDescent="0.2">
      <c r="A36" t="s">
        <v>76</v>
      </c>
      <c r="B36">
        <v>37.846974598588133</v>
      </c>
      <c r="C36">
        <f>coursework_1_data_2019!AD36</f>
        <v>16272.493652192336</v>
      </c>
      <c r="D36">
        <f>coursework_1_data_2019!AE36</f>
        <v>20570.888201828046</v>
      </c>
      <c r="E36">
        <f>coursework_1_data_2019!AF36</f>
        <v>4298.394549635711</v>
      </c>
      <c r="F36">
        <f>coursework_1_data_2019!AG36</f>
        <v>11974.099102556624</v>
      </c>
      <c r="G36">
        <f>coursework_1_data_2019!AH36</f>
        <v>2456.2254569346919</v>
      </c>
      <c r="H36">
        <f>coursework_1_data_2019!AI36</f>
        <v>5833.5354602198931</v>
      </c>
      <c r="I36">
        <v>37.846974598588133</v>
      </c>
    </row>
    <row r="37" spans="1:9" x14ac:dyDescent="0.2">
      <c r="A37" t="s">
        <v>77</v>
      </c>
      <c r="B37">
        <v>28.05637170817289</v>
      </c>
      <c r="C37">
        <f>coursework_1_data_2019!AD37</f>
        <v>13856.337492873883</v>
      </c>
      <c r="D37">
        <f>coursework_1_data_2019!AE37</f>
        <v>11480.965351238361</v>
      </c>
      <c r="E37">
        <f>coursework_1_data_2019!AF37</f>
        <v>3563.0582124532843</v>
      </c>
      <c r="F37">
        <f>coursework_1_data_2019!AG37</f>
        <v>15241.971242161273</v>
      </c>
      <c r="G37">
        <f>coursework_1_data_2019!AH37</f>
        <v>9897.3839234813458</v>
      </c>
      <c r="H37">
        <f>coursework_1_data_2019!AI37</f>
        <v>7324.0641033761958</v>
      </c>
      <c r="I37">
        <v>28.05637170817289</v>
      </c>
    </row>
    <row r="38" spans="1:9" x14ac:dyDescent="0.2">
      <c r="A38" t="s">
        <v>78</v>
      </c>
      <c r="B38">
        <v>54.57711331550081</v>
      </c>
      <c r="C38">
        <f>coursework_1_data_2019!AD38</f>
        <v>15740.547347263717</v>
      </c>
      <c r="D38">
        <f>coursework_1_data_2019!AE38</f>
        <v>19675.684184079648</v>
      </c>
      <c r="E38">
        <f>coursework_1_data_2019!AF38</f>
        <v>6962.1651728281831</v>
      </c>
      <c r="F38">
        <f>coursework_1_data_2019!AG38</f>
        <v>15740.547347263717</v>
      </c>
      <c r="G38">
        <f>coursework_1_data_2019!AH38</f>
        <v>16043.250180864943</v>
      </c>
      <c r="H38">
        <f>coursework_1_data_2019!AI38</f>
        <v>4540.54250401838</v>
      </c>
      <c r="I38">
        <v>54.57711331550081</v>
      </c>
    </row>
    <row r="39" spans="1:9" x14ac:dyDescent="0.2">
      <c r="A39" t="s">
        <v>79</v>
      </c>
      <c r="B39">
        <v>40.491340639582404</v>
      </c>
      <c r="C39">
        <f>coursework_1_data_2019!AD39</f>
        <v>19244.578998105837</v>
      </c>
      <c r="D39">
        <f>coursework_1_data_2019!AE39</f>
        <v>11582.385508119252</v>
      </c>
      <c r="E39">
        <f>coursework_1_data_2019!AF39</f>
        <v>4098.3825644114277</v>
      </c>
      <c r="F39">
        <f>coursework_1_data_2019!AG39</f>
        <v>23164.771016238505</v>
      </c>
      <c r="G39">
        <f>coursework_1_data_2019!AH39</f>
        <v>10156.861137889191</v>
      </c>
      <c r="H39">
        <f>coursework_1_data_2019!AI39</f>
        <v>4989.3352958052164</v>
      </c>
      <c r="I39">
        <v>40.491340639582404</v>
      </c>
    </row>
    <row r="40" spans="1:9" x14ac:dyDescent="0.2">
      <c r="A40" t="s">
        <v>80</v>
      </c>
      <c r="B40">
        <v>75.171876611633763</v>
      </c>
      <c r="C40">
        <f>coursework_1_data_2019!AD40</f>
        <v>15647.717715172419</v>
      </c>
      <c r="D40">
        <f>coursework_1_data_2019!AE40</f>
        <v>25427.541287155182</v>
      </c>
      <c r="E40">
        <f>coursework_1_data_2019!AF40</f>
        <v>7823.8588575862095</v>
      </c>
      <c r="F40">
        <f>coursework_1_data_2019!AG40</f>
        <v>17603.682429568969</v>
      </c>
      <c r="G40">
        <f>coursework_1_data_2019!AH40</f>
        <v>8475.8470957183927</v>
      </c>
      <c r="H40">
        <f>coursework_1_data_2019!AI40</f>
        <v>6519.8823813218414</v>
      </c>
      <c r="I40">
        <v>75.171876611633763</v>
      </c>
    </row>
    <row r="41" spans="1:9" x14ac:dyDescent="0.2">
      <c r="A41" t="s">
        <v>81</v>
      </c>
      <c r="B41">
        <v>21.83580510334366</v>
      </c>
      <c r="C41">
        <f>coursework_1_data_2019!AD41</f>
        <v>23761.466910154959</v>
      </c>
      <c r="D41">
        <f>coursework_1_data_2019!AE41</f>
        <v>10412.328196584756</v>
      </c>
      <c r="E41">
        <f>coursework_1_data_2019!AF41</f>
        <v>1334.9138713570201</v>
      </c>
      <c r="F41">
        <f>coursework_1_data_2019!AG41</f>
        <v>21091.639167440917</v>
      </c>
      <c r="G41">
        <f>coursework_1_data_2019!AH41</f>
        <v>5339.6554854280803</v>
      </c>
      <c r="H41">
        <f>coursework_1_data_2019!AI41</f>
        <v>9878.362648041948</v>
      </c>
      <c r="I41">
        <v>21.83580510334366</v>
      </c>
    </row>
    <row r="42" spans="1:9" x14ac:dyDescent="0.2">
      <c r="A42" t="s">
        <v>82</v>
      </c>
      <c r="B42">
        <v>22.642686446215293</v>
      </c>
      <c r="C42">
        <f>coursework_1_data_2019!AD42</f>
        <v>15546.697980583165</v>
      </c>
      <c r="D42">
        <f>coursework_1_data_2019!AE42</f>
        <v>13065.84191985181</v>
      </c>
      <c r="E42">
        <f>coursework_1_data_2019!AF42</f>
        <v>8931.0818186328834</v>
      </c>
      <c r="F42">
        <f>coursework_1_data_2019!AG42</f>
        <v>18192.944445363279</v>
      </c>
      <c r="G42">
        <f>coursework_1_data_2019!AH42</f>
        <v>13892.793940095597</v>
      </c>
      <c r="H42">
        <f>coursework_1_data_2019!AI42</f>
        <v>4630.9313133651985</v>
      </c>
      <c r="I42">
        <v>22.642686446215293</v>
      </c>
    </row>
    <row r="43" spans="1:9" x14ac:dyDescent="0.2">
      <c r="A43" t="s">
        <v>83</v>
      </c>
      <c r="B43">
        <v>67.013079099793202</v>
      </c>
      <c r="C43">
        <f>coursework_1_data_2019!AD43</f>
        <v>20985.659799137258</v>
      </c>
      <c r="D43">
        <f>coursework_1_data_2019!AE43</f>
        <v>22651.188354624341</v>
      </c>
      <c r="E43">
        <f>coursework_1_data_2019!AF43</f>
        <v>5662.7970886560852</v>
      </c>
      <c r="F43">
        <f>coursework_1_data_2019!AG43</f>
        <v>18987.025532552758</v>
      </c>
      <c r="G43">
        <f>coursework_1_data_2019!AH43</f>
        <v>9326.9599107276699</v>
      </c>
      <c r="H43">
        <f>coursework_1_data_2019!AI43</f>
        <v>5329.6913775586681</v>
      </c>
      <c r="I43">
        <v>67.013079099793202</v>
      </c>
    </row>
    <row r="44" spans="1:9" x14ac:dyDescent="0.2">
      <c r="A44" t="s">
        <v>84</v>
      </c>
      <c r="B44">
        <v>12.008996364967629</v>
      </c>
      <c r="C44">
        <f>coursework_1_data_2019!AD44</f>
        <v>19268.660270163484</v>
      </c>
      <c r="D44">
        <f>coursework_1_data_2019!AE44</f>
        <v>17516.963881966803</v>
      </c>
      <c r="E44">
        <f>coursework_1_data_2019!AF44</f>
        <v>3049.2492683423698</v>
      </c>
      <c r="F44">
        <f>coursework_1_data_2019!AG44</f>
        <v>18425.250898068789</v>
      </c>
      <c r="G44">
        <f>coursework_1_data_2019!AH44</f>
        <v>4865.8233005463344</v>
      </c>
      <c r="H44">
        <f>coursework_1_data_2019!AI44</f>
        <v>6293.1314687065933</v>
      </c>
      <c r="I44">
        <v>12.008996364967629</v>
      </c>
    </row>
    <row r="45" spans="1:9" x14ac:dyDescent="0.2">
      <c r="A45" t="s">
        <v>85</v>
      </c>
      <c r="B45">
        <v>68.906136431218471</v>
      </c>
      <c r="C45">
        <f>coursework_1_data_2019!AD45</f>
        <v>17536.896707678392</v>
      </c>
      <c r="D45">
        <f>coursework_1_data_2019!AE45</f>
        <v>7845.4537902771754</v>
      </c>
      <c r="E45">
        <f>coursework_1_data_2019!AF45</f>
        <v>8768.448353839196</v>
      </c>
      <c r="F45">
        <f>coursework_1_data_2019!AG45</f>
        <v>9691.4429174012166</v>
      </c>
      <c r="G45">
        <f>coursework_1_data_2019!AH45</f>
        <v>12460.426608087279</v>
      </c>
      <c r="H45">
        <f>coursework_1_data_2019!AI45</f>
        <v>4153.4755360290928</v>
      </c>
      <c r="I45">
        <v>68.906136431218471</v>
      </c>
    </row>
    <row r="46" spans="1:9" x14ac:dyDescent="0.2">
      <c r="A46" t="s">
        <v>86</v>
      </c>
      <c r="B46">
        <v>25.753022110590422</v>
      </c>
      <c r="C46">
        <f>coursework_1_data_2019!AD46</f>
        <v>7216.3460547205214</v>
      </c>
      <c r="D46">
        <f>coursework_1_data_2019!AE46</f>
        <v>13696.330267122623</v>
      </c>
      <c r="E46">
        <f>coursework_1_data_2019!AF46</f>
        <v>2945.4473692736819</v>
      </c>
      <c r="F46">
        <f>coursework_1_data_2019!AG46</f>
        <v>20470.859216452092</v>
      </c>
      <c r="G46">
        <f>coursework_1_data_2019!AH46</f>
        <v>16936.322373323674</v>
      </c>
      <c r="H46">
        <f>coursework_1_data_2019!AI46</f>
        <v>6332.7118439384167</v>
      </c>
      <c r="I46">
        <v>25.753022110590422</v>
      </c>
    </row>
    <row r="47" spans="1:9" x14ac:dyDescent="0.2">
      <c r="A47" t="s">
        <v>87</v>
      </c>
      <c r="B47">
        <v>61.050757654441611</v>
      </c>
      <c r="C47">
        <f>coursework_1_data_2019!AD47</f>
        <v>17651.341869718388</v>
      </c>
      <c r="D47">
        <f>coursework_1_data_2019!AE47</f>
        <v>23167.386204005383</v>
      </c>
      <c r="E47">
        <f>coursework_1_data_2019!AF47</f>
        <v>2206.4177337147985</v>
      </c>
      <c r="F47">
        <f>coursework_1_data_2019!AG47</f>
        <v>15077.187847051124</v>
      </c>
      <c r="G47">
        <f>coursework_1_data_2019!AH47</f>
        <v>3677.3628895246643</v>
      </c>
      <c r="H47">
        <f>coursework_1_data_2019!AI47</f>
        <v>4045.0991784771304</v>
      </c>
      <c r="I47">
        <v>61.050757654441611</v>
      </c>
    </row>
    <row r="48" spans="1:9" x14ac:dyDescent="0.2">
      <c r="A48" t="s">
        <v>88</v>
      </c>
      <c r="B48">
        <v>101.44848192204762</v>
      </c>
      <c r="C48">
        <f>coursework_1_data_2019!AD48</f>
        <v>13322.346509298504</v>
      </c>
      <c r="D48">
        <f>coursework_1_data_2019!AE48</f>
        <v>22203.910848830841</v>
      </c>
      <c r="E48">
        <f>coursework_1_data_2019!AF48</f>
        <v>9868.4048217025957</v>
      </c>
      <c r="F48">
        <f>coursework_1_data_2019!AG48</f>
        <v>21217.07036666058</v>
      </c>
      <c r="G48">
        <f>coursework_1_data_2019!AH48</f>
        <v>10855.245303872856</v>
      </c>
      <c r="H48">
        <f>coursework_1_data_2019!AI48</f>
        <v>5921.0428930215576</v>
      </c>
      <c r="I48">
        <v>101.44848192204762</v>
      </c>
    </row>
    <row r="49" spans="1:9" x14ac:dyDescent="0.2">
      <c r="A49" t="s">
        <v>89</v>
      </c>
      <c r="B49">
        <v>23.712760829084402</v>
      </c>
      <c r="C49">
        <f>coursework_1_data_2019!AD49</f>
        <v>23163.368999940223</v>
      </c>
      <c r="D49">
        <f>coursework_1_data_2019!AE49</f>
        <v>14944.1090322195</v>
      </c>
      <c r="E49">
        <f>coursework_1_data_2019!AF49</f>
        <v>5230.4381612768248</v>
      </c>
      <c r="F49">
        <f>coursework_1_data_2019!AG49</f>
        <v>15691.314483830474</v>
      </c>
      <c r="G49">
        <f>coursework_1_data_2019!AH49</f>
        <v>7472.0545161097498</v>
      </c>
      <c r="H49">
        <f>coursework_1_data_2019!AI49</f>
        <v>7472.0545161097498</v>
      </c>
      <c r="I49">
        <v>23.712760829084402</v>
      </c>
    </row>
    <row r="50" spans="1:9" x14ac:dyDescent="0.2">
      <c r="A50" t="s">
        <v>90</v>
      </c>
      <c r="B50">
        <v>31.003834021193143</v>
      </c>
      <c r="C50">
        <f>coursework_1_data_2019!AD50</f>
        <v>19090.735538767829</v>
      </c>
      <c r="D50">
        <f>coursework_1_data_2019!AE50</f>
        <v>17727.111571712983</v>
      </c>
      <c r="E50">
        <f>coursework_1_data_2019!AF50</f>
        <v>8863.5557858564916</v>
      </c>
      <c r="F50">
        <f>coursework_1_data_2019!AG50</f>
        <v>24545.231406987208</v>
      </c>
      <c r="G50">
        <f>coursework_1_data_2019!AH50</f>
        <v>9545.3677693839145</v>
      </c>
      <c r="H50">
        <f>coursework_1_data_2019!AI50</f>
        <v>2727.24793410969</v>
      </c>
      <c r="I50">
        <v>31.003834021193143</v>
      </c>
    </row>
    <row r="51" spans="1:9" x14ac:dyDescent="0.2">
      <c r="A51" t="s">
        <v>91</v>
      </c>
      <c r="B51">
        <v>14.588786332220138</v>
      </c>
      <c r="C51">
        <f>coursework_1_data_2019!AD51</f>
        <v>12825.867923738899</v>
      </c>
      <c r="D51">
        <f>coursework_1_data_2019!AE51</f>
        <v>17352.644837999687</v>
      </c>
      <c r="E51">
        <f>coursework_1_data_2019!AF51</f>
        <v>8367.6785384820632</v>
      </c>
      <c r="F51">
        <f>coursework_1_data_2019!AG51</f>
        <v>18244.282715051053</v>
      </c>
      <c r="G51">
        <f>coursework_1_data_2019!AH51</f>
        <v>13923.26838780212</v>
      </c>
      <c r="H51">
        <f>coursework_1_data_2019!AI51</f>
        <v>6104.2900813516681</v>
      </c>
      <c r="I51">
        <v>14.588786332220138</v>
      </c>
    </row>
    <row r="52" spans="1:9" x14ac:dyDescent="0.2">
      <c r="A52" t="s">
        <v>92</v>
      </c>
      <c r="B52">
        <v>65.937199557121147</v>
      </c>
      <c r="C52">
        <f>coursework_1_data_2019!AD52</f>
        <v>16348.894240328746</v>
      </c>
      <c r="D52">
        <f>coursework_1_data_2019!AE52</f>
        <v>12813.998188365775</v>
      </c>
      <c r="E52">
        <f>coursework_1_data_2019!AF52</f>
        <v>5744.2060844398302</v>
      </c>
      <c r="F52">
        <f>coursework_1_data_2019!AG52</f>
        <v>15465.170227338001</v>
      </c>
      <c r="G52">
        <f>coursework_1_data_2019!AH52</f>
        <v>22976.824337759321</v>
      </c>
      <c r="H52">
        <f>coursework_1_data_2019!AI52</f>
        <v>6627.9300974305715</v>
      </c>
      <c r="I52">
        <v>65.937199557121147</v>
      </c>
    </row>
    <row r="53" spans="1:9" x14ac:dyDescent="0.2">
      <c r="A53" t="s">
        <v>93</v>
      </c>
      <c r="B53">
        <v>73.482746681273511</v>
      </c>
      <c r="C53">
        <f>coursework_1_data_2019!AD53</f>
        <v>18147.441632763304</v>
      </c>
      <c r="D53">
        <f>coursework_1_data_2019!AE53</f>
        <v>15193.206948359977</v>
      </c>
      <c r="E53">
        <f>coursework_1_data_2019!AF53</f>
        <v>1688.1341053733306</v>
      </c>
      <c r="F53">
        <f>coursework_1_data_2019!AG53</f>
        <v>26166.078633286626</v>
      </c>
      <c r="G53">
        <f>coursework_1_data_2019!AH53</f>
        <v>7174.5699478366569</v>
      </c>
      <c r="H53">
        <f>coursework_1_data_2019!AI53</f>
        <v>12238.97226395665</v>
      </c>
      <c r="I53">
        <v>73.482746681273511</v>
      </c>
    </row>
    <row r="54" spans="1:9" x14ac:dyDescent="0.2">
      <c r="A54" t="s">
        <v>94</v>
      </c>
      <c r="B54">
        <v>24.977176481937533</v>
      </c>
      <c r="C54">
        <f>coursework_1_data_2019!AD54</f>
        <v>38481.139041715636</v>
      </c>
      <c r="D54">
        <f>coursework_1_data_2019!AE54</f>
        <v>14560.430988757267</v>
      </c>
      <c r="E54">
        <f>coursework_1_data_2019!AF54</f>
        <v>7280.2154943786336</v>
      </c>
      <c r="F54">
        <f>coursework_1_data_2019!AG54</f>
        <v>17680.523343490968</v>
      </c>
      <c r="G54">
        <f>coursework_1_data_2019!AH54</f>
        <v>7280.2154943786336</v>
      </c>
      <c r="H54">
        <f>coursework_1_data_2019!AI54</f>
        <v>7280.2154943786336</v>
      </c>
      <c r="I54">
        <v>24.977176481937533</v>
      </c>
    </row>
    <row r="55" spans="1:9" x14ac:dyDescent="0.2">
      <c r="A55" t="s">
        <v>95</v>
      </c>
      <c r="B55">
        <v>45.23904229466018</v>
      </c>
      <c r="C55">
        <f>coursework_1_data_2019!AD55</f>
        <v>17274.604795430289</v>
      </c>
      <c r="D55">
        <f>coursework_1_data_2019!AE55</f>
        <v>14587.444049474469</v>
      </c>
      <c r="E55">
        <f>coursework_1_data_2019!AF55</f>
        <v>12284.163410083762</v>
      </c>
      <c r="F55">
        <f>coursework_1_data_2019!AG55</f>
        <v>27639.367672688462</v>
      </c>
      <c r="G55">
        <f>coursework_1_data_2019!AH55</f>
        <v>6142.0817050418809</v>
      </c>
      <c r="H55">
        <f>coursework_1_data_2019!AI55</f>
        <v>3071.0408525209405</v>
      </c>
      <c r="I55">
        <v>45.23904229466018</v>
      </c>
    </row>
    <row r="56" spans="1:9" x14ac:dyDescent="0.2">
      <c r="A56" t="s">
        <v>96</v>
      </c>
      <c r="B56">
        <v>19.183850714709877</v>
      </c>
      <c r="C56">
        <f>coursework_1_data_2019!AD56</f>
        <v>1946.7562174526695</v>
      </c>
      <c r="D56">
        <f>coursework_1_data_2019!AE56</f>
        <v>24821.141772521536</v>
      </c>
      <c r="E56">
        <f>coursework_1_data_2019!AF56</f>
        <v>6326.9577067211758</v>
      </c>
      <c r="F56">
        <f>coursework_1_data_2019!AG56</f>
        <v>20440.940283253029</v>
      </c>
      <c r="G56">
        <f>coursework_1_data_2019!AH56</f>
        <v>2920.1343261790043</v>
      </c>
      <c r="H56">
        <f>coursework_1_data_2019!AI56</f>
        <v>1946.7562174526695</v>
      </c>
      <c r="I56">
        <v>19.183850714709877</v>
      </c>
    </row>
    <row r="57" spans="1:9" x14ac:dyDescent="0.2">
      <c r="A57" t="s">
        <v>97</v>
      </c>
      <c r="B57">
        <v>12.571514897355371</v>
      </c>
      <c r="C57">
        <f>coursework_1_data_2019!AD57</f>
        <v>20332.500182907428</v>
      </c>
      <c r="D57">
        <f>coursework_1_data_2019!AE57</f>
        <v>20928.012740565806</v>
      </c>
      <c r="E57">
        <f>coursework_1_data_2019!AF57</f>
        <v>8677.4686973077733</v>
      </c>
      <c r="F57">
        <f>coursework_1_data_2019!AG57</f>
        <v>15313.18005407254</v>
      </c>
      <c r="G57">
        <f>coursework_1_data_2019!AH57</f>
        <v>3658.1485684728846</v>
      </c>
      <c r="H57">
        <f>coursework_1_data_2019!AI57</f>
        <v>6805.8578018100179</v>
      </c>
      <c r="I57">
        <v>12.571514897355371</v>
      </c>
    </row>
    <row r="58" spans="1:9" x14ac:dyDescent="0.2">
      <c r="A58" t="s">
        <v>98</v>
      </c>
      <c r="B58">
        <v>45.545329909563151</v>
      </c>
      <c r="C58">
        <f>coursework_1_data_2019!AD58</f>
        <v>17068.283374467897</v>
      </c>
      <c r="D58">
        <f>coursework_1_data_2019!AE58</f>
        <v>20823.305716850835</v>
      </c>
      <c r="E58">
        <f>coursework_1_data_2019!AF58</f>
        <v>6144.5820148084422</v>
      </c>
      <c r="F58">
        <f>coursework_1_data_2019!AG58</f>
        <v>21164.671384340192</v>
      </c>
      <c r="G58">
        <f>coursework_1_data_2019!AH58</f>
        <v>3072.2910074042211</v>
      </c>
      <c r="H58">
        <f>coursework_1_data_2019!AI58</f>
        <v>3072.2910074042211</v>
      </c>
      <c r="I58">
        <v>45.545329909563151</v>
      </c>
    </row>
    <row r="59" spans="1:9" x14ac:dyDescent="0.2">
      <c r="A59" t="s">
        <v>99</v>
      </c>
      <c r="B59">
        <v>47.081794169252845</v>
      </c>
      <c r="C59">
        <f>coursework_1_data_2019!AD59</f>
        <v>19942.084861880288</v>
      </c>
      <c r="D59">
        <f>coursework_1_data_2019!AE59</f>
        <v>26173.986381217877</v>
      </c>
      <c r="E59">
        <f>coursework_1_data_2019!AF59</f>
        <v>3323.6808103133812</v>
      </c>
      <c r="F59">
        <f>coursework_1_data_2019!AG59</f>
        <v>16618.404051566908</v>
      </c>
      <c r="G59">
        <f>coursework_1_data_2019!AH59</f>
        <v>9140.122228361799</v>
      </c>
      <c r="H59">
        <f>coursework_1_data_2019!AI59</f>
        <v>3739.1409116025543</v>
      </c>
      <c r="I59">
        <v>47.081794169252845</v>
      </c>
    </row>
    <row r="60" spans="1:9" x14ac:dyDescent="0.2">
      <c r="A60" t="s">
        <v>100</v>
      </c>
      <c r="B60">
        <v>46.870032212213857</v>
      </c>
      <c r="C60">
        <f>coursework_1_data_2019!AD60</f>
        <v>14073.027284081647</v>
      </c>
      <c r="D60">
        <f>coursework_1_data_2019!AE60</f>
        <v>19350.412515612265</v>
      </c>
      <c r="E60">
        <f>coursework_1_data_2019!AF60</f>
        <v>5277.3852315306176</v>
      </c>
      <c r="F60">
        <f>coursework_1_data_2019!AG60</f>
        <v>14073.027284081647</v>
      </c>
      <c r="G60">
        <f>coursework_1_data_2019!AH60</f>
        <v>12900.275010408177</v>
      </c>
      <c r="H60">
        <f>coursework_1_data_2019!AI60</f>
        <v>4691.0090946938817</v>
      </c>
      <c r="I60">
        <v>46.870032212213857</v>
      </c>
    </row>
    <row r="61" spans="1:9" s="15" customFormat="1" x14ac:dyDescent="0.2">
      <c r="A61" s="15" t="s">
        <v>101</v>
      </c>
      <c r="B61" s="15">
        <v>-63.338301043219047</v>
      </c>
      <c r="C61">
        <f>coursework_1_data_2019!AD61</f>
        <v>0</v>
      </c>
      <c r="D61">
        <f>coursework_1_data_2019!AE61</f>
        <v>0</v>
      </c>
      <c r="E61">
        <f>coursework_1_data_2019!AF61</f>
        <v>0</v>
      </c>
      <c r="F61">
        <f>coursework_1_data_2019!AG61</f>
        <v>81967.213114754108</v>
      </c>
      <c r="G61">
        <f>coursework_1_data_2019!AH61</f>
        <v>0</v>
      </c>
      <c r="H61">
        <f>coursework_1_data_2019!AI61</f>
        <v>0</v>
      </c>
      <c r="I61" s="15">
        <v>-63.338301043219047</v>
      </c>
    </row>
    <row r="62" spans="1:9" x14ac:dyDescent="0.2">
      <c r="A62" t="s">
        <v>102</v>
      </c>
      <c r="B62">
        <v>70.798942554726636</v>
      </c>
      <c r="C62">
        <f>coursework_1_data_2019!AD62</f>
        <v>19870.839542970691</v>
      </c>
      <c r="D62">
        <f>coursework_1_data_2019!AE62</f>
        <v>26299.640571578853</v>
      </c>
      <c r="E62">
        <f>coursework_1_data_2019!AF62</f>
        <v>7597.6739429005584</v>
      </c>
      <c r="F62">
        <f>coursework_1_data_2019!AG62</f>
        <v>15779.784342947312</v>
      </c>
      <c r="G62">
        <f>coursework_1_data_2019!AH62</f>
        <v>11104.292685777738</v>
      </c>
      <c r="H62">
        <f>coursework_1_data_2019!AI62</f>
        <v>1168.8729142923935</v>
      </c>
      <c r="I62">
        <v>70.798942554726636</v>
      </c>
    </row>
    <row r="63" spans="1:9" x14ac:dyDescent="0.2">
      <c r="A63" t="s">
        <v>103</v>
      </c>
      <c r="B63">
        <v>81.653592232031031</v>
      </c>
      <c r="C63">
        <f>coursework_1_data_2019!AD63</f>
        <v>21768.527985751509</v>
      </c>
      <c r="D63">
        <f>coursework_1_data_2019!AE63</f>
        <v>27705.399254592827</v>
      </c>
      <c r="E63">
        <f>coursework_1_data_2019!AF63</f>
        <v>6596.5236320459117</v>
      </c>
      <c r="F63">
        <f>coursework_1_data_2019!AG63</f>
        <v>13193.047264091823</v>
      </c>
      <c r="G63">
        <f>coursework_1_data_2019!AH63</f>
        <v>12533.394900887231</v>
      </c>
      <c r="H63">
        <f>coursework_1_data_2019!AI63</f>
        <v>3957.9141792275473</v>
      </c>
      <c r="I63">
        <v>81.653592232031031</v>
      </c>
    </row>
    <row r="64" spans="1:9" x14ac:dyDescent="0.2">
      <c r="A64" t="s">
        <v>104</v>
      </c>
      <c r="B64">
        <v>12.497738100259198</v>
      </c>
      <c r="C64">
        <f>coursework_1_data_2019!AD64</f>
        <v>17124.690538978073</v>
      </c>
      <c r="D64">
        <f>coursework_1_data_2019!AE64</f>
        <v>20512.668883020498</v>
      </c>
      <c r="E64">
        <f>coursework_1_data_2019!AF64</f>
        <v>5174.3669254466131</v>
      </c>
      <c r="F64">
        <f>coursework_1_data_2019!AG64</f>
        <v>17925.485420297195</v>
      </c>
      <c r="G64">
        <f>coursework_1_data_2019!AH64</f>
        <v>7453.5523568933349</v>
      </c>
      <c r="H64">
        <f>coursework_1_data_2019!AI64</f>
        <v>3880.7751940849594</v>
      </c>
      <c r="I64">
        <v>12.497738100259198</v>
      </c>
    </row>
    <row r="65" spans="1:9" x14ac:dyDescent="0.2">
      <c r="A65" t="s">
        <v>105</v>
      </c>
      <c r="B65">
        <v>31.30017551626301</v>
      </c>
      <c r="C65">
        <f>coursework_1_data_2019!AD65</f>
        <v>8506.3261177497443</v>
      </c>
      <c r="D65">
        <f>coursework_1_data_2019!AE65</f>
        <v>18492.013299455964</v>
      </c>
      <c r="E65">
        <f>coursework_1_data_2019!AF65</f>
        <v>8506.3261177497443</v>
      </c>
      <c r="F65">
        <f>coursework_1_data_2019!AG65</f>
        <v>23299.936757314517</v>
      </c>
      <c r="G65">
        <f>coursework_1_data_2019!AH65</f>
        <v>9615.8469157171021</v>
      </c>
      <c r="H65">
        <f>coursework_1_data_2019!AI65</f>
        <v>5547.603989836789</v>
      </c>
      <c r="I65">
        <v>31.30017551626301</v>
      </c>
    </row>
    <row r="66" spans="1:9" x14ac:dyDescent="0.2">
      <c r="A66" t="s">
        <v>106</v>
      </c>
      <c r="B66">
        <v>77.030837027784145</v>
      </c>
      <c r="C66">
        <f>coursework_1_data_2019!AD66</f>
        <v>19438.471164242932</v>
      </c>
      <c r="D66">
        <f>coursework_1_data_2019!AE66</f>
        <v>23690.636731421077</v>
      </c>
      <c r="E66">
        <f>coursework_1_data_2019!AF66</f>
        <v>7896.8789104736907</v>
      </c>
      <c r="F66">
        <f>coursework_1_data_2019!AG66</f>
        <v>12756.496701534426</v>
      </c>
      <c r="G66">
        <f>coursework_1_data_2019!AH66</f>
        <v>17008.662268712564</v>
      </c>
      <c r="H66">
        <f>coursework_1_data_2019!AI66</f>
        <v>3644.7133432955497</v>
      </c>
      <c r="I66">
        <v>77.030837027784145</v>
      </c>
    </row>
    <row r="67" spans="1:9" x14ac:dyDescent="0.2">
      <c r="A67" t="s">
        <v>107</v>
      </c>
      <c r="B67">
        <v>45.873092923722652</v>
      </c>
      <c r="C67">
        <f>coursework_1_data_2019!AD67</f>
        <v>4262.8423735506331</v>
      </c>
      <c r="D67">
        <f>coursework_1_data_2019!AE67</f>
        <v>30512.976989625589</v>
      </c>
      <c r="E67">
        <f>coursework_1_data_2019!AF67</f>
        <v>11442.366371109596</v>
      </c>
      <c r="F67">
        <f>coursework_1_data_2019!AG67</f>
        <v>15480.848619736513</v>
      </c>
      <c r="G67">
        <f>coursework_1_data_2019!AH67</f>
        <v>7628.2442474063973</v>
      </c>
      <c r="H67">
        <f>coursework_1_data_2019!AI67</f>
        <v>4711.5626233980693</v>
      </c>
      <c r="I67">
        <v>45.873092923722652</v>
      </c>
    </row>
    <row r="68" spans="1:9" x14ac:dyDescent="0.2">
      <c r="A68" t="s">
        <v>108</v>
      </c>
      <c r="B68">
        <v>51.3954567083195</v>
      </c>
      <c r="C68">
        <f>coursework_1_data_2019!AD68</f>
        <v>11045.344387340736</v>
      </c>
      <c r="D68">
        <f>coursework_1_data_2019!AE68</f>
        <v>21440.962634249663</v>
      </c>
      <c r="E68">
        <f>coursework_1_data_2019!AF68</f>
        <v>8446.4398256135046</v>
      </c>
      <c r="F68">
        <f>coursework_1_data_2019!AG68</f>
        <v>20791.236493817854</v>
      </c>
      <c r="G68">
        <f>coursework_1_data_2019!AH68</f>
        <v>13644.248949067969</v>
      </c>
      <c r="H68">
        <f>coursework_1_data_2019!AI68</f>
        <v>2598.9045617272318</v>
      </c>
      <c r="I68">
        <v>51.3954567083195</v>
      </c>
    </row>
    <row r="69" spans="1:9" x14ac:dyDescent="0.2">
      <c r="A69" t="s">
        <v>109</v>
      </c>
      <c r="B69">
        <v>76.374602692893916</v>
      </c>
      <c r="C69">
        <f>coursework_1_data_2019!AD69</f>
        <v>21901.99987916138</v>
      </c>
      <c r="D69">
        <f>coursework_1_data_2019!AE69</f>
        <v>41915.896320464017</v>
      </c>
      <c r="E69">
        <f>coursework_1_data_2019!AF69</f>
        <v>12083.862002295933</v>
      </c>
      <c r="F69">
        <f>coursework_1_data_2019!AG69</f>
        <v>6041.9310011479665</v>
      </c>
      <c r="G69">
        <f>coursework_1_data_2019!AH69</f>
        <v>5664.3103135762185</v>
      </c>
      <c r="H69">
        <f>coursework_1_data_2019!AI69</f>
        <v>10573.379252008943</v>
      </c>
      <c r="I69">
        <v>76.374602692893916</v>
      </c>
    </row>
    <row r="70" spans="1:9" x14ac:dyDescent="0.2">
      <c r="A70" t="s">
        <v>110</v>
      </c>
      <c r="B70">
        <v>39.173568985288398</v>
      </c>
      <c r="C70">
        <f>coursework_1_data_2019!AD70</f>
        <v>14204.691178176543</v>
      </c>
      <c r="D70">
        <f>coursework_1_data_2019!AE70</f>
        <v>23043.165689041951</v>
      </c>
      <c r="E70">
        <f>coursework_1_data_2019!AF70</f>
        <v>3235.5129905846575</v>
      </c>
      <c r="F70">
        <f>coursework_1_data_2019!AG70</f>
        <v>12863.137011348761</v>
      </c>
      <c r="G70">
        <f>coursework_1_data_2019!AH70</f>
        <v>2604.1933826656996</v>
      </c>
      <c r="H70">
        <f>coursework_1_data_2019!AI70</f>
        <v>7181.2605400781413</v>
      </c>
      <c r="I70">
        <v>39.173568985288398</v>
      </c>
    </row>
    <row r="71" spans="1:9" x14ac:dyDescent="0.2">
      <c r="A71" t="s">
        <v>111</v>
      </c>
      <c r="B71">
        <v>44.885640781569606</v>
      </c>
      <c r="C71">
        <f>coursework_1_data_2019!AD71</f>
        <v>15837.125149221651</v>
      </c>
      <c r="D71">
        <f>coursework_1_data_2019!AE71</f>
        <v>22890.634669463227</v>
      </c>
      <c r="E71">
        <f>coursework_1_data_2019!AF71</f>
        <v>2927.871876326692</v>
      </c>
      <c r="F71">
        <f>coursework_1_data_2019!AG71</f>
        <v>21692.868901875037</v>
      </c>
      <c r="G71">
        <f>coursework_1_data_2019!AH71</f>
        <v>8384.3603731173462</v>
      </c>
      <c r="H71">
        <f>coursework_1_data_2019!AI71</f>
        <v>1463.935938163346</v>
      </c>
      <c r="I71">
        <v>44.885640781569606</v>
      </c>
    </row>
    <row r="72" spans="1:9" x14ac:dyDescent="0.2">
      <c r="A72" t="s">
        <v>112</v>
      </c>
      <c r="B72">
        <v>27.384815960964318</v>
      </c>
      <c r="C72">
        <f>coursework_1_data_2019!AD72</f>
        <v>20533.211655042043</v>
      </c>
      <c r="D72">
        <f>coursework_1_data_2019!AE72</f>
        <v>30962.779479825302</v>
      </c>
      <c r="E72">
        <f>coursework_1_data_2019!AF72</f>
        <v>4562.9359233426767</v>
      </c>
      <c r="F72">
        <f>coursework_1_data_2019!AG72</f>
        <v>11081.415813832215</v>
      </c>
      <c r="G72">
        <f>coursework_1_data_2019!AH72</f>
        <v>4888.8599178671529</v>
      </c>
      <c r="H72">
        <f>coursework_1_data_2019!AI72</f>
        <v>6518.4798904895379</v>
      </c>
      <c r="I72">
        <v>27.384815960964318</v>
      </c>
    </row>
    <row r="73" spans="1:9" x14ac:dyDescent="0.2">
      <c r="A73" t="s">
        <v>113</v>
      </c>
      <c r="B73">
        <v>25.631969299567743</v>
      </c>
      <c r="C73">
        <f>coursework_1_data_2019!AD73</f>
        <v>16764.920091794807</v>
      </c>
      <c r="D73">
        <f>coursework_1_data_2019!AE73</f>
        <v>3847.6865784447104</v>
      </c>
      <c r="E73">
        <f>coursework_1_data_2019!AF73</f>
        <v>9206.9643127069849</v>
      </c>
      <c r="F73">
        <f>coursework_1_data_2019!AG73</f>
        <v>19101.015514421953</v>
      </c>
      <c r="G73">
        <f>coursework_1_data_2019!AH73</f>
        <v>3572.8518228415164</v>
      </c>
      <c r="H73">
        <f>coursework_1_data_2019!AI73</f>
        <v>10581.138090722952</v>
      </c>
      <c r="I73">
        <v>25.631969299567743</v>
      </c>
    </row>
    <row r="74" spans="1:9" x14ac:dyDescent="0.2">
      <c r="A74" t="s">
        <v>114</v>
      </c>
      <c r="B74">
        <v>67.339910803555711</v>
      </c>
      <c r="C74">
        <f>coursework_1_data_2019!AD74</f>
        <v>9186.8246800511624</v>
      </c>
      <c r="D74">
        <f>coursework_1_data_2019!AE74</f>
        <v>19433.667592415924</v>
      </c>
      <c r="E74">
        <f>coursework_1_data_2019!AF74</f>
        <v>10600.182323135958</v>
      </c>
      <c r="F74">
        <f>coursework_1_data_2019!AG74</f>
        <v>15546.934073932738</v>
      </c>
      <c r="G74">
        <f>coursework_1_data_2019!AH74</f>
        <v>2120.0364646271919</v>
      </c>
      <c r="H74">
        <f>coursework_1_data_2019!AI74</f>
        <v>6713.4488046527731</v>
      </c>
      <c r="I74">
        <v>67.339910803555711</v>
      </c>
    </row>
    <row r="75" spans="1:9" x14ac:dyDescent="0.2">
      <c r="A75" t="s">
        <v>115</v>
      </c>
      <c r="B75">
        <v>10.28106729539769</v>
      </c>
      <c r="C75">
        <f>coursework_1_data_2019!AD75</f>
        <v>14340.906639472059</v>
      </c>
      <c r="D75">
        <f>coursework_1_data_2019!AE75</f>
        <v>7476.8829487845769</v>
      </c>
      <c r="E75">
        <f>coursework_1_data_2019!AF75</f>
        <v>5515.733322873868</v>
      </c>
      <c r="F75">
        <f>coursework_1_data_2019!AG75</f>
        <v>18508.349594532316</v>
      </c>
      <c r="G75">
        <f>coursework_1_data_2019!AH75</f>
        <v>9438.0325746952858</v>
      </c>
      <c r="H75">
        <f>coursework_1_data_2019!AI75</f>
        <v>4902.8740647767727</v>
      </c>
      <c r="I75">
        <v>10.28106729539769</v>
      </c>
    </row>
    <row r="76" spans="1:9" x14ac:dyDescent="0.2">
      <c r="A76" t="s">
        <v>116</v>
      </c>
      <c r="B76">
        <v>70.090399671164334</v>
      </c>
      <c r="C76">
        <f>coursework_1_data_2019!AD76</f>
        <v>19033.555530921163</v>
      </c>
      <c r="D76">
        <f>coursework_1_data_2019!AE76</f>
        <v>9203.037839126715</v>
      </c>
      <c r="E76">
        <f>coursework_1_data_2019!AF76</f>
        <v>7738.9181829020108</v>
      </c>
      <c r="F76">
        <f>coursework_1_data_2019!AG76</f>
        <v>12549.597053354611</v>
      </c>
      <c r="G76">
        <f>coursework_1_data_2019!AH76</f>
        <v>13804.556758690072</v>
      </c>
      <c r="H76">
        <f>coursework_1_data_2019!AI76</f>
        <v>2509.9194106709224</v>
      </c>
      <c r="I76">
        <v>70.090399671164334</v>
      </c>
    </row>
    <row r="77" spans="1:9" x14ac:dyDescent="0.2">
      <c r="A77" t="s">
        <v>117</v>
      </c>
      <c r="B77">
        <v>18.345160231697207</v>
      </c>
      <c r="C77">
        <f>coursework_1_data_2019!AD77</f>
        <v>26226.597805035508</v>
      </c>
      <c r="D77">
        <f>coursework_1_data_2019!AE77</f>
        <v>4539.2188508715299</v>
      </c>
      <c r="E77">
        <f>coursework_1_data_2019!AF77</f>
        <v>7565.3647514525492</v>
      </c>
      <c r="F77">
        <f>coursework_1_data_2019!AG77</f>
        <v>16139.444803098773</v>
      </c>
      <c r="G77">
        <f>coursework_1_data_2019!AH77</f>
        <v>7061.0071013557135</v>
      </c>
      <c r="H77">
        <f>coursework_1_data_2019!AI77</f>
        <v>9078.4377017430597</v>
      </c>
      <c r="I77">
        <v>18.345160231697207</v>
      </c>
    </row>
    <row r="78" spans="1:9" x14ac:dyDescent="0.2">
      <c r="A78" t="s">
        <v>118</v>
      </c>
      <c r="B78">
        <v>36.34326913486467</v>
      </c>
      <c r="C78">
        <f>coursework_1_data_2019!AD78</f>
        <v>32629.070969324293</v>
      </c>
      <c r="D78">
        <f>coursework_1_data_2019!AE78</f>
        <v>15110.106690492459</v>
      </c>
      <c r="E78">
        <f>coursework_1_data_2019!AF78</f>
        <v>12044.287941696886</v>
      </c>
      <c r="F78">
        <f>coursework_1_data_2019!AG78</f>
        <v>23431.614722937578</v>
      </c>
      <c r="G78">
        <f>coursework_1_data_2019!AH78</f>
        <v>6131.6374975911422</v>
      </c>
      <c r="H78">
        <f>coursework_1_data_2019!AI78</f>
        <v>6788.5986580473364</v>
      </c>
      <c r="I78">
        <v>36.34326913486467</v>
      </c>
    </row>
    <row r="79" spans="1:9" x14ac:dyDescent="0.2">
      <c r="A79" t="s">
        <v>119</v>
      </c>
      <c r="B79">
        <v>15.824240204345529</v>
      </c>
      <c r="C79">
        <f>coursework_1_data_2019!AD79</f>
        <v>17523.782275945927</v>
      </c>
      <c r="D79">
        <f>coursework_1_data_2019!AE79</f>
        <v>11801.730920535012</v>
      </c>
      <c r="E79">
        <f>coursework_1_data_2019!AF79</f>
        <v>3576.282097131822</v>
      </c>
      <c r="F79">
        <f>coursework_1_data_2019!AG79</f>
        <v>18239.038695372292</v>
      </c>
      <c r="G79">
        <f>coursework_1_data_2019!AH79</f>
        <v>11801.730920535012</v>
      </c>
      <c r="H79">
        <f>coursework_1_data_2019!AI79</f>
        <v>5006.7949359845506</v>
      </c>
      <c r="I79">
        <v>15.824240204345529</v>
      </c>
    </row>
    <row r="80" spans="1:9" x14ac:dyDescent="0.2">
      <c r="A80" t="s">
        <v>120</v>
      </c>
      <c r="B80">
        <v>67.92573296136112</v>
      </c>
      <c r="C80">
        <f>coursework_1_data_2019!AD80</f>
        <v>21260.763261401084</v>
      </c>
      <c r="D80">
        <f>coursework_1_data_2019!AE80</f>
        <v>30772.157352027883</v>
      </c>
      <c r="E80">
        <f>coursework_1_data_2019!AF80</f>
        <v>4475.9501602949649</v>
      </c>
      <c r="F80">
        <f>coursework_1_data_2019!AG80</f>
        <v>16784.81310110612</v>
      </c>
      <c r="G80">
        <f>coursework_1_data_2019!AH80</f>
        <v>12868.356710848026</v>
      </c>
      <c r="H80">
        <f>coursework_1_data_2019!AI80</f>
        <v>3356.9626202212239</v>
      </c>
      <c r="I80">
        <v>67.92573296136112</v>
      </c>
    </row>
    <row r="81" spans="1:9" x14ac:dyDescent="0.2">
      <c r="A81" t="s">
        <v>121</v>
      </c>
      <c r="B81">
        <v>24.516796646776811</v>
      </c>
      <c r="C81">
        <f>coursework_1_data_2019!AD81</f>
        <v>14032.289035612472</v>
      </c>
      <c r="D81">
        <f>coursework_1_data_2019!AE81</f>
        <v>24371.870430274295</v>
      </c>
      <c r="E81">
        <f>coursework_1_data_2019!AF81</f>
        <v>7385.4152819013016</v>
      </c>
      <c r="F81">
        <f>coursework_1_data_2019!AG81</f>
        <v>12555.205979232212</v>
      </c>
      <c r="G81">
        <f>coursework_1_data_2019!AH81</f>
        <v>9601.0398664716922</v>
      </c>
      <c r="H81">
        <f>coursework_1_data_2019!AI81</f>
        <v>6646.873753711172</v>
      </c>
      <c r="I81">
        <v>24.516796646776811</v>
      </c>
    </row>
    <row r="82" spans="1:9" x14ac:dyDescent="0.2">
      <c r="A82" t="s">
        <v>122</v>
      </c>
      <c r="B82">
        <v>-13.744534466543087</v>
      </c>
      <c r="C82">
        <f>coursework_1_data_2019!AD82</f>
        <v>11507.205891689417</v>
      </c>
      <c r="D82">
        <f>coursework_1_data_2019!AE82</f>
        <v>21030.410767570313</v>
      </c>
      <c r="E82">
        <f>coursework_1_data_2019!AF82</f>
        <v>9126.4046727191926</v>
      </c>
      <c r="F82">
        <f>coursework_1_data_2019!AG82</f>
        <v>30553.615643451209</v>
      </c>
      <c r="G82">
        <f>coursework_1_data_2019!AH82</f>
        <v>3571.2018284553365</v>
      </c>
      <c r="H82">
        <f>coursework_1_data_2019!AI82</f>
        <v>7539.2038600723754</v>
      </c>
      <c r="I82">
        <v>-13.744534466543087</v>
      </c>
    </row>
    <row r="83" spans="1:9" x14ac:dyDescent="0.2">
      <c r="A83" t="s">
        <v>123</v>
      </c>
      <c r="B83">
        <v>34.239128585662485</v>
      </c>
      <c r="C83">
        <f>coursework_1_data_2019!AD83</f>
        <v>4994.4525901587876</v>
      </c>
      <c r="D83">
        <f>coursework_1_data_2019!AE83</f>
        <v>9275.4119531520355</v>
      </c>
      <c r="E83">
        <f>coursework_1_data_2019!AF83</f>
        <v>7134.9322716554116</v>
      </c>
      <c r="F83">
        <f>coursework_1_data_2019!AG83</f>
        <v>39955.620721270301</v>
      </c>
      <c r="G83">
        <f>coursework_1_data_2019!AH83</f>
        <v>9632.1585667348045</v>
      </c>
      <c r="H83">
        <f>coursework_1_data_2019!AI83</f>
        <v>7491.6788852381815</v>
      </c>
      <c r="I83">
        <v>34.239128585662485</v>
      </c>
    </row>
    <row r="84" spans="1:9" x14ac:dyDescent="0.2">
      <c r="A84" t="s">
        <v>124</v>
      </c>
      <c r="B84">
        <v>66.532199569130768</v>
      </c>
      <c r="C84">
        <f>coursework_1_data_2019!AD84</f>
        <v>13065.779879541938</v>
      </c>
      <c r="D84">
        <f>coursework_1_data_2019!AE84</f>
        <v>18966.4546638512</v>
      </c>
      <c r="E84">
        <f>coursework_1_data_2019!AF84</f>
        <v>9272.4889467716985</v>
      </c>
      <c r="F84">
        <f>coursework_1_data_2019!AG84</f>
        <v>22759.74559662144</v>
      </c>
      <c r="G84">
        <f>coursework_1_data_2019!AH84</f>
        <v>13065.779879541938</v>
      </c>
      <c r="H84">
        <f>coursework_1_data_2019!AI84</f>
        <v>7165.1050952326768</v>
      </c>
      <c r="I84">
        <v>66.532199569130768</v>
      </c>
    </row>
    <row r="85" spans="1:9" x14ac:dyDescent="0.2">
      <c r="A85" t="s">
        <v>125</v>
      </c>
      <c r="B85">
        <v>23.600732300697189</v>
      </c>
      <c r="C85">
        <f>coursework_1_data_2019!AD85</f>
        <v>14610.466444285763</v>
      </c>
      <c r="D85">
        <f>coursework_1_data_2019!AE85</f>
        <v>14301.794617998037</v>
      </c>
      <c r="E85">
        <f>coursework_1_data_2019!AF85</f>
        <v>10083.279658732428</v>
      </c>
      <c r="F85">
        <f>coursework_1_data_2019!AG85</f>
        <v>11523.748181408489</v>
      </c>
      <c r="G85">
        <f>coursework_1_data_2019!AH85</f>
        <v>8951.4829623440964</v>
      </c>
      <c r="H85">
        <f>coursework_1_data_2019!AI85</f>
        <v>4218.514959265608</v>
      </c>
      <c r="I85">
        <v>23.600732300697189</v>
      </c>
    </row>
    <row r="86" spans="1:9" x14ac:dyDescent="0.2">
      <c r="A86" t="s">
        <v>126</v>
      </c>
      <c r="B86">
        <v>21.931066718020219</v>
      </c>
      <c r="C86">
        <f>coursework_1_data_2019!AD86</f>
        <v>14814.463657157756</v>
      </c>
      <c r="D86">
        <f>coursework_1_data_2019!AE86</f>
        <v>8296.0996480083431</v>
      </c>
      <c r="E86">
        <f>coursework_1_data_2019!AF86</f>
        <v>4148.0498240041716</v>
      </c>
      <c r="F86">
        <f>coursework_1_data_2019!AG86</f>
        <v>18962.513481161928</v>
      </c>
      <c r="G86">
        <f>coursework_1_data_2019!AH86</f>
        <v>14814.463657157756</v>
      </c>
      <c r="H86">
        <f>coursework_1_data_2019!AI86</f>
        <v>4148.0498240041716</v>
      </c>
      <c r="I86">
        <v>21.931066718020219</v>
      </c>
    </row>
    <row r="87" spans="1:9" x14ac:dyDescent="0.2">
      <c r="A87" t="s">
        <v>127</v>
      </c>
      <c r="B87">
        <v>27.972678601256092</v>
      </c>
      <c r="C87">
        <f>coursework_1_data_2019!AD87</f>
        <v>18576.189695678306</v>
      </c>
      <c r="D87">
        <f>coursework_1_data_2019!AE87</f>
        <v>20215.265257061685</v>
      </c>
      <c r="E87">
        <f>coursework_1_data_2019!AF87</f>
        <v>9288.0948478391529</v>
      </c>
      <c r="F87">
        <f>coursework_1_data_2019!AG87</f>
        <v>18576.189695678306</v>
      </c>
      <c r="G87">
        <f>coursework_1_data_2019!AH87</f>
        <v>4370.8681636890133</v>
      </c>
      <c r="H87">
        <f>coursework_1_data_2019!AI87</f>
        <v>6009.9437250723922</v>
      </c>
      <c r="I87">
        <v>27.972678601256092</v>
      </c>
    </row>
    <row r="88" spans="1:9" x14ac:dyDescent="0.2">
      <c r="A88" t="s">
        <v>128</v>
      </c>
      <c r="B88">
        <v>10.149770577809704</v>
      </c>
      <c r="C88">
        <f>coursework_1_data_2019!AD88</f>
        <v>11892.564402810305</v>
      </c>
      <c r="D88">
        <f>coursework_1_data_2019!AE88</f>
        <v>14637.002341920374</v>
      </c>
      <c r="E88">
        <f>coursework_1_data_2019!AF88</f>
        <v>10977.751756440281</v>
      </c>
      <c r="F88">
        <f>coursework_1_data_2019!AG88</f>
        <v>22870.316159250586</v>
      </c>
      <c r="G88">
        <f>coursework_1_data_2019!AH88</f>
        <v>4116.6569086651052</v>
      </c>
      <c r="H88">
        <f>coursework_1_data_2019!AI88</f>
        <v>8690.7201405152227</v>
      </c>
      <c r="I88">
        <v>10.149770577809704</v>
      </c>
    </row>
    <row r="89" spans="1:9" x14ac:dyDescent="0.2">
      <c r="A89" t="s">
        <v>129</v>
      </c>
      <c r="B89">
        <v>38.776948099227297</v>
      </c>
      <c r="C89">
        <f>coursework_1_data_2019!AD89</f>
        <v>19655.435642161367</v>
      </c>
      <c r="D89">
        <f>coursework_1_data_2019!AE89</f>
        <v>23312.260877912318</v>
      </c>
      <c r="E89">
        <f>coursework_1_data_2019!AF89</f>
        <v>6856.5473170330351</v>
      </c>
      <c r="F89">
        <f>coursework_1_data_2019!AG89</f>
        <v>10056.269398315118</v>
      </c>
      <c r="G89">
        <f>coursework_1_data_2019!AH89</f>
        <v>5485.2378536264277</v>
      </c>
      <c r="H89">
        <f>coursework_1_data_2019!AI89</f>
        <v>3199.7220812820833</v>
      </c>
      <c r="I89">
        <v>38.776948099227297</v>
      </c>
    </row>
    <row r="90" spans="1:9" x14ac:dyDescent="0.2">
      <c r="A90" t="s">
        <v>130</v>
      </c>
      <c r="B90">
        <v>31.298439717073563</v>
      </c>
      <c r="C90">
        <f>coursework_1_data_2019!AD90</f>
        <v>8429.7329992990017</v>
      </c>
      <c r="D90">
        <f>coursework_1_data_2019!AE90</f>
        <v>20852.497419318584</v>
      </c>
      <c r="E90">
        <f>coursework_1_data_2019!AF90</f>
        <v>1626.7905788120879</v>
      </c>
      <c r="F90">
        <f>coursework_1_data_2019!AG90</f>
        <v>16120.0157355016</v>
      </c>
      <c r="G90">
        <f>coursework_1_data_2019!AH90</f>
        <v>15972.125682882319</v>
      </c>
      <c r="H90">
        <f>coursework_1_data_2019!AI90</f>
        <v>9317.0733150146862</v>
      </c>
      <c r="I90">
        <v>31.298439717073563</v>
      </c>
    </row>
    <row r="91" spans="1:9" x14ac:dyDescent="0.2">
      <c r="A91" t="s">
        <v>131</v>
      </c>
      <c r="B91">
        <v>19.944048188804913</v>
      </c>
      <c r="C91">
        <f>coursework_1_data_2019!AD91</f>
        <v>31141.329734779676</v>
      </c>
      <c r="D91">
        <f>coursework_1_data_2019!AE91</f>
        <v>10513.525850630745</v>
      </c>
      <c r="E91">
        <f>coursework_1_data_2019!AF91</f>
        <v>11578.186696264238</v>
      </c>
      <c r="F91">
        <f>coursework_1_data_2019!AG91</f>
        <v>4524.8085939423454</v>
      </c>
      <c r="G91">
        <f>coursework_1_data_2019!AH91</f>
        <v>9448.8650049972512</v>
      </c>
      <c r="H91">
        <f>coursework_1_data_2019!AI91</f>
        <v>11312.021484855864</v>
      </c>
      <c r="I91">
        <v>19.944048188804913</v>
      </c>
    </row>
    <row r="92" spans="1:9" x14ac:dyDescent="0.2">
      <c r="A92" t="s">
        <v>132</v>
      </c>
      <c r="B92">
        <v>42.602219905223478</v>
      </c>
      <c r="C92">
        <f>coursework_1_data_2019!AD92</f>
        <v>18476.827216082231</v>
      </c>
      <c r="D92">
        <f>coursework_1_data_2019!AE92</f>
        <v>18476.827216082231</v>
      </c>
      <c r="E92">
        <f>coursework_1_data_2019!AF92</f>
        <v>5969.436485195798</v>
      </c>
      <c r="F92">
        <f>coursework_1_data_2019!AG92</f>
        <v>11370.355209896758</v>
      </c>
      <c r="G92">
        <f>coursework_1_data_2019!AH92</f>
        <v>7390.7308864328916</v>
      </c>
      <c r="H92">
        <f>coursework_1_data_2019!AI92</f>
        <v>6537.9542456906356</v>
      </c>
      <c r="I92">
        <v>42.602219905223478</v>
      </c>
    </row>
    <row r="93" spans="1:9" x14ac:dyDescent="0.2">
      <c r="A93" t="s">
        <v>133</v>
      </c>
      <c r="B93">
        <v>8.8866737844514319</v>
      </c>
      <c r="C93">
        <f>coursework_1_data_2019!AD93</f>
        <v>15390.561139859161</v>
      </c>
      <c r="D93">
        <f>coursework_1_data_2019!AE93</f>
        <v>14364.523730535215</v>
      </c>
      <c r="E93">
        <f>coursework_1_data_2019!AF93</f>
        <v>7866.2868048169039</v>
      </c>
      <c r="F93">
        <f>coursework_1_data_2019!AG93</f>
        <v>28045.022521521136</v>
      </c>
      <c r="G93">
        <f>coursework_1_data_2019!AH93</f>
        <v>7524.2743350422552</v>
      </c>
      <c r="H93">
        <f>coursework_1_data_2019!AI93</f>
        <v>2394.0872884225359</v>
      </c>
      <c r="I93">
        <v>8.8866737844514319</v>
      </c>
    </row>
    <row r="94" spans="1:9" x14ac:dyDescent="0.2">
      <c r="A94" t="s">
        <v>134</v>
      </c>
      <c r="B94">
        <v>9.7135478025512612</v>
      </c>
      <c r="C94">
        <f>coursework_1_data_2019!AD94</f>
        <v>15399.077434375797</v>
      </c>
      <c r="D94">
        <f>coursework_1_data_2019!AE94</f>
        <v>14479.729527845901</v>
      </c>
      <c r="E94">
        <f>coursework_1_data_2019!AF94</f>
        <v>8044.2941821366103</v>
      </c>
      <c r="F94">
        <f>coursework_1_data_2019!AG94</f>
        <v>19076.46906049539</v>
      </c>
      <c r="G94">
        <f>coursework_1_data_2019!AH94</f>
        <v>1493.9403481110849</v>
      </c>
      <c r="H94">
        <f>coursework_1_data_2019!AI94</f>
        <v>2298.3697663247458</v>
      </c>
      <c r="I94">
        <v>9.7135478025512612</v>
      </c>
    </row>
    <row r="95" spans="1:9" x14ac:dyDescent="0.2">
      <c r="A95" t="s">
        <v>135</v>
      </c>
      <c r="B95">
        <v>66.090429185705545</v>
      </c>
      <c r="C95">
        <f>coursework_1_data_2019!AD95</f>
        <v>10235.368985051911</v>
      </c>
      <c r="D95">
        <f>coursework_1_data_2019!AE95</f>
        <v>27590.994655357325</v>
      </c>
      <c r="E95">
        <f>coursework_1_data_2019!AF95</f>
        <v>8010.2887709101915</v>
      </c>
      <c r="F95">
        <f>coursework_1_data_2019!AG95</f>
        <v>16910.609627477072</v>
      </c>
      <c r="G95">
        <f>coursework_1_data_2019!AH95</f>
        <v>9345.3368993952226</v>
      </c>
      <c r="H95">
        <f>coursework_1_data_2019!AI95</f>
        <v>8010.2887709101915</v>
      </c>
      <c r="I95">
        <v>66.090429185705545</v>
      </c>
    </row>
    <row r="96" spans="1:9" x14ac:dyDescent="0.2">
      <c r="A96" t="s">
        <v>136</v>
      </c>
      <c r="B96">
        <v>31.447118595163687</v>
      </c>
      <c r="C96">
        <f>coursework_1_data_2019!AD96</f>
        <v>14361.378232746241</v>
      </c>
      <c r="D96">
        <f>coursework_1_data_2019!AE96</f>
        <v>36477.900711175447</v>
      </c>
      <c r="E96">
        <f>coursework_1_data_2019!AF96</f>
        <v>8760.4407219752065</v>
      </c>
      <c r="F96">
        <f>coursework_1_data_2019!AG96</f>
        <v>430.84134698238722</v>
      </c>
      <c r="G96">
        <f>coursework_1_data_2019!AH96</f>
        <v>15366.674709038478</v>
      </c>
      <c r="H96">
        <f>coursework_1_data_2019!AI96</f>
        <v>4882.8685991337215</v>
      </c>
      <c r="I96">
        <v>31.447118595163687</v>
      </c>
    </row>
    <row r="97" spans="1:9" x14ac:dyDescent="0.2">
      <c r="A97" t="s">
        <v>137</v>
      </c>
      <c r="B97">
        <v>15.166661569701944</v>
      </c>
      <c r="C97">
        <f>coursework_1_data_2019!AD97</f>
        <v>9213.1461358529577</v>
      </c>
      <c r="D97">
        <f>coursework_1_data_2019!AE97</f>
        <v>27127.596955567045</v>
      </c>
      <c r="E97">
        <f>coursework_1_data_2019!AF97</f>
        <v>5630.2559719101409</v>
      </c>
      <c r="F97">
        <f>coursework_1_data_2019!AG97</f>
        <v>11260.511943820282</v>
      </c>
      <c r="G97">
        <f>coursework_1_data_2019!AH97</f>
        <v>9724.9875878447892</v>
      </c>
      <c r="H97">
        <f>coursework_1_data_2019!AI97</f>
        <v>3582.8901639428173</v>
      </c>
      <c r="I97">
        <v>15.166661569701944</v>
      </c>
    </row>
    <row r="98" spans="1:9" x14ac:dyDescent="0.2">
      <c r="A98" t="s">
        <v>138</v>
      </c>
      <c r="B98">
        <v>13.535569026813164</v>
      </c>
      <c r="C98">
        <f>coursework_1_data_2019!AD98</f>
        <v>11725.990089647086</v>
      </c>
      <c r="D98">
        <f>coursework_1_data_2019!AE98</f>
        <v>21182.43371033022</v>
      </c>
      <c r="E98">
        <f>coursework_1_data_2019!AF98</f>
        <v>2647.8042137912776</v>
      </c>
      <c r="F98">
        <f>coursework_1_data_2019!AG98</f>
        <v>21560.691455157543</v>
      </c>
      <c r="G98">
        <f>coursework_1_data_2019!AH98</f>
        <v>14752.052048265687</v>
      </c>
      <c r="H98">
        <f>coursework_1_data_2019!AI98</f>
        <v>7186.8971517191821</v>
      </c>
      <c r="I98">
        <v>13.535569026813164</v>
      </c>
    </row>
    <row r="99" spans="1:9" x14ac:dyDescent="0.2">
      <c r="A99" t="s">
        <v>139</v>
      </c>
      <c r="B99">
        <v>19.827671285821282</v>
      </c>
      <c r="C99">
        <f>coursework_1_data_2019!AD99</f>
        <v>9888.6293123694395</v>
      </c>
      <c r="D99">
        <f>coursework_1_data_2019!AE99</f>
        <v>12360.786640461798</v>
      </c>
      <c r="E99">
        <f>coursework_1_data_2019!AF99</f>
        <v>9270.589980346349</v>
      </c>
      <c r="F99">
        <f>coursework_1_data_2019!AG99</f>
        <v>23485.494616877419</v>
      </c>
      <c r="G99">
        <f>coursework_1_data_2019!AH99</f>
        <v>3708.2359921385396</v>
      </c>
      <c r="H99">
        <f>coursework_1_data_2019!AI99</f>
        <v>3090.1966601154495</v>
      </c>
      <c r="I99">
        <v>19.827671285821282</v>
      </c>
    </row>
    <row r="100" spans="1:9" x14ac:dyDescent="0.2">
      <c r="A100" t="s">
        <v>140</v>
      </c>
      <c r="B100">
        <v>24.021722546169087</v>
      </c>
      <c r="C100">
        <f>coursework_1_data_2019!AD100</f>
        <v>16807.802775264845</v>
      </c>
      <c r="D100">
        <f>coursework_1_data_2019!AE100</f>
        <v>10875.637089877253</v>
      </c>
      <c r="E100">
        <f>coursework_1_data_2019!AF100</f>
        <v>11864.331370775186</v>
      </c>
      <c r="F100">
        <f>coursework_1_data_2019!AG100</f>
        <v>20268.232758407608</v>
      </c>
      <c r="G100">
        <f>coursework_1_data_2019!AH100</f>
        <v>13347.372792122083</v>
      </c>
      <c r="H100">
        <f>coursework_1_data_2019!AI100</f>
        <v>6920.8599662855249</v>
      </c>
      <c r="I100">
        <v>24.021722546169087</v>
      </c>
    </row>
    <row r="101" spans="1:9" x14ac:dyDescent="0.2">
      <c r="A101" t="s">
        <v>141</v>
      </c>
      <c r="B101">
        <v>10.361505505522643</v>
      </c>
      <c r="C101">
        <f>coursework_1_data_2019!AD101</f>
        <v>23313.316849169903</v>
      </c>
      <c r="D101">
        <f>coursework_1_data_2019!AE101</f>
        <v>21193.924408336276</v>
      </c>
      <c r="E101">
        <f>coursework_1_data_2019!AF101</f>
        <v>7064.6414694454261</v>
      </c>
      <c r="F101">
        <f>coursework_1_data_2019!AG101</f>
        <v>15542.211232779937</v>
      </c>
      <c r="G101">
        <f>coursework_1_data_2019!AH101</f>
        <v>4238.7848816672558</v>
      </c>
      <c r="H101">
        <f>coursework_1_data_2019!AI101</f>
        <v>6358.1773225008828</v>
      </c>
      <c r="I101">
        <v>10.361505505522643</v>
      </c>
    </row>
    <row r="102" spans="1:9" x14ac:dyDescent="0.2">
      <c r="A102" t="s">
        <v>142</v>
      </c>
      <c r="B102">
        <v>65.341209799203057</v>
      </c>
      <c r="C102">
        <f>coursework_1_data_2019!AD102</f>
        <v>3276.9098012372156</v>
      </c>
      <c r="D102">
        <f>coursework_1_data_2019!AE102</f>
        <v>24030.671875739583</v>
      </c>
      <c r="E102">
        <f>coursework_1_data_2019!AF102</f>
        <v>6917.9206915007881</v>
      </c>
      <c r="F102">
        <f>coursework_1_data_2019!AG102</f>
        <v>24030.671875739583</v>
      </c>
      <c r="G102">
        <f>coursework_1_data_2019!AH102</f>
        <v>7282.021780527145</v>
      </c>
      <c r="H102">
        <f>coursework_1_data_2019!AI102</f>
        <v>7282.021780527145</v>
      </c>
      <c r="I102">
        <v>65.341209799203057</v>
      </c>
    </row>
    <row r="103" spans="1:9" x14ac:dyDescent="0.2">
      <c r="A103" t="s">
        <v>143</v>
      </c>
      <c r="B103">
        <v>21.408773678709963</v>
      </c>
      <c r="C103">
        <f>coursework_1_data_2019!AD103</f>
        <v>27520.726547180846</v>
      </c>
      <c r="D103">
        <f>coursework_1_data_2019!AE103</f>
        <v>19952.526746706113</v>
      </c>
      <c r="E103">
        <f>coursework_1_data_2019!AF103</f>
        <v>3440.0908183976057</v>
      </c>
      <c r="F103">
        <f>coursework_1_data_2019!AG103</f>
        <v>13072.345109910902</v>
      </c>
      <c r="G103">
        <f>coursework_1_data_2019!AH103</f>
        <v>8944.2361278337758</v>
      </c>
      <c r="H103">
        <f>coursework_1_data_2019!AI103</f>
        <v>8944.2361278337758</v>
      </c>
      <c r="I103">
        <v>21.408773678709963</v>
      </c>
    </row>
    <row r="104" spans="1:9" x14ac:dyDescent="0.2">
      <c r="A104" t="s">
        <v>144</v>
      </c>
      <c r="B104">
        <v>76.30240505005564</v>
      </c>
      <c r="C104">
        <f>coursework_1_data_2019!AD104</f>
        <v>12868.977720582323</v>
      </c>
      <c r="D104">
        <f>coursework_1_data_2019!AE104</f>
        <v>20912.088795946271</v>
      </c>
      <c r="E104">
        <f>coursework_1_data_2019!AF104</f>
        <v>8579.3184803882141</v>
      </c>
      <c r="F104">
        <f>coursework_1_data_2019!AG104</f>
        <v>15550.014745703638</v>
      </c>
      <c r="G104">
        <f>coursework_1_data_2019!AH104</f>
        <v>6434.4888602911615</v>
      </c>
      <c r="H104">
        <f>coursework_1_data_2019!AI104</f>
        <v>5362.0740502426333</v>
      </c>
      <c r="I104">
        <v>76.30240505005564</v>
      </c>
    </row>
    <row r="105" spans="1:9" x14ac:dyDescent="0.2">
      <c r="A105" t="s">
        <v>145</v>
      </c>
      <c r="B105">
        <v>73.379632054425485</v>
      </c>
      <c r="C105">
        <f>coursework_1_data_2019!AD105</f>
        <v>14869.335712427048</v>
      </c>
      <c r="D105">
        <f>coursework_1_data_2019!AE105</f>
        <v>9293.334820266904</v>
      </c>
      <c r="E105">
        <f>coursework_1_data_2019!AF105</f>
        <v>5111.334151146797</v>
      </c>
      <c r="F105">
        <f>coursework_1_data_2019!AG105</f>
        <v>19980.669863573843</v>
      </c>
      <c r="G105">
        <f>coursework_1_data_2019!AH105</f>
        <v>9293.334820266904</v>
      </c>
      <c r="H105">
        <f>coursework_1_data_2019!AI105</f>
        <v>6505.334374186833</v>
      </c>
      <c r="I105">
        <v>73.379632054425485</v>
      </c>
    </row>
    <row r="106" spans="1:9" x14ac:dyDescent="0.2">
      <c r="A106" t="s">
        <v>146</v>
      </c>
      <c r="B106">
        <v>15.789143425731879</v>
      </c>
      <c r="C106">
        <f>coursework_1_data_2019!AD106</f>
        <v>20646.563433849497</v>
      </c>
      <c r="D106">
        <f>coursework_1_data_2019!AE106</f>
        <v>23182.106311690666</v>
      </c>
      <c r="E106">
        <f>coursework_1_data_2019!AF106</f>
        <v>6882.1878112831664</v>
      </c>
      <c r="F106">
        <f>coursework_1_data_2019!AG106</f>
        <v>15575.477678167166</v>
      </c>
      <c r="G106">
        <f>coursework_1_data_2019!AH106</f>
        <v>6882.1878112831664</v>
      </c>
      <c r="H106">
        <f>coursework_1_data_2019!AI106</f>
        <v>2897.7632889613333</v>
      </c>
      <c r="I106">
        <v>15.789143425731879</v>
      </c>
    </row>
    <row r="107" spans="1:9" s="15" customFormat="1" x14ac:dyDescent="0.2">
      <c r="A107" s="15" t="s">
        <v>147</v>
      </c>
      <c r="B107" s="15">
        <v>-29.164185956769927</v>
      </c>
      <c r="C107">
        <f>coursework_1_data_2019!AD107</f>
        <v>39579.065002793817</v>
      </c>
      <c r="D107">
        <f>coursework_1_data_2019!AE107</f>
        <v>11640.901471409947</v>
      </c>
      <c r="E107">
        <f>coursework_1_data_2019!AF107</f>
        <v>18625.442354255913</v>
      </c>
      <c r="F107">
        <f>coursework_1_data_2019!AG107</f>
        <v>32594.524119947848</v>
      </c>
      <c r="G107">
        <f>coursework_1_data_2019!AH107</f>
        <v>11640.901471409947</v>
      </c>
      <c r="H107">
        <f>coursework_1_data_2019!AI107</f>
        <v>4656.3605885639781</v>
      </c>
      <c r="I107" s="15">
        <v>-29.164185956769927</v>
      </c>
    </row>
    <row r="108" spans="1:9" x14ac:dyDescent="0.2">
      <c r="A108" t="s">
        <v>148</v>
      </c>
      <c r="B108">
        <v>35.032138702257953</v>
      </c>
      <c r="C108">
        <f>coursework_1_data_2019!AD108</f>
        <v>16613.772391318238</v>
      </c>
      <c r="D108">
        <f>coursework_1_data_2019!AE108</f>
        <v>13631.813244158555</v>
      </c>
      <c r="E108">
        <f>coursework_1_data_2019!AF108</f>
        <v>425.99416387995484</v>
      </c>
      <c r="F108">
        <f>coursework_1_data_2019!AG108</f>
        <v>30671.579799356747</v>
      </c>
      <c r="G108">
        <f>coursework_1_data_2019!AH108</f>
        <v>11075.848260878825</v>
      </c>
      <c r="H108">
        <f>coursework_1_data_2019!AI108</f>
        <v>8093.8891137191422</v>
      </c>
      <c r="I108">
        <v>35.032138702257953</v>
      </c>
    </row>
    <row r="109" spans="1:9" x14ac:dyDescent="0.2">
      <c r="A109" t="s">
        <v>149</v>
      </c>
      <c r="B109">
        <v>31.237240181041784</v>
      </c>
      <c r="C109">
        <f>coursework_1_data_2019!AD109</f>
        <v>15778.238406088543</v>
      </c>
      <c r="D109">
        <f>coursework_1_data_2019!AE109</f>
        <v>26606.441233796369</v>
      </c>
      <c r="E109">
        <f>coursework_1_data_2019!AF109</f>
        <v>10828.202827707824</v>
      </c>
      <c r="F109">
        <f>coursework_1_data_2019!AG109</f>
        <v>12993.843393249388</v>
      </c>
      <c r="G109">
        <f>coursework_1_data_2019!AH109</f>
        <v>5878.1672493271044</v>
      </c>
      <c r="H109">
        <f>coursework_1_data_2019!AI109</f>
        <v>5259.4128020295148</v>
      </c>
      <c r="I109">
        <v>31.237240181041784</v>
      </c>
    </row>
    <row r="110" spans="1:9" x14ac:dyDescent="0.2">
      <c r="A110" t="s">
        <v>150</v>
      </c>
      <c r="B110">
        <v>44.151026063599375</v>
      </c>
      <c r="C110">
        <f>coursework_1_data_2019!AD110</f>
        <v>24575.731969660756</v>
      </c>
      <c r="D110">
        <f>coursework_1_data_2019!AE110</f>
        <v>20872.539481081738</v>
      </c>
      <c r="E110">
        <f>coursework_1_data_2019!AF110</f>
        <v>8079.6927023542203</v>
      </c>
      <c r="F110">
        <f>coursework_1_data_2019!AG110</f>
        <v>10099.615877942777</v>
      </c>
      <c r="G110">
        <f>coursework_1_data_2019!AH110</f>
        <v>4713.1540763732955</v>
      </c>
      <c r="H110">
        <f>coursework_1_data_2019!AI110</f>
        <v>5723.1156641675734</v>
      </c>
      <c r="I110">
        <v>44.151026063599375</v>
      </c>
    </row>
    <row r="111" spans="1:9" x14ac:dyDescent="0.2">
      <c r="A111" t="s">
        <v>151</v>
      </c>
      <c r="B111">
        <v>43.735205182105204</v>
      </c>
      <c r="C111">
        <f>coursework_1_data_2019!AD111</f>
        <v>22458.749324078024</v>
      </c>
      <c r="D111">
        <f>coursework_1_data_2019!AE111</f>
        <v>22631.508934263242</v>
      </c>
      <c r="E111">
        <f>coursework_1_data_2019!AF111</f>
        <v>3455.1922037043119</v>
      </c>
      <c r="F111">
        <f>coursework_1_data_2019!AG111</f>
        <v>14339.047645372893</v>
      </c>
      <c r="G111">
        <f>coursework_1_data_2019!AH111</f>
        <v>4664.5094750008202</v>
      </c>
      <c r="H111">
        <f>coursework_1_data_2019!AI111</f>
        <v>6737.6247972234069</v>
      </c>
      <c r="I111">
        <v>43.735205182105204</v>
      </c>
    </row>
    <row r="112" spans="1:9" x14ac:dyDescent="0.2">
      <c r="A112" t="s">
        <v>152</v>
      </c>
      <c r="B112">
        <v>25.196101020363869</v>
      </c>
      <c r="C112">
        <f>coursework_1_data_2019!AD112</f>
        <v>7075.4583481917962</v>
      </c>
      <c r="D112">
        <f>coursework_1_data_2019!AE112</f>
        <v>23490.521715996761</v>
      </c>
      <c r="E112">
        <f>coursework_1_data_2019!AF112</f>
        <v>7358.476682119468</v>
      </c>
      <c r="F112">
        <f>coursework_1_data_2019!AG112</f>
        <v>10754.696689251528</v>
      </c>
      <c r="G112">
        <f>coursework_1_data_2019!AH112</f>
        <v>13584.880028528249</v>
      </c>
      <c r="H112">
        <f>coursework_1_data_2019!AI112</f>
        <v>3113.2016732043903</v>
      </c>
      <c r="I112">
        <v>25.196101020363869</v>
      </c>
    </row>
    <row r="113" spans="1:9" x14ac:dyDescent="0.2">
      <c r="A113" t="s">
        <v>153</v>
      </c>
      <c r="B113">
        <v>40.108254421032143</v>
      </c>
      <c r="C113">
        <f>coursework_1_data_2019!AD113</f>
        <v>12583.787048766371</v>
      </c>
      <c r="D113">
        <f>coursework_1_data_2019!AE113</f>
        <v>12583.787048766371</v>
      </c>
      <c r="E113">
        <f>coursework_1_data_2019!AF113</f>
        <v>13422.706185350795</v>
      </c>
      <c r="F113">
        <f>coursework_1_data_2019!AG113</f>
        <v>22650.816687779465</v>
      </c>
      <c r="G113">
        <f>coursework_1_data_2019!AH113</f>
        <v>12583.787048766371</v>
      </c>
      <c r="H113">
        <f>coursework_1_data_2019!AI113</f>
        <v>18456.221004857343</v>
      </c>
      <c r="I113">
        <v>40.108254421032143</v>
      </c>
    </row>
    <row r="114" spans="1:9" x14ac:dyDescent="0.2">
      <c r="A114" t="s">
        <v>154</v>
      </c>
      <c r="B114">
        <v>9.3632078861367631</v>
      </c>
      <c r="C114">
        <f>coursework_1_data_2019!AD114</f>
        <v>16311.00899901668</v>
      </c>
      <c r="D114">
        <f>coursework_1_data_2019!AE114</f>
        <v>27029.672055513354</v>
      </c>
      <c r="E114">
        <f>coursework_1_data_2019!AF114</f>
        <v>4660.2882854333366</v>
      </c>
      <c r="F114">
        <f>coursework_1_data_2019!AG114</f>
        <v>16311.00899901668</v>
      </c>
      <c r="G114">
        <f>coursework_1_data_2019!AH114</f>
        <v>2796.1729712600022</v>
      </c>
      <c r="H114">
        <f>coursework_1_data_2019!AI114</f>
        <v>2330.1441427166683</v>
      </c>
      <c r="I114">
        <v>9.3632078861367631</v>
      </c>
    </row>
    <row r="115" spans="1:9" x14ac:dyDescent="0.2">
      <c r="A115" t="s">
        <v>155</v>
      </c>
      <c r="B115">
        <v>18.515145621527495</v>
      </c>
      <c r="C115">
        <f>coursework_1_data_2019!AD115</f>
        <v>22432.812869242389</v>
      </c>
      <c r="D115">
        <f>coursework_1_data_2019!AE115</f>
        <v>17809.256018329834</v>
      </c>
      <c r="E115">
        <f>coursework_1_data_2019!AF115</f>
        <v>6164.7424678834041</v>
      </c>
      <c r="F115">
        <f>coursework_1_data_2019!AG115</f>
        <v>10274.570779805674</v>
      </c>
      <c r="G115">
        <f>coursework_1_data_2019!AH115</f>
        <v>10445.813626135769</v>
      </c>
      <c r="H115">
        <f>coursework_1_data_2019!AI115</f>
        <v>8048.4137775144445</v>
      </c>
      <c r="I115">
        <v>18.515145621527495</v>
      </c>
    </row>
    <row r="116" spans="1:9" x14ac:dyDescent="0.2">
      <c r="A116" t="s">
        <v>156</v>
      </c>
      <c r="B116">
        <v>18.479401588332109</v>
      </c>
      <c r="C116">
        <f>coursework_1_data_2019!AD116</f>
        <v>10654.605195322973</v>
      </c>
      <c r="D116">
        <f>coursework_1_data_2019!AE116</f>
        <v>27839.452284553572</v>
      </c>
      <c r="E116">
        <f>coursework_1_data_2019!AF116</f>
        <v>6186.5449521230157</v>
      </c>
      <c r="F116">
        <f>coursework_1_data_2019!AG116</f>
        <v>14435.271554953704</v>
      </c>
      <c r="G116">
        <f>coursework_1_data_2019!AH116</f>
        <v>9279.817428184524</v>
      </c>
      <c r="H116">
        <f>coursework_1_data_2019!AI116</f>
        <v>3780.6663596307321</v>
      </c>
      <c r="I116">
        <v>18.479401588332109</v>
      </c>
    </row>
    <row r="117" spans="1:9" x14ac:dyDescent="0.2">
      <c r="A117" t="s">
        <v>157</v>
      </c>
      <c r="B117">
        <v>34.230041249351729</v>
      </c>
      <c r="C117">
        <f>coursework_1_data_2019!AD117</f>
        <v>10027.701525464094</v>
      </c>
      <c r="D117">
        <f>coursework_1_data_2019!AE117</f>
        <v>29456.373231050777</v>
      </c>
      <c r="E117">
        <f>coursework_1_data_2019!AF117</f>
        <v>10654.432870805602</v>
      </c>
      <c r="F117">
        <f>coursework_1_data_2019!AG117</f>
        <v>21935.597086952708</v>
      </c>
      <c r="G117">
        <f>coursework_1_data_2019!AH117</f>
        <v>3133.6567267075293</v>
      </c>
      <c r="H117">
        <f>coursework_1_data_2019!AI117</f>
        <v>6267.3134534150586</v>
      </c>
      <c r="I117">
        <v>34.230041249351729</v>
      </c>
    </row>
    <row r="118" spans="1:9" x14ac:dyDescent="0.2">
      <c r="A118" t="s">
        <v>158</v>
      </c>
      <c r="B118">
        <v>3.1652993350742236</v>
      </c>
      <c r="C118">
        <f>coursework_1_data_2019!AD118</f>
        <v>11981.575000221881</v>
      </c>
      <c r="D118">
        <f>coursework_1_data_2019!AE118</f>
        <v>15531.671296583922</v>
      </c>
      <c r="E118">
        <f>coursework_1_data_2019!AF118</f>
        <v>11094.050926131371</v>
      </c>
      <c r="F118">
        <f>coursework_1_data_2019!AG118</f>
        <v>29288.294444986819</v>
      </c>
      <c r="G118">
        <f>coursework_1_data_2019!AH118</f>
        <v>11094.050926131371</v>
      </c>
      <c r="H118">
        <f>coursework_1_data_2019!AI118</f>
        <v>5768.906481588313</v>
      </c>
      <c r="I118">
        <v>3.1652993350742236</v>
      </c>
    </row>
    <row r="119" spans="1:9" x14ac:dyDescent="0.2">
      <c r="A119" t="s">
        <v>159</v>
      </c>
      <c r="B119">
        <v>16.052651694007494</v>
      </c>
      <c r="C119">
        <f>coursework_1_data_2019!AD119</f>
        <v>13670.97126992807</v>
      </c>
      <c r="D119">
        <f>coursework_1_data_2019!AE119</f>
        <v>21558.070079501955</v>
      </c>
      <c r="E119">
        <f>coursework_1_data_2019!AF119</f>
        <v>1577.4197619147772</v>
      </c>
      <c r="F119">
        <f>coursework_1_data_2019!AG119</f>
        <v>15774.197619147773</v>
      </c>
      <c r="G119">
        <f>coursework_1_data_2019!AH119</f>
        <v>4732.2592857443324</v>
      </c>
      <c r="H119">
        <f>coursework_1_data_2019!AI119</f>
        <v>5258.0658730492578</v>
      </c>
      <c r="I119">
        <v>16.052651694007494</v>
      </c>
    </row>
    <row r="120" spans="1:9" x14ac:dyDescent="0.2">
      <c r="A120" t="s">
        <v>160</v>
      </c>
      <c r="B120">
        <v>81.39013269094329</v>
      </c>
      <c r="C120">
        <f>coursework_1_data_2019!AD120</f>
        <v>8875.6411726201259</v>
      </c>
      <c r="D120">
        <f>coursework_1_data_2019!AE120</f>
        <v>21079.6477849728</v>
      </c>
      <c r="E120">
        <f>coursework_1_data_2019!AF120</f>
        <v>7766.186026042611</v>
      </c>
      <c r="F120">
        <f>coursework_1_data_2019!AG120</f>
        <v>23668.376460320338</v>
      </c>
      <c r="G120">
        <f>coursework_1_data_2019!AH120</f>
        <v>11834.188230160169</v>
      </c>
      <c r="H120">
        <f>coursework_1_data_2019!AI120</f>
        <v>8505.8227904276209</v>
      </c>
      <c r="I120">
        <v>81.39013269094329</v>
      </c>
    </row>
    <row r="121" spans="1:9" x14ac:dyDescent="0.2">
      <c r="A121" t="s">
        <v>161</v>
      </c>
      <c r="B121">
        <v>18.161173810505773</v>
      </c>
      <c r="C121">
        <f>coursework_1_data_2019!AD121</f>
        <v>18302.471879559274</v>
      </c>
      <c r="D121">
        <f>coursework_1_data_2019!AE121</f>
        <v>20394.182951508908</v>
      </c>
      <c r="E121">
        <f>coursework_1_data_2019!AF121</f>
        <v>7843.9165198111186</v>
      </c>
      <c r="F121">
        <f>coursework_1_data_2019!AG121</f>
        <v>20917.110719496315</v>
      </c>
      <c r="G121">
        <f>coursework_1_data_2019!AH121</f>
        <v>3660.4943759118555</v>
      </c>
      <c r="H121">
        <f>coursework_1_data_2019!AI121</f>
        <v>1568.7833039622237</v>
      </c>
      <c r="I121">
        <v>18.161173810505773</v>
      </c>
    </row>
    <row r="122" spans="1:9" x14ac:dyDescent="0.2">
      <c r="A122" t="s">
        <v>162</v>
      </c>
      <c r="B122">
        <v>21.764378224097584</v>
      </c>
      <c r="C122">
        <f>coursework_1_data_2019!AD122</f>
        <v>16835.429415331109</v>
      </c>
      <c r="D122">
        <f>coursework_1_data_2019!AE122</f>
        <v>18433.729676280265</v>
      </c>
      <c r="E122">
        <f>coursework_1_data_2019!AF122</f>
        <v>3729.3672755480302</v>
      </c>
      <c r="F122">
        <f>coursework_1_data_2019!AG122</f>
        <v>10548.78172226443</v>
      </c>
      <c r="G122">
        <f>coursework_1_data_2019!AH122</f>
        <v>6393.2010437966246</v>
      </c>
      <c r="H122">
        <f>coursework_1_data_2019!AI122</f>
        <v>3835.9206262779744</v>
      </c>
      <c r="I122">
        <v>21.764378224097584</v>
      </c>
    </row>
    <row r="123" spans="1:9" x14ac:dyDescent="0.2">
      <c r="A123" t="s">
        <v>163</v>
      </c>
      <c r="B123">
        <v>47.421554239477189</v>
      </c>
      <c r="C123">
        <f>coursework_1_data_2019!AD123</f>
        <v>14084.368643609791</v>
      </c>
      <c r="D123">
        <f>coursework_1_data_2019!AE123</f>
        <v>15066.999014094195</v>
      </c>
      <c r="E123">
        <f>coursework_1_data_2019!AF123</f>
        <v>6550.8691365626937</v>
      </c>
      <c r="F123">
        <f>coursework_1_data_2019!AG123</f>
        <v>21290.324693828756</v>
      </c>
      <c r="G123">
        <f>coursework_1_data_2019!AH123</f>
        <v>9498.7602480159057</v>
      </c>
      <c r="H123">
        <f>coursework_1_data_2019!AI123</f>
        <v>5568.2387660782897</v>
      </c>
      <c r="I123">
        <v>47.421554239477189</v>
      </c>
    </row>
    <row r="124" spans="1:9" x14ac:dyDescent="0.2">
      <c r="A124" t="s">
        <v>164</v>
      </c>
      <c r="B124">
        <v>34.349855152385032</v>
      </c>
      <c r="C124">
        <f>coursework_1_data_2019!AD124</f>
        <v>19333.442393777605</v>
      </c>
      <c r="D124">
        <f>coursework_1_data_2019!AE124</f>
        <v>19829.17168592575</v>
      </c>
      <c r="E124">
        <f>coursework_1_data_2019!AF124</f>
        <v>7931.6686743703003</v>
      </c>
      <c r="F124">
        <f>coursework_1_data_2019!AG124</f>
        <v>18837.713101629462</v>
      </c>
      <c r="G124">
        <f>coursework_1_data_2019!AH124</f>
        <v>8923.1272586665873</v>
      </c>
      <c r="H124">
        <f>coursework_1_data_2019!AI124</f>
        <v>4461.5636293332936</v>
      </c>
      <c r="I124">
        <v>34.349855152385032</v>
      </c>
    </row>
    <row r="125" spans="1:9" x14ac:dyDescent="0.2">
      <c r="A125" t="s">
        <v>165</v>
      </c>
      <c r="B125">
        <v>2.6366654687446385</v>
      </c>
      <c r="C125">
        <f>coursework_1_data_2019!AD125</f>
        <v>14499.057561258518</v>
      </c>
      <c r="D125">
        <f>coursework_1_data_2019!AE125</f>
        <v>21748.586341887778</v>
      </c>
      <c r="E125">
        <f>coursework_1_data_2019!AF125</f>
        <v>2670.8790244423585</v>
      </c>
      <c r="F125">
        <f>coursework_1_data_2019!AG125</f>
        <v>23274.80292728341</v>
      </c>
      <c r="G125">
        <f>coursework_1_data_2019!AH125</f>
        <v>9538.85365872271</v>
      </c>
      <c r="H125">
        <f>coursework_1_data_2019!AI125</f>
        <v>4578.649756186901</v>
      </c>
      <c r="I125">
        <v>2.6366654687446385</v>
      </c>
    </row>
    <row r="126" spans="1:9" x14ac:dyDescent="0.2">
      <c r="A126" t="s">
        <v>166</v>
      </c>
      <c r="B126">
        <v>6.1587092232188638</v>
      </c>
      <c r="C126">
        <f>coursework_1_data_2019!AD126</f>
        <v>20643.713000470972</v>
      </c>
      <c r="D126">
        <f>coursework_1_data_2019!AE126</f>
        <v>13968.500413492335</v>
      </c>
      <c r="E126">
        <f>coursework_1_data_2019!AF126</f>
        <v>5068.2169641874843</v>
      </c>
      <c r="F126">
        <f>coursework_1_data_2019!AG126</f>
        <v>17553.336802795679</v>
      </c>
      <c r="G126">
        <f>coursework_1_data_2019!AH126</f>
        <v>5315.4470600015084</v>
      </c>
      <c r="H126">
        <f>coursework_1_data_2019!AI126</f>
        <v>6551.5975390716267</v>
      </c>
      <c r="I126">
        <v>6.1587092232188638</v>
      </c>
    </row>
    <row r="127" spans="1:9" x14ac:dyDescent="0.2">
      <c r="A127" t="s">
        <v>167</v>
      </c>
      <c r="B127">
        <v>37.020705571200494</v>
      </c>
      <c r="C127">
        <f>coursework_1_data_2019!AD127</f>
        <v>22808.688768733311</v>
      </c>
      <c r="D127">
        <f>coursework_1_data_2019!AE127</f>
        <v>24485.798237022525</v>
      </c>
      <c r="E127">
        <f>coursework_1_data_2019!AF127</f>
        <v>1677.1094682892142</v>
      </c>
      <c r="F127">
        <f>coursework_1_data_2019!AG127</f>
        <v>21131.579300444097</v>
      </c>
      <c r="G127">
        <f>coursework_1_data_2019!AH127</f>
        <v>10733.500597050972</v>
      </c>
      <c r="H127">
        <f>coursework_1_data_2019!AI127</f>
        <v>6373.0159794990141</v>
      </c>
      <c r="I127">
        <v>37.020705571200494</v>
      </c>
    </row>
    <row r="128" spans="1:9" x14ac:dyDescent="0.2">
      <c r="A128" t="s">
        <v>168</v>
      </c>
      <c r="B128">
        <v>1.835461291502412</v>
      </c>
      <c r="C128">
        <f>coursework_1_data_2019!AD128</f>
        <v>18233.893394168485</v>
      </c>
      <c r="D128">
        <f>coursework_1_data_2019!AE128</f>
        <v>21147.985945747922</v>
      </c>
      <c r="E128">
        <f>coursework_1_data_2019!AF128</f>
        <v>4079.7295722112131</v>
      </c>
      <c r="F128">
        <f>coursework_1_data_2019!AG128</f>
        <v>28308.327643914545</v>
      </c>
      <c r="G128">
        <f>coursework_1_data_2019!AH128</f>
        <v>8575.7580803623459</v>
      </c>
      <c r="H128">
        <f>coursework_1_data_2019!AI128</f>
        <v>3746.690423459278</v>
      </c>
      <c r="I128">
        <v>1.835461291502412</v>
      </c>
    </row>
    <row r="129" spans="1:9" x14ac:dyDescent="0.2">
      <c r="A129" t="s">
        <v>169</v>
      </c>
      <c r="B129">
        <v>60.773637580930398</v>
      </c>
      <c r="C129">
        <f>coursework_1_data_2019!AD129</f>
        <v>26625.774736084335</v>
      </c>
      <c r="D129">
        <f>coursework_1_data_2019!AE129</f>
        <v>7396.0485378012045</v>
      </c>
      <c r="E129">
        <f>coursework_1_data_2019!AF129</f>
        <v>8875.258245361445</v>
      </c>
      <c r="F129">
        <f>coursework_1_data_2019!AG129</f>
        <v>22188.145613403613</v>
      </c>
      <c r="G129">
        <f>coursework_1_data_2019!AH129</f>
        <v>6902.9786352811234</v>
      </c>
      <c r="H129">
        <f>coursework_1_data_2019!AI129</f>
        <v>6902.9786352811234</v>
      </c>
      <c r="I129">
        <v>60.773637580930398</v>
      </c>
    </row>
    <row r="130" spans="1:9" x14ac:dyDescent="0.2">
      <c r="A130" t="s">
        <v>170</v>
      </c>
      <c r="B130">
        <v>17.584194964270011</v>
      </c>
      <c r="C130">
        <f>coursework_1_data_2019!AD130</f>
        <v>21487.662500447659</v>
      </c>
      <c r="D130">
        <f>coursework_1_data_2019!AE130</f>
        <v>11639.150521075815</v>
      </c>
      <c r="E130">
        <f>coursework_1_data_2019!AF130</f>
        <v>8505.5330730938658</v>
      </c>
      <c r="F130">
        <f>coursework_1_data_2019!AG130</f>
        <v>12534.469791927802</v>
      </c>
      <c r="G130">
        <f>coursework_1_data_2019!AH130</f>
        <v>8057.8734376678731</v>
      </c>
      <c r="H130">
        <f>coursework_1_data_2019!AI130</f>
        <v>4924.255989685922</v>
      </c>
      <c r="I130">
        <v>17.584194964270011</v>
      </c>
    </row>
    <row r="131" spans="1:9" x14ac:dyDescent="0.2">
      <c r="A131" t="s">
        <v>171</v>
      </c>
      <c r="B131">
        <v>63.477989326546435</v>
      </c>
      <c r="C131">
        <f>coursework_1_data_2019!AD131</f>
        <v>4759.1646368108404</v>
      </c>
      <c r="D131">
        <f>coursework_1_data_2019!AE131</f>
        <v>17738.704555385859</v>
      </c>
      <c r="E131">
        <f>coursework_1_data_2019!AF131</f>
        <v>12546.888587955851</v>
      </c>
      <c r="F131">
        <f>coursework_1_data_2019!AG131</f>
        <v>18604.007216624195</v>
      </c>
      <c r="G131">
        <f>coursework_1_data_2019!AH131</f>
        <v>14710.145241051689</v>
      </c>
      <c r="H131">
        <f>coursework_1_data_2019!AI131</f>
        <v>5624.467298049175</v>
      </c>
      <c r="I131">
        <v>63.477989326546435</v>
      </c>
    </row>
    <row r="132" spans="1:9" x14ac:dyDescent="0.2">
      <c r="A132" t="s">
        <v>172</v>
      </c>
      <c r="B132">
        <v>10.939454088797618</v>
      </c>
      <c r="C132">
        <f>coursework_1_data_2019!AD132</f>
        <v>7838.6141330212822</v>
      </c>
      <c r="D132">
        <f>coursework_1_data_2019!AE132</f>
        <v>2239.6040380060804</v>
      </c>
      <c r="E132">
        <f>coursework_1_data_2019!AF132</f>
        <v>5039.1090855136817</v>
      </c>
      <c r="F132">
        <f>coursework_1_data_2019!AG132</f>
        <v>27435.149465574486</v>
      </c>
      <c r="G132">
        <f>coursework_1_data_2019!AH132</f>
        <v>14557.426247039522</v>
      </c>
      <c r="H132">
        <f>coursework_1_data_2019!AI132</f>
        <v>4479.2080760121607</v>
      </c>
      <c r="I132">
        <v>10.939454088797618</v>
      </c>
    </row>
    <row r="133" spans="1:9" x14ac:dyDescent="0.2">
      <c r="A133" t="s">
        <v>173</v>
      </c>
      <c r="B133">
        <v>13.847351467622758</v>
      </c>
      <c r="C133">
        <f>coursework_1_data_2019!AD133</f>
        <v>12990.467471250859</v>
      </c>
      <c r="D133">
        <f>coursework_1_data_2019!AE133</f>
        <v>22269.372807858614</v>
      </c>
      <c r="E133">
        <f>coursework_1_data_2019!AF133</f>
        <v>19176.404362322697</v>
      </c>
      <c r="F133">
        <f>coursework_1_data_2019!AG133</f>
        <v>11134.686403929307</v>
      </c>
      <c r="G133">
        <f>coursework_1_data_2019!AH133</f>
        <v>6804.53058017902</v>
      </c>
      <c r="H133">
        <f>coursework_1_data_2019!AI133</f>
        <v>1855.7810673215513</v>
      </c>
      <c r="I133">
        <v>13.847351467622758</v>
      </c>
    </row>
    <row r="134" spans="1:9" x14ac:dyDescent="0.2">
      <c r="A134" t="s">
        <v>174</v>
      </c>
      <c r="B134">
        <v>-9.6350921028036396</v>
      </c>
      <c r="C134">
        <f>coursework_1_data_2019!AD134</f>
        <v>22555.384040656078</v>
      </c>
      <c r="D134">
        <f>coursework_1_data_2019!AE134</f>
        <v>22555.384040656078</v>
      </c>
      <c r="E134">
        <f>coursework_1_data_2019!AF134</f>
        <v>10572.836269057536</v>
      </c>
      <c r="F134">
        <f>coursework_1_data_2019!AG134</f>
        <v>11277.692020328039</v>
      </c>
      <c r="G134">
        <f>coursework_1_data_2019!AH134</f>
        <v>11277.692020328039</v>
      </c>
      <c r="H134">
        <f>coursework_1_data_2019!AI134</f>
        <v>7048.5575127050251</v>
      </c>
      <c r="I134">
        <v>-9.6350921028036396</v>
      </c>
    </row>
    <row r="135" spans="1:9" x14ac:dyDescent="0.2">
      <c r="A135" t="s">
        <v>175</v>
      </c>
      <c r="B135">
        <v>73.880823292295105</v>
      </c>
      <c r="C135">
        <f>coursework_1_data_2019!AD135</f>
        <v>19222.349184652023</v>
      </c>
      <c r="D135">
        <f>coursework_1_data_2019!AE135</f>
        <v>37376.79008126782</v>
      </c>
      <c r="E135">
        <f>coursework_1_data_2019!AF135</f>
        <v>11213.037024380346</v>
      </c>
      <c r="F135">
        <f>coursework_1_data_2019!AG135</f>
        <v>23493.982336796915</v>
      </c>
      <c r="G135">
        <f>coursework_1_data_2019!AH135</f>
        <v>11213.037024380346</v>
      </c>
      <c r="H135">
        <f>coursework_1_data_2019!AI135</f>
        <v>9611.1745923260114</v>
      </c>
      <c r="I135">
        <v>73.880823292295105</v>
      </c>
    </row>
    <row r="136" spans="1:9" x14ac:dyDescent="0.2">
      <c r="A136" t="s">
        <v>176</v>
      </c>
      <c r="B136">
        <v>37.439584990152582</v>
      </c>
      <c r="C136">
        <f>coursework_1_data_2019!AD136</f>
        <v>9379.5832054299262</v>
      </c>
      <c r="D136">
        <f>coursework_1_data_2019!AE136</f>
        <v>12363.996043521267</v>
      </c>
      <c r="E136">
        <f>coursework_1_data_2019!AF136</f>
        <v>5542.4809850267748</v>
      </c>
      <c r="F136">
        <f>coursework_1_data_2019!AG136</f>
        <v>17053.787646236229</v>
      </c>
      <c r="G136">
        <f>coursework_1_data_2019!AH136</f>
        <v>14069.374808144888</v>
      </c>
      <c r="H136">
        <f>coursework_1_data_2019!AI136</f>
        <v>5542.4809850267748</v>
      </c>
      <c r="I136">
        <v>37.439584990152582</v>
      </c>
    </row>
    <row r="137" spans="1:9" x14ac:dyDescent="0.2">
      <c r="A137" t="s">
        <v>177</v>
      </c>
      <c r="B137">
        <v>44.814390750432381</v>
      </c>
      <c r="C137">
        <f>coursework_1_data_2019!AD137</f>
        <v>5301.679516263599</v>
      </c>
      <c r="D137">
        <f>coursework_1_data_2019!AE137</f>
        <v>29298.755221456733</v>
      </c>
      <c r="E137">
        <f>coursework_1_data_2019!AF137</f>
        <v>5022.6437522497263</v>
      </c>
      <c r="F137">
        <f>coursework_1_data_2019!AG137</f>
        <v>15626.002784776923</v>
      </c>
      <c r="G137">
        <f>coursework_1_data_2019!AH137</f>
        <v>4185.5364602081054</v>
      </c>
      <c r="H137">
        <f>coursework_1_data_2019!AI137</f>
        <v>7533.965628374589</v>
      </c>
      <c r="I137">
        <v>44.814390750432381</v>
      </c>
    </row>
    <row r="138" spans="1:9" x14ac:dyDescent="0.2">
      <c r="A138" t="s">
        <v>178</v>
      </c>
      <c r="B138">
        <v>41.264940263124799</v>
      </c>
      <c r="C138">
        <f>coursework_1_data_2019!AD138</f>
        <v>14822.866742427985</v>
      </c>
      <c r="D138">
        <f>coursework_1_data_2019!AE138</f>
        <v>16940.419134203414</v>
      </c>
      <c r="E138">
        <f>coursework_1_data_2019!AF138</f>
        <v>3882.1793849216156</v>
      </c>
      <c r="F138">
        <f>coursework_1_data_2019!AG138</f>
        <v>16940.419134203414</v>
      </c>
      <c r="G138">
        <f>coursework_1_data_2019!AH138</f>
        <v>9881.9111616186583</v>
      </c>
      <c r="H138">
        <f>coursework_1_data_2019!AI138</f>
        <v>8470.2095671017069</v>
      </c>
      <c r="I138">
        <v>41.264940263124799</v>
      </c>
    </row>
    <row r="139" spans="1:9" x14ac:dyDescent="0.2">
      <c r="A139" t="s">
        <v>179</v>
      </c>
      <c r="B139">
        <v>55.161169327485084</v>
      </c>
      <c r="C139">
        <f>coursework_1_data_2019!AD139</f>
        <v>16219.65572740997</v>
      </c>
      <c r="D139">
        <f>coursework_1_data_2019!AE139</f>
        <v>13308.435468644078</v>
      </c>
      <c r="E139">
        <f>coursework_1_data_2019!AF139</f>
        <v>4990.6633007415294</v>
      </c>
      <c r="F139">
        <f>coursework_1_data_2019!AG139</f>
        <v>22873.873461732011</v>
      </c>
      <c r="G139">
        <f>coursework_1_data_2019!AH139</f>
        <v>10813.103818273314</v>
      </c>
      <c r="H139">
        <f>coursework_1_data_2019!AI139</f>
        <v>6654.2177343220392</v>
      </c>
      <c r="I139">
        <v>55.161169327485084</v>
      </c>
    </row>
    <row r="140" spans="1:9" x14ac:dyDescent="0.2">
      <c r="A140" t="s">
        <v>180</v>
      </c>
      <c r="B140">
        <v>50.161790585344562</v>
      </c>
      <c r="C140">
        <f>coursework_1_data_2019!AD140</f>
        <v>18586.476825256861</v>
      </c>
      <c r="D140">
        <f>coursework_1_data_2019!AE140</f>
        <v>12967.309412969902</v>
      </c>
      <c r="E140">
        <f>coursework_1_data_2019!AF140</f>
        <v>7348.1420006829449</v>
      </c>
      <c r="F140">
        <f>coursework_1_data_2019!AG140</f>
        <v>25502.375178840808</v>
      </c>
      <c r="G140">
        <f>coursework_1_data_2019!AH140</f>
        <v>13831.796707167896</v>
      </c>
      <c r="H140">
        <f>coursework_1_data_2019!AI140</f>
        <v>8212.6292948809387</v>
      </c>
      <c r="I140">
        <v>50.161790585344562</v>
      </c>
    </row>
    <row r="141" spans="1:9" x14ac:dyDescent="0.2">
      <c r="A141" t="s">
        <v>181</v>
      </c>
      <c r="B141">
        <v>35.310831089392252</v>
      </c>
      <c r="C141">
        <f>coursework_1_data_2019!AD141</f>
        <v>20062.741664842782</v>
      </c>
      <c r="D141">
        <f>coursework_1_data_2019!AE141</f>
        <v>4559.7140147369955</v>
      </c>
      <c r="E141">
        <f>coursework_1_data_2019!AF141</f>
        <v>8663.4566280002928</v>
      </c>
      <c r="F141">
        <f>coursework_1_data_2019!AG141</f>
        <v>23710.51287663238</v>
      </c>
      <c r="G141">
        <f>coursework_1_data_2019!AH141</f>
        <v>15503.027650105785</v>
      </c>
      <c r="H141">
        <f>coursework_1_data_2019!AI141</f>
        <v>9575.3994309476911</v>
      </c>
      <c r="I141">
        <v>35.310831089392252</v>
      </c>
    </row>
    <row r="142" spans="1:9" x14ac:dyDescent="0.2">
      <c r="A142" t="s">
        <v>182</v>
      </c>
      <c r="B142">
        <v>14.263159854986327</v>
      </c>
      <c r="C142">
        <f>coursework_1_data_2019!AD142</f>
        <v>14199.135356181134</v>
      </c>
      <c r="D142">
        <f>coursework_1_data_2019!AE142</f>
        <v>24890.249036129284</v>
      </c>
      <c r="E142">
        <f>coursework_1_data_2019!AF142</f>
        <v>8853.5785162070606</v>
      </c>
      <c r="F142">
        <f>coursework_1_data_2019!AG142</f>
        <v>10691.113679948148</v>
      </c>
      <c r="G142">
        <f>coursework_1_data_2019!AH142</f>
        <v>8018.3352599611108</v>
      </c>
      <c r="H142">
        <f>coursework_1_data_2019!AI142</f>
        <v>6848.9947012167813</v>
      </c>
      <c r="I142">
        <v>14.263159854986327</v>
      </c>
    </row>
    <row r="143" spans="1:9" x14ac:dyDescent="0.2">
      <c r="A143" t="s">
        <v>183</v>
      </c>
      <c r="B143">
        <v>8.2668746410728318</v>
      </c>
      <c r="C143">
        <f>coursework_1_data_2019!AD143</f>
        <v>3606.462781304097</v>
      </c>
      <c r="D143">
        <f>coursework_1_data_2019!AE143</f>
        <v>22239.853818041931</v>
      </c>
      <c r="E143">
        <f>coursework_1_data_2019!AF143</f>
        <v>12622.61973456434</v>
      </c>
      <c r="F143">
        <f>coursework_1_data_2019!AG143</f>
        <v>27048.470859780726</v>
      </c>
      <c r="G143">
        <f>coursework_1_data_2019!AH143</f>
        <v>9617.2340834775932</v>
      </c>
      <c r="H143">
        <f>coursework_1_data_2019!AI143</f>
        <v>9617.2340834775932</v>
      </c>
      <c r="I143">
        <v>8.2668746410728318</v>
      </c>
    </row>
    <row r="144" spans="1:9" x14ac:dyDescent="0.2">
      <c r="A144" t="s">
        <v>184</v>
      </c>
      <c r="B144">
        <v>7.8279635741303082</v>
      </c>
      <c r="C144">
        <f>coursework_1_data_2019!AD144</f>
        <v>19362.348088548999</v>
      </c>
      <c r="D144">
        <f>coursework_1_data_2019!AE144</f>
        <v>25115.731520574984</v>
      </c>
      <c r="E144">
        <f>coursework_1_data_2019!AF144</f>
        <v>6970.4453118776391</v>
      </c>
      <c r="F144">
        <f>coursework_1_data_2019!AG144</f>
        <v>7634.2972463421756</v>
      </c>
      <c r="G144">
        <f>coursework_1_data_2019!AH144</f>
        <v>10510.98896235517</v>
      </c>
      <c r="H144">
        <f>coursework_1_data_2019!AI144</f>
        <v>7855.5812244970211</v>
      </c>
      <c r="I144">
        <v>7.8279635741303082</v>
      </c>
    </row>
    <row r="145" spans="1:9" x14ac:dyDescent="0.2">
      <c r="A145" t="s">
        <v>185</v>
      </c>
      <c r="B145">
        <v>69.369915450099597</v>
      </c>
      <c r="C145">
        <f>coursework_1_data_2019!AD145</f>
        <v>7143.7820074920419</v>
      </c>
      <c r="D145">
        <f>coursework_1_data_2019!AE145</f>
        <v>38397.828290269717</v>
      </c>
      <c r="E145">
        <f>coursework_1_data_2019!AF145</f>
        <v>10715.673011238063</v>
      </c>
      <c r="F145">
        <f>coursework_1_data_2019!AG145</f>
        <v>16073.509516857093</v>
      </c>
      <c r="G145">
        <f>coursework_1_data_2019!AH145</f>
        <v>7590.2683829602938</v>
      </c>
      <c r="H145">
        <f>coursework_1_data_2019!AI145</f>
        <v>9376.2138848333034</v>
      </c>
      <c r="I145">
        <v>69.369915450099597</v>
      </c>
    </row>
    <row r="146" spans="1:9" x14ac:dyDescent="0.2">
      <c r="A146" t="s">
        <v>186</v>
      </c>
      <c r="B146">
        <v>54.66885954480756</v>
      </c>
      <c r="C146">
        <f>coursework_1_data_2019!AD146</f>
        <v>22067.845383848104</v>
      </c>
      <c r="D146">
        <f>coursework_1_data_2019!AE146</f>
        <v>18831.228060883714</v>
      </c>
      <c r="E146">
        <f>coursework_1_data_2019!AF146</f>
        <v>7650.1863997340088</v>
      </c>
      <c r="F146">
        <f>coursework_1_data_2019!AG146</f>
        <v>14417.658984114092</v>
      </c>
      <c r="G146">
        <f>coursework_1_data_2019!AH146</f>
        <v>9121.376091990549</v>
      </c>
      <c r="H146">
        <f>coursework_1_data_2019!AI146</f>
        <v>4413.5690767696206</v>
      </c>
      <c r="I146">
        <v>54.66885954480756</v>
      </c>
    </row>
    <row r="147" spans="1:9" x14ac:dyDescent="0.2">
      <c r="A147" t="s">
        <v>187</v>
      </c>
      <c r="B147">
        <v>-9.8192217497976912</v>
      </c>
      <c r="C147">
        <f>coursework_1_data_2019!AD147</f>
        <v>2105.9967299614414</v>
      </c>
      <c r="D147">
        <f>coursework_1_data_2019!AE147</f>
        <v>30249.771212173426</v>
      </c>
      <c r="E147">
        <f>coursework_1_data_2019!AF147</f>
        <v>2105.9967299614414</v>
      </c>
      <c r="F147">
        <f>coursework_1_data_2019!AG147</f>
        <v>23931.781022289102</v>
      </c>
      <c r="G147">
        <f>coursework_1_data_2019!AH147</f>
        <v>5552.1731971710724</v>
      </c>
      <c r="H147">
        <f>coursework_1_data_2019!AI147</f>
        <v>8806.8954162023892</v>
      </c>
      <c r="I147">
        <v>-9.8192217497976912</v>
      </c>
    </row>
    <row r="148" spans="1:9" x14ac:dyDescent="0.2">
      <c r="A148" t="s">
        <v>188</v>
      </c>
      <c r="B148">
        <v>26.42701844587134</v>
      </c>
      <c r="C148">
        <f>coursework_1_data_2019!AD148</f>
        <v>21623.746805582858</v>
      </c>
      <c r="D148">
        <f>coursework_1_data_2019!AE148</f>
        <v>24244.807024441387</v>
      </c>
      <c r="E148">
        <f>coursework_1_data_2019!AF148</f>
        <v>8518.4457112902164</v>
      </c>
      <c r="F148">
        <f>coursework_1_data_2019!AG148</f>
        <v>7207.9156018609519</v>
      </c>
      <c r="G148">
        <f>coursework_1_data_2019!AH148</f>
        <v>7863.1806565755842</v>
      </c>
      <c r="H148">
        <f>coursework_1_data_2019!AI148</f>
        <v>2621.0602188585281</v>
      </c>
      <c r="I148">
        <v>26.42701844587134</v>
      </c>
    </row>
    <row r="149" spans="1:9" x14ac:dyDescent="0.2">
      <c r="A149" t="s">
        <v>189</v>
      </c>
      <c r="B149">
        <v>48.74975241676691</v>
      </c>
      <c r="C149">
        <f>coursework_1_data_2019!AD149</f>
        <v>20163.646990064291</v>
      </c>
      <c r="D149">
        <f>coursework_1_data_2019!AE149</f>
        <v>13734.658094681474</v>
      </c>
      <c r="E149">
        <f>coursework_1_data_2019!AF149</f>
        <v>8766.803039158387</v>
      </c>
      <c r="F149">
        <f>coursework_1_data_2019!AG149</f>
        <v>11981.297486849795</v>
      </c>
      <c r="G149">
        <f>coursework_1_data_2019!AH149</f>
        <v>4091.1747516072473</v>
      </c>
      <c r="H149">
        <f>coursework_1_data_2019!AI149</f>
        <v>2337.8141437755698</v>
      </c>
      <c r="I149">
        <v>48.74975241676691</v>
      </c>
    </row>
    <row r="150" spans="1:9" x14ac:dyDescent="0.2">
      <c r="A150" t="s">
        <v>190</v>
      </c>
      <c r="B150">
        <v>27.38403624875113</v>
      </c>
      <c r="C150">
        <f>coursework_1_data_2019!AD150</f>
        <v>11998.536178586213</v>
      </c>
      <c r="D150">
        <f>coursework_1_data_2019!AE150</f>
        <v>24596.999166101734</v>
      </c>
      <c r="E150">
        <f>coursework_1_data_2019!AF150</f>
        <v>7799.0485160810376</v>
      </c>
      <c r="F150">
        <f>coursework_1_data_2019!AG150</f>
        <v>11398.609369656902</v>
      </c>
      <c r="G150">
        <f>coursework_1_data_2019!AH150</f>
        <v>5999.2680892931066</v>
      </c>
      <c r="H150">
        <f>coursework_1_data_2019!AI150</f>
        <v>3599.5608535758638</v>
      </c>
      <c r="I150">
        <v>27.38403624875113</v>
      </c>
    </row>
    <row r="151" spans="1:9" x14ac:dyDescent="0.2">
      <c r="A151" t="s">
        <v>191</v>
      </c>
      <c r="B151">
        <v>52.978825296332502</v>
      </c>
      <c r="C151">
        <f>coursework_1_data_2019!AD151</f>
        <v>6817.2263735764309</v>
      </c>
      <c r="D151">
        <f>coursework_1_data_2019!AE151</f>
        <v>10225.839560364646</v>
      </c>
      <c r="E151">
        <f>coursework_1_data_2019!AF151</f>
        <v>8710.9003662365503</v>
      </c>
      <c r="F151">
        <f>coursework_1_data_2019!AG151</f>
        <v>20830.413919261315</v>
      </c>
      <c r="G151">
        <f>coursework_1_data_2019!AH151</f>
        <v>18936.739926601196</v>
      </c>
      <c r="H151">
        <f>coursework_1_data_2019!AI151</f>
        <v>10604.574358896669</v>
      </c>
      <c r="I151">
        <v>52.978825296332502</v>
      </c>
    </row>
    <row r="152" spans="1:9" x14ac:dyDescent="0.2">
      <c r="A152" t="s">
        <v>192</v>
      </c>
      <c r="B152">
        <v>22.189315626035238</v>
      </c>
      <c r="C152">
        <f>coursework_1_data_2019!AD152</f>
        <v>20099.492487814681</v>
      </c>
      <c r="D152">
        <f>coursework_1_data_2019!AE152</f>
        <v>17587.055926837846</v>
      </c>
      <c r="E152">
        <f>coursework_1_data_2019!AF152</f>
        <v>8950.5552484799755</v>
      </c>
      <c r="F152">
        <f>coursework_1_data_2019!AG152</f>
        <v>11934.073664639967</v>
      </c>
      <c r="G152">
        <f>coursework_1_data_2019!AH152</f>
        <v>10520.828099090499</v>
      </c>
      <c r="H152">
        <f>coursework_1_data_2019!AI152</f>
        <v>4710.8185518315668</v>
      </c>
      <c r="I152">
        <v>22.189315626035238</v>
      </c>
    </row>
    <row r="153" spans="1:9" x14ac:dyDescent="0.2">
      <c r="A153" t="s">
        <v>193</v>
      </c>
      <c r="B153">
        <v>70.529609262146778</v>
      </c>
      <c r="C153">
        <f>coursework_1_data_2019!AD153</f>
        <v>2357.56755609832</v>
      </c>
      <c r="D153">
        <f>coursework_1_data_2019!AE153</f>
        <v>18389.026937566898</v>
      </c>
      <c r="E153">
        <f>coursework_1_data_2019!AF153</f>
        <v>3772.1080897573115</v>
      </c>
      <c r="F153">
        <f>coursework_1_data_2019!AG153</f>
        <v>15088.432359029246</v>
      </c>
      <c r="G153">
        <f>coursework_1_data_2019!AH153</f>
        <v>17445.99991512757</v>
      </c>
      <c r="H153">
        <f>coursework_1_data_2019!AI153</f>
        <v>8958.7567131736159</v>
      </c>
      <c r="I153">
        <v>70.529609262146778</v>
      </c>
    </row>
    <row r="162" spans="1:9" ht="15" customHeight="1" x14ac:dyDescent="0.2">
      <c r="A162" t="s">
        <v>64</v>
      </c>
      <c r="B162">
        <v>7.3979759597437464</v>
      </c>
      <c r="C162">
        <v>6601.4226065717166</v>
      </c>
      <c r="D162">
        <v>4951.0669549287868</v>
      </c>
      <c r="E162">
        <v>3300.7113032858583</v>
      </c>
      <c r="F162">
        <v>2467003.8238559272</v>
      </c>
      <c r="G162">
        <v>24670.038238559267</v>
      </c>
      <c r="H162">
        <v>12335.019119279634</v>
      </c>
      <c r="I162">
        <v>7.3979759597437464</v>
      </c>
    </row>
    <row r="1048575" spans="2:2" x14ac:dyDescent="0.2">
      <c r="B1048575">
        <f>MIN(B2:B1048574)</f>
        <v>-63.338301043219047</v>
      </c>
    </row>
  </sheetData>
  <sortState xmlns:xlrd2="http://schemas.microsoft.com/office/spreadsheetml/2017/richdata2" ref="A2:H153">
    <sortCondition ref="A2:A153"/>
  </sortState>
  <pageMargins left="0.7" right="0.7" top="0.75" bottom="0.75" header="0.3" footer="0.3"/>
  <drawing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56"/>
  <sheetViews>
    <sheetView workbookViewId="0">
      <selection activeCell="N156" sqref="N156"/>
    </sheetView>
  </sheetViews>
  <sheetFormatPr baseColWidth="10" defaultRowHeight="16" x14ac:dyDescent="0.2"/>
  <cols>
    <col min="1" max="1" width="26.33203125" customWidth="1"/>
    <col min="2" max="2" width="14" customWidth="1"/>
    <col min="3" max="3" width="14.6640625" style="6" customWidth="1"/>
    <col min="4" max="4" width="15.1640625" style="6" customWidth="1"/>
    <col min="5" max="5" width="11.6640625" customWidth="1"/>
    <col min="6" max="6" width="13" customWidth="1"/>
    <col min="7" max="7" width="7" style="4" customWidth="1"/>
    <col min="8" max="8" width="11.33203125" style="28" bestFit="1" customWidth="1"/>
    <col min="9" max="9" width="8.1640625" style="4" bestFit="1" customWidth="1"/>
    <col min="10" max="10" width="7" style="4" customWidth="1"/>
    <col min="11" max="11" width="14" customWidth="1"/>
    <col min="12" max="12" width="7" customWidth="1"/>
    <col min="13" max="13" width="10.5" bestFit="1" customWidth="1"/>
    <col min="14" max="14" width="8.83203125" bestFit="1" customWidth="1"/>
    <col min="15" max="15" width="7" customWidth="1"/>
    <col min="16" max="16" width="13.6640625" customWidth="1"/>
    <col min="17" max="17" width="7" customWidth="1"/>
    <col min="18" max="18" width="9.6640625" bestFit="1" customWidth="1"/>
    <col min="19" max="20" width="7" customWidth="1"/>
    <col min="21" max="21" width="16.33203125" customWidth="1"/>
    <col min="22" max="22" width="7" customWidth="1"/>
    <col min="23" max="23" width="11.5" style="5" bestFit="1" customWidth="1"/>
    <col min="24" max="24" width="8.1640625" bestFit="1" customWidth="1"/>
    <col min="25" max="25" width="7" customWidth="1"/>
    <col min="26" max="26" width="16.33203125" customWidth="1"/>
    <col min="27" max="27" width="7" customWidth="1"/>
    <col min="28" max="28" width="10.33203125" bestFit="1" customWidth="1"/>
    <col min="29" max="30" width="7" customWidth="1"/>
    <col min="31" max="31" width="14.1640625" customWidth="1"/>
    <col min="32" max="32" width="7" style="6" customWidth="1"/>
    <col min="33" max="34" width="10.83203125" style="35"/>
  </cols>
  <sheetData>
    <row r="1" spans="1:34" x14ac:dyDescent="0.2">
      <c r="A1" t="s">
        <v>0</v>
      </c>
      <c r="B1" t="s">
        <v>19</v>
      </c>
      <c r="C1" s="6" t="s">
        <v>196</v>
      </c>
      <c r="D1" s="6" t="s">
        <v>255</v>
      </c>
      <c r="F1" t="s">
        <v>20</v>
      </c>
      <c r="K1" t="s">
        <v>21</v>
      </c>
      <c r="P1" t="s">
        <v>22</v>
      </c>
      <c r="U1" t="s">
        <v>23</v>
      </c>
      <c r="Z1" t="s">
        <v>24</v>
      </c>
      <c r="AE1" t="s">
        <v>25</v>
      </c>
      <c r="AH1" s="38"/>
    </row>
    <row r="2" spans="1:34" x14ac:dyDescent="0.2">
      <c r="A2" t="s">
        <v>28</v>
      </c>
      <c r="B2">
        <v>139000</v>
      </c>
      <c r="C2" s="7">
        <f>B2/coursework_1_data_2019!D2</f>
        <v>182.17562254259502</v>
      </c>
      <c r="D2" s="7">
        <f>(B2/coursework_1_data_2019!G2)*100000</f>
        <v>76466.478526122388</v>
      </c>
      <c r="E2" s="5"/>
      <c r="F2">
        <v>21000</v>
      </c>
      <c r="G2" s="3">
        <f t="shared" ref="G2:G33" si="0">F2/B2</f>
        <v>0.15107913669064749</v>
      </c>
      <c r="H2">
        <v>11552.489561500504</v>
      </c>
      <c r="I2" s="32">
        <f>H2/D2</f>
        <v>0.15107913669064749</v>
      </c>
      <c r="J2" s="3"/>
      <c r="K2">
        <v>22000</v>
      </c>
      <c r="L2" s="3">
        <f>K2/B2</f>
        <v>0.15827338129496402</v>
      </c>
      <c r="M2" s="29">
        <v>12102.608112048147</v>
      </c>
      <c r="N2" s="34">
        <f>M2/D2</f>
        <v>0.15827338129496402</v>
      </c>
      <c r="O2" s="3"/>
      <c r="P2">
        <v>18000</v>
      </c>
      <c r="Q2" s="2">
        <f>P2/B2</f>
        <v>0.12949640287769784</v>
      </c>
      <c r="R2" s="31">
        <v>9902.1339098575736</v>
      </c>
      <c r="S2" s="37">
        <f>R2/D2</f>
        <v>0.12949640287769781</v>
      </c>
      <c r="T2" s="2"/>
      <c r="U2">
        <v>41000</v>
      </c>
      <c r="V2" s="2">
        <f>U2/B2</f>
        <v>0.29496402877697842</v>
      </c>
      <c r="W2" s="31">
        <v>22554.860572453363</v>
      </c>
      <c r="X2" s="37">
        <f>W2/D2</f>
        <v>0.29496402877697836</v>
      </c>
      <c r="Y2" s="2"/>
      <c r="Z2">
        <v>18000</v>
      </c>
      <c r="AA2" s="3">
        <f>Z2/B2</f>
        <v>0.12949640287769784</v>
      </c>
      <c r="AB2" s="29">
        <v>9902.1339098575736</v>
      </c>
      <c r="AC2" s="33">
        <f>AB2/D2</f>
        <v>0.12949640287769781</v>
      </c>
      <c r="AD2" s="3"/>
      <c r="AE2">
        <v>19000</v>
      </c>
      <c r="AF2" s="3">
        <f>AE2/B2</f>
        <v>0.1366906474820144</v>
      </c>
      <c r="AG2" s="35">
        <v>10452.252460405218</v>
      </c>
      <c r="AH2" s="39">
        <f>AG2/D2</f>
        <v>0.13669064748201437</v>
      </c>
    </row>
    <row r="3" spans="1:34" x14ac:dyDescent="0.2">
      <c r="A3" t="s">
        <v>31</v>
      </c>
      <c r="B3">
        <v>220000</v>
      </c>
      <c r="C3" s="7">
        <f>B3/coursework_1_data_2019!D3</f>
        <v>284.60543337645538</v>
      </c>
      <c r="D3" s="7">
        <f>(B3/coursework_1_data_2019!G3)*100000</f>
        <v>61805.565310221798</v>
      </c>
      <c r="E3" s="5"/>
      <c r="F3">
        <v>50000</v>
      </c>
      <c r="G3" s="3">
        <f t="shared" si="0"/>
        <v>0.22727272727272727</v>
      </c>
      <c r="H3">
        <v>14046.719388686772</v>
      </c>
      <c r="I3" s="32">
        <f t="shared" ref="I3:I66" si="1">H3/D3</f>
        <v>0.22727272727272727</v>
      </c>
      <c r="J3" s="3"/>
      <c r="K3">
        <v>17000</v>
      </c>
      <c r="L3" s="3">
        <f>K3/B3</f>
        <v>7.7272727272727271E-2</v>
      </c>
      <c r="M3" s="29">
        <v>4775.8845921535021</v>
      </c>
      <c r="N3" s="34">
        <f>M3/D3</f>
        <v>7.7272727272727271E-2</v>
      </c>
      <c r="O3" s="3"/>
      <c r="P3">
        <v>23000</v>
      </c>
      <c r="Q3" s="2">
        <f>P3/B3</f>
        <v>0.10454545454545454</v>
      </c>
      <c r="R3" s="31">
        <v>6461.4909187959147</v>
      </c>
      <c r="S3" s="37">
        <f t="shared" ref="S3:S66" si="2">R3/D3</f>
        <v>0.10454545454545454</v>
      </c>
      <c r="T3" s="2"/>
      <c r="U3">
        <v>74000</v>
      </c>
      <c r="V3" s="2">
        <f>U3/B3</f>
        <v>0.33636363636363636</v>
      </c>
      <c r="W3" s="31">
        <v>20789.144695256422</v>
      </c>
      <c r="X3" s="37">
        <f t="shared" ref="X3:X66" si="3">W3/D3</f>
        <v>0.33636363636363636</v>
      </c>
      <c r="Y3" s="2"/>
      <c r="Z3">
        <v>30000</v>
      </c>
      <c r="AA3" s="3">
        <f>Z3/B3</f>
        <v>0.13636363636363635</v>
      </c>
      <c r="AB3" s="29">
        <v>8428.0316332120638</v>
      </c>
      <c r="AC3" s="33">
        <f t="shared" ref="AC3:AC66" si="4">AB3/D3</f>
        <v>0.13636363636363638</v>
      </c>
      <c r="AD3" s="3"/>
      <c r="AE3">
        <v>26000</v>
      </c>
      <c r="AF3" s="3">
        <f>AE3/B3</f>
        <v>0.11818181818181818</v>
      </c>
      <c r="AG3" s="35">
        <v>7304.2940821171214</v>
      </c>
      <c r="AH3" s="39">
        <f t="shared" ref="AH3:AH66" si="5">AG3/D3</f>
        <v>0.11818181818181818</v>
      </c>
    </row>
    <row r="4" spans="1:34" x14ac:dyDescent="0.2">
      <c r="A4" t="s">
        <v>32</v>
      </c>
      <c r="B4">
        <v>160000</v>
      </c>
      <c r="C4" s="7">
        <f>B4/coursework_1_data_2019!D4</f>
        <v>303.60531309297915</v>
      </c>
      <c r="D4" s="7">
        <f>(B4/coursework_1_data_2019!G4)*100000</f>
        <v>62043.63994524649</v>
      </c>
      <c r="E4" s="5"/>
      <c r="F4">
        <v>41000</v>
      </c>
      <c r="G4" s="3">
        <f t="shared" si="0"/>
        <v>0.25624999999999998</v>
      </c>
      <c r="H4">
        <v>15898.682735969413</v>
      </c>
      <c r="I4" s="32">
        <f t="shared" si="1"/>
        <v>0.25624999999999998</v>
      </c>
      <c r="J4" s="3"/>
      <c r="K4">
        <v>45000</v>
      </c>
      <c r="L4" s="3">
        <f>K4/B4</f>
        <v>0.28125</v>
      </c>
      <c r="M4" s="29">
        <v>17449.773734600574</v>
      </c>
      <c r="N4" s="34">
        <f>M4/D4</f>
        <v>0.28125</v>
      </c>
      <c r="O4" s="3"/>
      <c r="P4">
        <v>5000</v>
      </c>
      <c r="Q4" s="2">
        <f>P4/B4</f>
        <v>3.125E-2</v>
      </c>
      <c r="R4" s="31">
        <v>1938.8637482889528</v>
      </c>
      <c r="S4" s="37">
        <f t="shared" si="2"/>
        <v>3.125E-2</v>
      </c>
      <c r="T4" s="2"/>
      <c r="U4">
        <v>26000</v>
      </c>
      <c r="V4" s="2">
        <f>U4/B4</f>
        <v>0.16250000000000001</v>
      </c>
      <c r="W4" s="31">
        <v>10082.091491102554</v>
      </c>
      <c r="X4" s="37">
        <f t="shared" si="3"/>
        <v>0.16249999999999998</v>
      </c>
      <c r="Y4" s="2"/>
      <c r="Z4">
        <v>29000</v>
      </c>
      <c r="AA4" s="3">
        <f>Z4/B4</f>
        <v>0.18124999999999999</v>
      </c>
      <c r="AB4" s="29">
        <v>11245.409740075926</v>
      </c>
      <c r="AC4" s="33">
        <f t="shared" si="4"/>
        <v>0.18124999999999999</v>
      </c>
      <c r="AD4" s="3"/>
      <c r="AE4">
        <v>14000</v>
      </c>
      <c r="AF4" s="3">
        <f>AE4/B4</f>
        <v>8.7499999999999994E-2</v>
      </c>
      <c r="AG4" s="35">
        <v>5428.8184952090669</v>
      </c>
      <c r="AH4" s="39">
        <f t="shared" si="5"/>
        <v>8.7499999999999981E-2</v>
      </c>
    </row>
    <row r="5" spans="1:34" x14ac:dyDescent="0.2">
      <c r="A5" t="s">
        <v>35</v>
      </c>
      <c r="B5">
        <v>161000</v>
      </c>
      <c r="C5" s="7">
        <f>B5/coursework_1_data_2019!D5</f>
        <v>325.91093117408906</v>
      </c>
      <c r="D5" s="7">
        <f>(B5/coursework_1_data_2019!G5)*100000</f>
        <v>85034.911848901946</v>
      </c>
      <c r="E5" s="5"/>
      <c r="F5">
        <v>33000</v>
      </c>
      <c r="G5" s="3">
        <f t="shared" si="0"/>
        <v>0.20496894409937888</v>
      </c>
      <c r="H5">
        <v>17429.516093253191</v>
      </c>
      <c r="I5" s="32">
        <f t="shared" si="1"/>
        <v>0.20496894409937885</v>
      </c>
      <c r="J5" s="3"/>
      <c r="K5">
        <v>42000</v>
      </c>
      <c r="L5" s="3">
        <f>K5/B5</f>
        <v>0.2608695652173913</v>
      </c>
      <c r="M5" s="29">
        <v>22183.020482322245</v>
      </c>
      <c r="N5" s="34">
        <f>M5/D5</f>
        <v>0.2608695652173913</v>
      </c>
      <c r="O5" s="3"/>
      <c r="P5">
        <v>19000</v>
      </c>
      <c r="Q5" s="2">
        <f>P5/B5</f>
        <v>0.11801242236024845</v>
      </c>
      <c r="R5" s="31">
        <v>10035.175932479111</v>
      </c>
      <c r="S5" s="37">
        <f t="shared" si="2"/>
        <v>0.11801242236024843</v>
      </c>
      <c r="T5" s="2"/>
      <c r="U5">
        <v>50000</v>
      </c>
      <c r="V5" s="2">
        <f>U5/B5</f>
        <v>0.3105590062111801</v>
      </c>
      <c r="W5" s="31">
        <v>26408.35771705029</v>
      </c>
      <c r="X5" s="37">
        <f t="shared" si="3"/>
        <v>0.3105590062111801</v>
      </c>
      <c r="Y5" s="2"/>
      <c r="Z5">
        <v>10000</v>
      </c>
      <c r="AA5" s="3">
        <f>Z5/B5</f>
        <v>6.2111801242236024E-2</v>
      </c>
      <c r="AB5" s="29">
        <v>5281.6715434100579</v>
      </c>
      <c r="AC5" s="33">
        <f t="shared" si="4"/>
        <v>6.2111801242236017E-2</v>
      </c>
      <c r="AD5" s="3"/>
      <c r="AE5">
        <v>7000</v>
      </c>
      <c r="AF5" s="3">
        <f>AE5/B5</f>
        <v>4.3478260869565216E-2</v>
      </c>
      <c r="AG5" s="35">
        <v>3697.1700803870413</v>
      </c>
      <c r="AH5" s="39">
        <f t="shared" si="5"/>
        <v>4.3478260869565216E-2</v>
      </c>
    </row>
    <row r="6" spans="1:34" x14ac:dyDescent="0.2">
      <c r="A6" t="s">
        <v>38</v>
      </c>
      <c r="B6">
        <v>130000</v>
      </c>
      <c r="C6" s="7">
        <f>B6/coursework_1_data_2019!D6</f>
        <v>354.22343324250681</v>
      </c>
      <c r="D6" s="7">
        <f>(B6/coursework_1_data_2019!G6)*100000</f>
        <v>76262.8840276189</v>
      </c>
      <c r="E6" s="5"/>
      <c r="F6">
        <v>37000</v>
      </c>
      <c r="G6" s="3">
        <f t="shared" si="0"/>
        <v>0.2846153846153846</v>
      </c>
      <c r="H6">
        <v>21705.590069399226</v>
      </c>
      <c r="I6" s="32">
        <f t="shared" si="1"/>
        <v>0.2846153846153846</v>
      </c>
      <c r="J6" s="3"/>
      <c r="K6">
        <v>52000</v>
      </c>
      <c r="L6" s="3">
        <f>K6/B6</f>
        <v>0.4</v>
      </c>
      <c r="M6" s="29">
        <v>30505.153611047557</v>
      </c>
      <c r="N6" s="34">
        <f>M6/D6</f>
        <v>0.39999999999999997</v>
      </c>
      <c r="O6" s="3"/>
      <c r="P6">
        <v>17000</v>
      </c>
      <c r="Q6" s="2">
        <f>P6/B6</f>
        <v>0.13076923076923078</v>
      </c>
      <c r="R6" s="31">
        <v>9972.8386805347782</v>
      </c>
      <c r="S6" s="37">
        <f t="shared" si="2"/>
        <v>0.13076923076923075</v>
      </c>
      <c r="T6" s="2"/>
      <c r="U6">
        <v>8000</v>
      </c>
      <c r="V6" s="2">
        <f>U6/B6</f>
        <v>6.1538461538461542E-2</v>
      </c>
      <c r="W6" s="31">
        <v>4693.1005555457778</v>
      </c>
      <c r="X6" s="37">
        <f t="shared" si="3"/>
        <v>6.1538461538461528E-2</v>
      </c>
      <c r="Y6" s="2"/>
      <c r="Z6">
        <v>3000</v>
      </c>
      <c r="AA6" s="3">
        <f>Z6/B6</f>
        <v>2.3076923076923078E-2</v>
      </c>
      <c r="AB6" s="29">
        <v>1759.9127083296667</v>
      </c>
      <c r="AC6" s="33">
        <f t="shared" si="4"/>
        <v>2.3076923076923075E-2</v>
      </c>
      <c r="AD6" s="3"/>
      <c r="AE6">
        <v>13000</v>
      </c>
      <c r="AF6" s="3">
        <f>AE6/B6</f>
        <v>0.1</v>
      </c>
      <c r="AG6" s="35">
        <v>7626.2884027618893</v>
      </c>
      <c r="AH6" s="39">
        <f t="shared" si="5"/>
        <v>9.9999999999999992E-2</v>
      </c>
    </row>
    <row r="7" spans="1:34" x14ac:dyDescent="0.2">
      <c r="A7" t="s">
        <v>40</v>
      </c>
      <c r="B7">
        <v>199000</v>
      </c>
      <c r="C7" s="7">
        <f>B7/coursework_1_data_2019!D7</f>
        <v>281.47100424328147</v>
      </c>
      <c r="D7" s="7">
        <f>(B7/coursework_1_data_2019!G7)*100000</f>
        <v>80933.788840084599</v>
      </c>
      <c r="E7" s="5"/>
      <c r="F7">
        <v>72000</v>
      </c>
      <c r="G7" s="3">
        <f t="shared" si="0"/>
        <v>0.36180904522613067</v>
      </c>
      <c r="H7">
        <v>29282.576866764277</v>
      </c>
      <c r="I7" s="32">
        <f t="shared" si="1"/>
        <v>0.36180904522613067</v>
      </c>
      <c r="J7" s="3"/>
      <c r="K7">
        <v>27000</v>
      </c>
      <c r="L7" s="3">
        <f>K7/B7</f>
        <v>0.135678391959799</v>
      </c>
      <c r="M7" s="29">
        <v>10980.966325036603</v>
      </c>
      <c r="N7" s="34">
        <f>M7/D7</f>
        <v>0.13567839195979897</v>
      </c>
      <c r="O7" s="3"/>
      <c r="P7">
        <v>14000</v>
      </c>
      <c r="Q7" s="2">
        <f>P7/B7</f>
        <v>7.0351758793969849E-2</v>
      </c>
      <c r="R7" s="31">
        <v>5693.83439075972</v>
      </c>
      <c r="S7" s="37">
        <f t="shared" si="2"/>
        <v>7.0351758793969849E-2</v>
      </c>
      <c r="T7" s="2"/>
      <c r="U7">
        <v>64000</v>
      </c>
      <c r="V7" s="2">
        <f>U7/B7</f>
        <v>0.32160804020100503</v>
      </c>
      <c r="W7" s="31">
        <v>26028.957214901577</v>
      </c>
      <c r="X7" s="37">
        <f t="shared" si="3"/>
        <v>0.32160804020100497</v>
      </c>
      <c r="Y7" s="2"/>
      <c r="Z7">
        <v>15000</v>
      </c>
      <c r="AA7" s="3">
        <f>Z7/B7</f>
        <v>7.5376884422110546E-2</v>
      </c>
      <c r="AB7" s="29">
        <v>6100.5368472425571</v>
      </c>
      <c r="AC7" s="33">
        <f t="shared" si="4"/>
        <v>7.5376884422110546E-2</v>
      </c>
      <c r="AD7" s="3"/>
      <c r="AE7">
        <v>7000</v>
      </c>
      <c r="AF7" s="3">
        <f>AE7/B7</f>
        <v>3.5175879396984924E-2</v>
      </c>
      <c r="AG7" s="35">
        <v>2846.91719537986</v>
      </c>
      <c r="AH7" s="39">
        <f t="shared" si="5"/>
        <v>3.5175879396984924E-2</v>
      </c>
    </row>
    <row r="8" spans="1:34" x14ac:dyDescent="0.2">
      <c r="A8" t="s">
        <v>41</v>
      </c>
      <c r="B8">
        <v>831000</v>
      </c>
      <c r="C8" s="7">
        <f>B8/coursework_1_data_2019!D8</f>
        <v>211.61191749427044</v>
      </c>
      <c r="D8" s="7">
        <f>(B8/coursework_1_data_2019!G8)*100000</f>
        <v>76486.728033996551</v>
      </c>
      <c r="E8" s="5"/>
      <c r="F8">
        <v>64000</v>
      </c>
      <c r="G8" s="3">
        <f t="shared" si="0"/>
        <v>7.7015643802647415E-2</v>
      </c>
      <c r="H8">
        <v>5890.6746018962449</v>
      </c>
      <c r="I8" s="32">
        <f t="shared" si="1"/>
        <v>7.7015643802647415E-2</v>
      </c>
      <c r="J8" s="3"/>
      <c r="K8">
        <v>272000</v>
      </c>
      <c r="L8" s="3">
        <f>K8/B8</f>
        <v>0.32731648616125153</v>
      </c>
      <c r="M8" s="29">
        <v>25035.367058059044</v>
      </c>
      <c r="N8" s="34">
        <f>M8/D8</f>
        <v>0.32731648616125159</v>
      </c>
      <c r="O8" s="3"/>
      <c r="P8">
        <v>130000</v>
      </c>
      <c r="Q8" s="2">
        <f>P8/B8</f>
        <v>0.15643802647412755</v>
      </c>
      <c r="R8" s="31">
        <v>11965.432785101748</v>
      </c>
      <c r="S8" s="37">
        <f t="shared" si="2"/>
        <v>0.15643802647412758</v>
      </c>
      <c r="T8" s="2"/>
      <c r="U8">
        <v>126000</v>
      </c>
      <c r="V8" s="2">
        <f>U8/B8</f>
        <v>0.15162454873646208</v>
      </c>
      <c r="W8" s="31">
        <v>11597.265622483234</v>
      </c>
      <c r="X8" s="37">
        <f t="shared" si="3"/>
        <v>0.15162454873646211</v>
      </c>
      <c r="Y8" s="2"/>
      <c r="Z8">
        <v>140000</v>
      </c>
      <c r="AA8" s="3">
        <f>Z8/B8</f>
        <v>0.1684717208182912</v>
      </c>
      <c r="AB8" s="29">
        <v>12885.850691648035</v>
      </c>
      <c r="AC8" s="33">
        <f t="shared" si="4"/>
        <v>0.1684717208182912</v>
      </c>
      <c r="AD8" s="3"/>
      <c r="AE8">
        <v>99000</v>
      </c>
      <c r="AF8" s="3">
        <f>AE8/B8</f>
        <v>0.11913357400722022</v>
      </c>
      <c r="AG8" s="35">
        <v>9112.137274808254</v>
      </c>
      <c r="AH8" s="39">
        <f t="shared" si="5"/>
        <v>0.11913357400722023</v>
      </c>
    </row>
    <row r="9" spans="1:34" x14ac:dyDescent="0.2">
      <c r="A9" t="s">
        <v>43</v>
      </c>
      <c r="B9">
        <v>91000</v>
      </c>
      <c r="C9" s="7">
        <f>B9/coursework_1_data_2019!D9</f>
        <v>94.594594594594597</v>
      </c>
      <c r="D9" s="7">
        <f>(B9/coursework_1_data_2019!G9)*100000</f>
        <v>63985.824678840378</v>
      </c>
      <c r="E9" s="5"/>
      <c r="F9">
        <v>15000</v>
      </c>
      <c r="G9" s="3">
        <f t="shared" si="0"/>
        <v>0.16483516483516483</v>
      </c>
      <c r="H9">
        <v>10547.113958050611</v>
      </c>
      <c r="I9" s="32">
        <f t="shared" si="1"/>
        <v>0.16483516483516483</v>
      </c>
      <c r="J9" s="3"/>
      <c r="K9">
        <v>16000</v>
      </c>
      <c r="L9" s="3">
        <f>K9/B9</f>
        <v>0.17582417582417584</v>
      </c>
      <c r="M9" s="29">
        <v>11250.25488858732</v>
      </c>
      <c r="N9" s="34">
        <f>M9/D9</f>
        <v>0.17582417582417584</v>
      </c>
      <c r="O9" s="3"/>
      <c r="P9">
        <v>13000</v>
      </c>
      <c r="Q9" s="2">
        <f>P9/B9</f>
        <v>0.14285714285714285</v>
      </c>
      <c r="R9" s="31">
        <v>9140.8320969771976</v>
      </c>
      <c r="S9" s="37">
        <f t="shared" si="2"/>
        <v>0.14285714285714288</v>
      </c>
      <c r="T9" s="2"/>
      <c r="U9">
        <v>21000</v>
      </c>
      <c r="V9" s="2">
        <f>U9/B9</f>
        <v>0.23076923076923078</v>
      </c>
      <c r="W9" s="31">
        <v>14765.959541270857</v>
      </c>
      <c r="X9" s="37">
        <f t="shared" si="3"/>
        <v>0.23076923076923078</v>
      </c>
      <c r="Y9" s="2"/>
      <c r="Z9">
        <v>18000</v>
      </c>
      <c r="AA9" s="3">
        <f>Z9/B9</f>
        <v>0.19780219780219779</v>
      </c>
      <c r="AB9" s="29">
        <v>12656.536749660736</v>
      </c>
      <c r="AC9" s="33">
        <f t="shared" si="4"/>
        <v>0.19780219780219782</v>
      </c>
      <c r="AD9" s="3"/>
      <c r="AE9">
        <v>8000</v>
      </c>
      <c r="AF9" s="3">
        <f>AE9/B9</f>
        <v>8.7912087912087919E-2</v>
      </c>
      <c r="AG9" s="35">
        <v>5625.1274442936601</v>
      </c>
      <c r="AH9" s="39">
        <f t="shared" si="5"/>
        <v>8.7912087912087919E-2</v>
      </c>
    </row>
    <row r="10" spans="1:34" x14ac:dyDescent="0.2">
      <c r="A10" t="s">
        <v>45</v>
      </c>
      <c r="B10">
        <v>99000</v>
      </c>
      <c r="C10" s="7">
        <f>B10/coursework_1_data_2019!D10</f>
        <v>158.90850722311396</v>
      </c>
      <c r="D10" s="7">
        <f>(B10/coursework_1_data_2019!G10)*100000</f>
        <v>67098.17343861195</v>
      </c>
      <c r="E10" s="5"/>
      <c r="F10">
        <v>24000</v>
      </c>
      <c r="G10" s="3">
        <f t="shared" si="0"/>
        <v>0.24242424242424243</v>
      </c>
      <c r="H10">
        <v>16266.223863905927</v>
      </c>
      <c r="I10" s="32">
        <f t="shared" si="1"/>
        <v>0.24242424242424243</v>
      </c>
      <c r="J10" s="3"/>
      <c r="K10">
        <v>19000</v>
      </c>
      <c r="L10" s="3">
        <f>K10/B10</f>
        <v>0.19191919191919191</v>
      </c>
      <c r="M10" s="29">
        <v>12877.427225592191</v>
      </c>
      <c r="N10" s="34">
        <f>M10/D10</f>
        <v>0.19191919191919191</v>
      </c>
      <c r="O10" s="3"/>
      <c r="P10">
        <v>9000</v>
      </c>
      <c r="Q10" s="2">
        <f>P10/B10</f>
        <v>9.0909090909090912E-2</v>
      </c>
      <c r="R10" s="31">
        <v>6099.8339489647224</v>
      </c>
      <c r="S10" s="37">
        <f t="shared" si="2"/>
        <v>9.0909090909090898E-2</v>
      </c>
      <c r="T10" s="2"/>
      <c r="U10">
        <v>28000</v>
      </c>
      <c r="V10" s="2">
        <f>U10/B10</f>
        <v>0.28282828282828282</v>
      </c>
      <c r="W10" s="31">
        <v>18977.261174556916</v>
      </c>
      <c r="X10" s="37">
        <f t="shared" si="3"/>
        <v>0.28282828282828282</v>
      </c>
      <c r="Y10" s="2"/>
      <c r="Z10">
        <v>10000</v>
      </c>
      <c r="AA10" s="3">
        <f>Z10/B10</f>
        <v>0.10101010101010101</v>
      </c>
      <c r="AB10" s="29">
        <v>6777.5932766274691</v>
      </c>
      <c r="AC10" s="33">
        <f t="shared" si="4"/>
        <v>0.10101010101010101</v>
      </c>
      <c r="AD10" s="3"/>
      <c r="AE10">
        <v>9000</v>
      </c>
      <c r="AF10" s="3">
        <f>AE10/B10</f>
        <v>9.0909090909090912E-2</v>
      </c>
      <c r="AG10" s="35">
        <v>6099.8339489647224</v>
      </c>
      <c r="AH10" s="39">
        <f t="shared" si="5"/>
        <v>9.0909090909090898E-2</v>
      </c>
    </row>
    <row r="11" spans="1:34" x14ac:dyDescent="0.2">
      <c r="A11" t="s">
        <v>46</v>
      </c>
      <c r="B11">
        <v>201000</v>
      </c>
      <c r="C11" s="7">
        <f>B11/coursework_1_data_2019!D11</f>
        <v>293.00291545189503</v>
      </c>
      <c r="D11" s="7">
        <f>(B11/coursework_1_data_2019!G11)*100000</f>
        <v>70464.504820333037</v>
      </c>
      <c r="E11" s="5"/>
      <c r="F11">
        <v>55000</v>
      </c>
      <c r="G11" s="3">
        <f t="shared" si="0"/>
        <v>0.27363184079601988</v>
      </c>
      <c r="H11">
        <v>19281.332164767748</v>
      </c>
      <c r="I11" s="32">
        <f t="shared" si="1"/>
        <v>0.27363184079601993</v>
      </c>
      <c r="J11" s="3"/>
      <c r="K11">
        <v>68000</v>
      </c>
      <c r="L11" s="3">
        <f>K11/B11</f>
        <v>0.3383084577114428</v>
      </c>
      <c r="M11" s="29">
        <v>23838.737949167396</v>
      </c>
      <c r="N11" s="34">
        <f>M11/D11</f>
        <v>0.3383084577114428</v>
      </c>
      <c r="O11" s="3"/>
      <c r="P11">
        <v>11000</v>
      </c>
      <c r="Q11" s="2">
        <f>P11/B11</f>
        <v>5.4726368159203981E-2</v>
      </c>
      <c r="R11" s="31">
        <v>3856.2664329535492</v>
      </c>
      <c r="S11" s="37">
        <f t="shared" si="2"/>
        <v>5.4726368159203981E-2</v>
      </c>
      <c r="T11" s="2"/>
      <c r="U11">
        <v>25000</v>
      </c>
      <c r="V11" s="2">
        <f>U11/B11</f>
        <v>0.12437810945273632</v>
      </c>
      <c r="W11" s="31">
        <v>8764.2418930762487</v>
      </c>
      <c r="X11" s="37">
        <f t="shared" si="3"/>
        <v>0.12437810945273632</v>
      </c>
      <c r="Y11" s="2"/>
      <c r="Z11">
        <v>31000</v>
      </c>
      <c r="AA11" s="3">
        <f>Z11/B11</f>
        <v>0.15422885572139303</v>
      </c>
      <c r="AB11" s="29">
        <v>10867.659947414548</v>
      </c>
      <c r="AC11" s="33">
        <f t="shared" si="4"/>
        <v>0.15422885572139303</v>
      </c>
      <c r="AD11" s="3"/>
      <c r="AE11">
        <v>11000</v>
      </c>
      <c r="AF11" s="3">
        <f>AE11/B11</f>
        <v>5.4726368159203981E-2</v>
      </c>
      <c r="AG11" s="35">
        <v>3856.2664329535492</v>
      </c>
      <c r="AH11" s="39">
        <f t="shared" si="5"/>
        <v>5.4726368159203981E-2</v>
      </c>
    </row>
    <row r="12" spans="1:34" x14ac:dyDescent="0.2">
      <c r="A12" t="s">
        <v>47</v>
      </c>
      <c r="B12">
        <v>130000</v>
      </c>
      <c r="C12" s="7">
        <f>B12/coursework_1_data_2019!D12</f>
        <v>130.26052104208418</v>
      </c>
      <c r="D12" s="7">
        <f>(B12/coursework_1_data_2019!G12)*100000</f>
        <v>68310.676958808661</v>
      </c>
      <c r="E12" s="5"/>
      <c r="F12">
        <v>31000</v>
      </c>
      <c r="G12" s="3">
        <f t="shared" si="0"/>
        <v>0.23846153846153847</v>
      </c>
      <c r="H12">
        <v>16289.469120946682</v>
      </c>
      <c r="I12" s="32">
        <f t="shared" si="1"/>
        <v>0.23846153846153847</v>
      </c>
      <c r="J12" s="3"/>
      <c r="K12">
        <v>30000</v>
      </c>
      <c r="L12" s="3">
        <f>K12/B12</f>
        <v>0.23076923076923078</v>
      </c>
      <c r="M12" s="29">
        <v>15764.002375109692</v>
      </c>
      <c r="N12" s="34">
        <f>M12/D12</f>
        <v>0.23076923076923078</v>
      </c>
      <c r="O12" s="3"/>
      <c r="P12">
        <v>17000</v>
      </c>
      <c r="Q12" s="2">
        <f>P12/B12</f>
        <v>0.13076923076923078</v>
      </c>
      <c r="R12" s="31">
        <v>8932.9346792288252</v>
      </c>
      <c r="S12" s="37">
        <f t="shared" si="2"/>
        <v>0.13076923076923078</v>
      </c>
      <c r="T12" s="2"/>
      <c r="U12">
        <v>39000</v>
      </c>
      <c r="V12" s="2">
        <f>U12/B12</f>
        <v>0.3</v>
      </c>
      <c r="W12" s="31">
        <v>20493.203087642596</v>
      </c>
      <c r="X12" s="37">
        <f t="shared" si="3"/>
        <v>0.3</v>
      </c>
      <c r="Y12" s="2"/>
      <c r="Z12">
        <v>7000</v>
      </c>
      <c r="AA12" s="3">
        <f>Z12/B12</f>
        <v>5.3846153846153849E-2</v>
      </c>
      <c r="AB12" s="29">
        <v>3678.2672208589279</v>
      </c>
      <c r="AC12" s="33">
        <f t="shared" si="4"/>
        <v>5.3846153846153849E-2</v>
      </c>
      <c r="AD12" s="3"/>
      <c r="AE12">
        <v>6000</v>
      </c>
      <c r="AF12" s="3">
        <f>AE12/B12</f>
        <v>4.6153846153846156E-2</v>
      </c>
      <c r="AG12" s="35">
        <v>3152.8004750219384</v>
      </c>
      <c r="AH12" s="39">
        <f t="shared" si="5"/>
        <v>4.6153846153846156E-2</v>
      </c>
    </row>
    <row r="13" spans="1:34" x14ac:dyDescent="0.2">
      <c r="A13" t="s">
        <v>48</v>
      </c>
      <c r="B13">
        <v>90000</v>
      </c>
      <c r="C13" s="7">
        <f>B13/coursework_1_data_2019!D13</f>
        <v>354.3307086614173</v>
      </c>
      <c r="D13" s="7">
        <f>(B13/coursework_1_data_2019!G13)*100000</f>
        <v>76460.393516158627</v>
      </c>
      <c r="E13" s="5"/>
      <c r="F13">
        <v>35000</v>
      </c>
      <c r="G13" s="3">
        <f t="shared" si="0"/>
        <v>0.3888888888888889</v>
      </c>
      <c r="H13">
        <v>29734.597478506137</v>
      </c>
      <c r="I13" s="32">
        <f t="shared" si="1"/>
        <v>0.38888888888888895</v>
      </c>
      <c r="J13" s="3"/>
      <c r="K13">
        <v>25000</v>
      </c>
      <c r="L13" s="3">
        <f>K13/B13</f>
        <v>0.27777777777777779</v>
      </c>
      <c r="M13" s="29">
        <v>21238.998198932954</v>
      </c>
      <c r="N13" s="34">
        <f>M13/D13</f>
        <v>0.27777777777777779</v>
      </c>
      <c r="O13" s="3"/>
      <c r="P13">
        <v>9000</v>
      </c>
      <c r="Q13" s="2">
        <f>P13/B13</f>
        <v>0.1</v>
      </c>
      <c r="R13" s="31">
        <v>7646.0393516158629</v>
      </c>
      <c r="S13" s="37">
        <f t="shared" si="2"/>
        <v>0.1</v>
      </c>
      <c r="T13" s="2"/>
      <c r="U13">
        <v>4000</v>
      </c>
      <c r="V13" s="2">
        <f>U13/B13</f>
        <v>4.4444444444444446E-2</v>
      </c>
      <c r="W13" s="31">
        <v>3398.2397118292729</v>
      </c>
      <c r="X13" s="37">
        <f t="shared" si="3"/>
        <v>4.4444444444444453E-2</v>
      </c>
      <c r="Y13" s="2"/>
      <c r="Z13">
        <v>13000</v>
      </c>
      <c r="AA13" s="3">
        <f>Z13/B13</f>
        <v>0.14444444444444443</v>
      </c>
      <c r="AB13" s="29">
        <v>11044.279063445136</v>
      </c>
      <c r="AC13" s="33">
        <f t="shared" si="4"/>
        <v>0.14444444444444446</v>
      </c>
      <c r="AD13" s="3"/>
      <c r="AE13">
        <v>4000</v>
      </c>
      <c r="AF13" s="3">
        <f>AE13/B13</f>
        <v>4.4444444444444446E-2</v>
      </c>
      <c r="AG13" s="35">
        <v>3398.2397118292729</v>
      </c>
      <c r="AH13" s="39">
        <f t="shared" si="5"/>
        <v>4.4444444444444453E-2</v>
      </c>
    </row>
    <row r="14" spans="1:34" x14ac:dyDescent="0.2">
      <c r="A14" t="s">
        <v>50</v>
      </c>
      <c r="B14">
        <v>449000</v>
      </c>
      <c r="C14" s="7">
        <f>B14/coursework_1_data_2019!D14</f>
        <v>167.03869047619048</v>
      </c>
      <c r="D14" s="7">
        <f>(B14/coursework_1_data_2019!G14)*100000</f>
        <v>87887.738583891682</v>
      </c>
      <c r="E14" s="5"/>
      <c r="F14">
        <v>96000</v>
      </c>
      <c r="G14" s="3">
        <f t="shared" si="0"/>
        <v>0.21380846325167038</v>
      </c>
      <c r="H14">
        <v>18791.142325286415</v>
      </c>
      <c r="I14" s="32">
        <f t="shared" si="1"/>
        <v>0.21380846325167036</v>
      </c>
      <c r="J14" s="3"/>
      <c r="K14">
        <v>147000</v>
      </c>
      <c r="L14" s="3">
        <f>K14/B14</f>
        <v>0.32739420935412028</v>
      </c>
      <c r="M14" s="29">
        <v>28773.936685594825</v>
      </c>
      <c r="N14" s="34">
        <f>M14/D14</f>
        <v>0.32739420935412022</v>
      </c>
      <c r="O14" s="3"/>
      <c r="P14">
        <v>18000</v>
      </c>
      <c r="Q14" s="2">
        <f>P14/B14</f>
        <v>4.0089086859688199E-2</v>
      </c>
      <c r="R14" s="31">
        <v>3523.3391859912035</v>
      </c>
      <c r="S14" s="37">
        <f t="shared" si="2"/>
        <v>4.0089086859688199E-2</v>
      </c>
      <c r="T14" s="2"/>
      <c r="U14">
        <v>118000</v>
      </c>
      <c r="V14" s="2">
        <f>U14/B14</f>
        <v>0.26280623608017817</v>
      </c>
      <c r="W14" s="31">
        <v>23097.44577483122</v>
      </c>
      <c r="X14" s="37">
        <f t="shared" si="3"/>
        <v>0.26280623608017817</v>
      </c>
      <c r="Y14" s="2"/>
      <c r="Z14">
        <v>48000</v>
      </c>
      <c r="AA14" s="3">
        <f>Z14/B14</f>
        <v>0.10690423162583519</v>
      </c>
      <c r="AB14" s="29">
        <v>9395.5711626432076</v>
      </c>
      <c r="AC14" s="33">
        <f t="shared" si="4"/>
        <v>0.10690423162583518</v>
      </c>
      <c r="AD14" s="3"/>
      <c r="AE14">
        <v>22000</v>
      </c>
      <c r="AF14" s="3">
        <f>AE14/B14</f>
        <v>4.8997772828507792E-2</v>
      </c>
      <c r="AG14" s="35">
        <v>4306.3034495448046</v>
      </c>
      <c r="AH14" s="39">
        <f t="shared" si="5"/>
        <v>4.8997772828507799E-2</v>
      </c>
    </row>
    <row r="15" spans="1:34" x14ac:dyDescent="0.2">
      <c r="A15" t="s">
        <v>51</v>
      </c>
      <c r="B15">
        <v>239000</v>
      </c>
      <c r="C15" s="7">
        <f>B15/coursework_1_data_2019!D15</f>
        <v>197.68403639371382</v>
      </c>
      <c r="D15" s="7">
        <f>(B15/coursework_1_data_2019!G15)*100000</f>
        <v>81241.948039145704</v>
      </c>
      <c r="E15" s="5"/>
      <c r="F15">
        <v>42000</v>
      </c>
      <c r="G15" s="3">
        <f t="shared" si="0"/>
        <v>0.17573221757322174</v>
      </c>
      <c r="H15">
        <v>14276.827688887528</v>
      </c>
      <c r="I15" s="32">
        <f t="shared" si="1"/>
        <v>0.17573221757322174</v>
      </c>
      <c r="J15" s="3"/>
      <c r="K15">
        <v>72000</v>
      </c>
      <c r="L15" s="3">
        <f>K15/B15</f>
        <v>0.30125523012552302</v>
      </c>
      <c r="M15" s="29">
        <v>24474.56175237862</v>
      </c>
      <c r="N15" s="34">
        <f>M15/D15</f>
        <v>0.30125523012552297</v>
      </c>
      <c r="O15" s="3"/>
      <c r="P15">
        <v>22000</v>
      </c>
      <c r="Q15" s="2">
        <f>P15/B15</f>
        <v>9.2050209205020925E-2</v>
      </c>
      <c r="R15" s="31">
        <v>7478.3383132268009</v>
      </c>
      <c r="S15" s="37">
        <f t="shared" si="2"/>
        <v>9.2050209205020911E-2</v>
      </c>
      <c r="T15" s="2"/>
      <c r="U15">
        <v>48000</v>
      </c>
      <c r="V15" s="2">
        <f>U15/B15</f>
        <v>0.20083682008368201</v>
      </c>
      <c r="W15" s="31">
        <v>16316.374501585748</v>
      </c>
      <c r="X15" s="37">
        <f t="shared" si="3"/>
        <v>0.20083682008368201</v>
      </c>
      <c r="Y15" s="2"/>
      <c r="Z15">
        <v>39000</v>
      </c>
      <c r="AA15" s="3">
        <f>Z15/B15</f>
        <v>0.16317991631799164</v>
      </c>
      <c r="AB15" s="29">
        <v>13257.05428253842</v>
      </c>
      <c r="AC15" s="33">
        <f t="shared" si="4"/>
        <v>0.16317991631799164</v>
      </c>
      <c r="AD15" s="3"/>
      <c r="AE15">
        <v>16000</v>
      </c>
      <c r="AF15" s="3">
        <f>AE15/B15</f>
        <v>6.6945606694560664E-2</v>
      </c>
      <c r="AG15" s="35">
        <v>5438.7915005285822</v>
      </c>
      <c r="AH15" s="39">
        <f t="shared" si="5"/>
        <v>6.6945606694560664E-2</v>
      </c>
    </row>
    <row r="16" spans="1:34" x14ac:dyDescent="0.2">
      <c r="A16" t="s">
        <v>52</v>
      </c>
      <c r="B16">
        <v>230000</v>
      </c>
      <c r="C16" s="7">
        <f>B16/coursework_1_data_2019!D16</f>
        <v>377.66830870279148</v>
      </c>
      <c r="D16" s="7">
        <f>(B16/coursework_1_data_2019!G16)*100000</f>
        <v>88001.561071170305</v>
      </c>
      <c r="E16" s="5"/>
      <c r="F16">
        <v>58000</v>
      </c>
      <c r="G16" s="3">
        <f t="shared" si="0"/>
        <v>0.25217391304347825</v>
      </c>
      <c r="H16">
        <v>22191.698009251642</v>
      </c>
      <c r="I16" s="32">
        <f t="shared" si="1"/>
        <v>0.25217391304347825</v>
      </c>
      <c r="J16" s="3"/>
      <c r="K16">
        <v>67000</v>
      </c>
      <c r="L16" s="3">
        <f>K16/B16</f>
        <v>0.29130434782608694</v>
      </c>
      <c r="M16" s="29">
        <v>25635.23735551483</v>
      </c>
      <c r="N16" s="34">
        <f>M16/D16</f>
        <v>0.291304347826087</v>
      </c>
      <c r="O16" s="3"/>
      <c r="P16">
        <v>15000</v>
      </c>
      <c r="Q16" s="2">
        <f>P16/B16</f>
        <v>6.5217391304347824E-2</v>
      </c>
      <c r="R16" s="31">
        <v>5739.2322437719768</v>
      </c>
      <c r="S16" s="37">
        <f t="shared" si="2"/>
        <v>6.5217391304347824E-2</v>
      </c>
      <c r="T16" s="2"/>
      <c r="U16">
        <v>38000</v>
      </c>
      <c r="V16" s="2">
        <f>U16/B16</f>
        <v>0.16521739130434782</v>
      </c>
      <c r="W16" s="31">
        <v>14539.388350889007</v>
      </c>
      <c r="X16" s="37">
        <f t="shared" si="3"/>
        <v>0.16521739130434782</v>
      </c>
      <c r="Y16" s="2"/>
      <c r="Z16">
        <v>31000</v>
      </c>
      <c r="AA16" s="3">
        <f>Z16/B16</f>
        <v>0.13478260869565217</v>
      </c>
      <c r="AB16" s="29">
        <v>11861.079970462086</v>
      </c>
      <c r="AC16" s="33">
        <f t="shared" si="4"/>
        <v>0.1347826086956522</v>
      </c>
      <c r="AD16" s="3"/>
      <c r="AE16">
        <v>21000</v>
      </c>
      <c r="AF16" s="3">
        <f>AE16/B16</f>
        <v>9.1304347826086957E-2</v>
      </c>
      <c r="AG16" s="35">
        <v>8034.9251412807671</v>
      </c>
      <c r="AH16" s="39">
        <f t="shared" si="5"/>
        <v>9.1304347826086957E-2</v>
      </c>
    </row>
    <row r="17" spans="1:34" x14ac:dyDescent="0.2">
      <c r="A17" t="s">
        <v>53</v>
      </c>
      <c r="B17">
        <v>370000</v>
      </c>
      <c r="C17" s="7">
        <f>B17/coursework_1_data_2019!D17</f>
        <v>170.27151403589508</v>
      </c>
      <c r="D17" s="7">
        <f>(B17/coursework_1_data_2019!G17)*100000</f>
        <v>82520.211876219691</v>
      </c>
      <c r="E17" s="5"/>
      <c r="F17">
        <v>73000</v>
      </c>
      <c r="G17" s="3">
        <f t="shared" si="0"/>
        <v>0.19729729729729731</v>
      </c>
      <c r="H17">
        <v>16281.014775578478</v>
      </c>
      <c r="I17" s="32">
        <f t="shared" si="1"/>
        <v>0.19729729729729728</v>
      </c>
      <c r="J17" s="3"/>
      <c r="K17">
        <v>102000</v>
      </c>
      <c r="L17" s="3">
        <f>K17/B17</f>
        <v>0.27567567567567569</v>
      </c>
      <c r="M17" s="29">
        <v>22748.815165876775</v>
      </c>
      <c r="N17" s="34">
        <f>M17/D17</f>
        <v>0.27567567567567564</v>
      </c>
      <c r="O17" s="3"/>
      <c r="P17">
        <v>37000</v>
      </c>
      <c r="Q17" s="2">
        <f>P17/B17</f>
        <v>0.1</v>
      </c>
      <c r="R17" s="31">
        <v>8252.0211876219673</v>
      </c>
      <c r="S17" s="37">
        <f t="shared" si="2"/>
        <v>9.9999999999999978E-2</v>
      </c>
      <c r="T17" s="2"/>
      <c r="U17">
        <v>78000</v>
      </c>
      <c r="V17" s="2">
        <f>U17/B17</f>
        <v>0.21081081081081082</v>
      </c>
      <c r="W17" s="31">
        <v>17396.152773905771</v>
      </c>
      <c r="X17" s="37">
        <f t="shared" si="3"/>
        <v>0.21081081081081079</v>
      </c>
      <c r="Y17" s="2"/>
      <c r="Z17">
        <v>63000</v>
      </c>
      <c r="AA17" s="3">
        <f>Z17/B17</f>
        <v>0.17027027027027028</v>
      </c>
      <c r="AB17" s="29">
        <v>14050.738778923891</v>
      </c>
      <c r="AC17" s="33">
        <f t="shared" si="4"/>
        <v>0.17027027027027025</v>
      </c>
      <c r="AD17" s="3"/>
      <c r="AE17">
        <v>17000</v>
      </c>
      <c r="AF17" s="3">
        <f>AE17/B17</f>
        <v>4.5945945945945948E-2</v>
      </c>
      <c r="AG17" s="35">
        <v>3791.4691943127964</v>
      </c>
      <c r="AH17" s="39">
        <f t="shared" si="5"/>
        <v>4.5945945945945942E-2</v>
      </c>
    </row>
    <row r="18" spans="1:34" x14ac:dyDescent="0.2">
      <c r="A18" t="s">
        <v>54</v>
      </c>
      <c r="B18">
        <v>290000</v>
      </c>
      <c r="C18" s="7">
        <f>B18/coursework_1_data_2019!D18</f>
        <v>310.16042780748666</v>
      </c>
      <c r="D18" s="7">
        <f>(B18/coursework_1_data_2019!G18)*100000</f>
        <v>86098.377787806094</v>
      </c>
      <c r="E18" s="5"/>
      <c r="F18">
        <v>32000</v>
      </c>
      <c r="G18" s="3">
        <f t="shared" si="0"/>
        <v>0.1103448275862069</v>
      </c>
      <c r="H18">
        <v>9500.5106524475686</v>
      </c>
      <c r="I18" s="32">
        <f t="shared" si="1"/>
        <v>0.1103448275862069</v>
      </c>
      <c r="J18" s="3"/>
      <c r="K18">
        <v>80000</v>
      </c>
      <c r="L18" s="3">
        <f>K18/B18</f>
        <v>0.27586206896551724</v>
      </c>
      <c r="M18" s="29">
        <v>23751.276631118923</v>
      </c>
      <c r="N18" s="34">
        <f>M18/D18</f>
        <v>0.27586206896551724</v>
      </c>
      <c r="O18" s="3"/>
      <c r="P18">
        <v>22000</v>
      </c>
      <c r="Q18" s="2">
        <f>P18/B18</f>
        <v>7.586206896551724E-2</v>
      </c>
      <c r="R18" s="31">
        <v>6531.6010735577038</v>
      </c>
      <c r="S18" s="37">
        <f t="shared" si="2"/>
        <v>7.586206896551724E-2</v>
      </c>
      <c r="T18" s="2"/>
      <c r="U18">
        <v>63000</v>
      </c>
      <c r="V18" s="2">
        <f>U18/B18</f>
        <v>0.21724137931034482</v>
      </c>
      <c r="W18" s="31">
        <v>18704.13034700615</v>
      </c>
      <c r="X18" s="37">
        <f t="shared" si="3"/>
        <v>0.21724137931034482</v>
      </c>
      <c r="Y18" s="2"/>
      <c r="Z18">
        <v>59000</v>
      </c>
      <c r="AA18" s="3">
        <f>Z18/B18</f>
        <v>0.20344827586206896</v>
      </c>
      <c r="AB18" s="29">
        <v>17516.566515450206</v>
      </c>
      <c r="AC18" s="33">
        <f t="shared" si="4"/>
        <v>0.20344827586206898</v>
      </c>
      <c r="AD18" s="3"/>
      <c r="AE18">
        <v>34000</v>
      </c>
      <c r="AF18" s="3">
        <f>AE18/B18</f>
        <v>0.11724137931034483</v>
      </c>
      <c r="AG18" s="35">
        <v>10094.292568225543</v>
      </c>
      <c r="AH18" s="39">
        <f t="shared" si="5"/>
        <v>0.11724137931034484</v>
      </c>
    </row>
    <row r="19" spans="1:34" x14ac:dyDescent="0.2">
      <c r="A19" t="s">
        <v>55</v>
      </c>
      <c r="B19">
        <v>349000</v>
      </c>
      <c r="C19" s="7">
        <f>B19/coursework_1_data_2019!D19</f>
        <v>268.66820631254814</v>
      </c>
      <c r="D19" s="7">
        <f>(B19/coursework_1_data_2019!G19)*100000</f>
        <v>63983.749227703316</v>
      </c>
      <c r="E19" s="5"/>
      <c r="F19">
        <v>47000</v>
      </c>
      <c r="G19" s="3">
        <f t="shared" si="0"/>
        <v>0.1346704871060172</v>
      </c>
      <c r="H19">
        <v>8616.7226753640571</v>
      </c>
      <c r="I19" s="32">
        <f t="shared" si="1"/>
        <v>0.1346704871060172</v>
      </c>
      <c r="J19" s="3"/>
      <c r="K19">
        <v>154000</v>
      </c>
      <c r="L19" s="3">
        <f>K19/B19</f>
        <v>0.44126074498567336</v>
      </c>
      <c r="M19" s="29">
        <v>28233.516851192864</v>
      </c>
      <c r="N19" s="34">
        <f>M19/D19</f>
        <v>0.4412607449856733</v>
      </c>
      <c r="O19" s="3"/>
      <c r="P19">
        <v>61000</v>
      </c>
      <c r="Q19" s="2">
        <f>P19/B19</f>
        <v>0.17478510028653296</v>
      </c>
      <c r="R19" s="31">
        <v>11183.406025472499</v>
      </c>
      <c r="S19" s="37">
        <f t="shared" si="2"/>
        <v>0.17478510028653294</v>
      </c>
      <c r="T19" s="2"/>
      <c r="U19">
        <v>31000</v>
      </c>
      <c r="V19" s="2">
        <f>U19/B19</f>
        <v>8.882521489971347E-2</v>
      </c>
      <c r="W19" s="31">
        <v>5683.3702752401223</v>
      </c>
      <c r="X19" s="37">
        <f t="shared" si="3"/>
        <v>8.8825214899713456E-2</v>
      </c>
      <c r="Y19" s="2"/>
      <c r="Z19">
        <v>42000</v>
      </c>
      <c r="AA19" s="3">
        <f>Z19/B19</f>
        <v>0.12034383954154727</v>
      </c>
      <c r="AB19" s="29">
        <v>7700.050050325327</v>
      </c>
      <c r="AC19" s="33">
        <f t="shared" si="4"/>
        <v>0.12034383954154727</v>
      </c>
      <c r="AD19" s="3"/>
      <c r="AE19">
        <v>14000</v>
      </c>
      <c r="AF19" s="3">
        <f>AE19/B19</f>
        <v>4.0114613180515762E-2</v>
      </c>
      <c r="AG19" s="35">
        <v>2566.6833501084425</v>
      </c>
      <c r="AH19" s="39">
        <f t="shared" si="5"/>
        <v>4.0114613180515762E-2</v>
      </c>
    </row>
    <row r="20" spans="1:34" x14ac:dyDescent="0.2">
      <c r="A20" t="s">
        <v>57</v>
      </c>
      <c r="B20">
        <v>141000</v>
      </c>
      <c r="C20" s="7">
        <f>B20/coursework_1_data_2019!D20</f>
        <v>242.26804123711341</v>
      </c>
      <c r="D20" s="7">
        <f>(B20/coursework_1_data_2019!G20)*100000</f>
        <v>72620.145137282976</v>
      </c>
      <c r="E20" s="5"/>
      <c r="F20">
        <v>25000</v>
      </c>
      <c r="G20" s="3">
        <f t="shared" si="0"/>
        <v>0.1773049645390071</v>
      </c>
      <c r="H20">
        <v>12875.912258383507</v>
      </c>
      <c r="I20" s="32">
        <f t="shared" si="1"/>
        <v>0.1773049645390071</v>
      </c>
      <c r="J20" s="3"/>
      <c r="K20">
        <v>32000</v>
      </c>
      <c r="L20" s="3">
        <f>K20/B20</f>
        <v>0.22695035460992907</v>
      </c>
      <c r="M20" s="29">
        <v>16481.16769073089</v>
      </c>
      <c r="N20" s="34">
        <f>M20/D20</f>
        <v>0.2269503546099291</v>
      </c>
      <c r="O20" s="3"/>
      <c r="P20">
        <v>6000</v>
      </c>
      <c r="Q20" s="2">
        <f>P20/B20</f>
        <v>4.2553191489361701E-2</v>
      </c>
      <c r="R20" s="31">
        <v>3090.2189420120412</v>
      </c>
      <c r="S20" s="37">
        <f t="shared" si="2"/>
        <v>4.2553191489361701E-2</v>
      </c>
      <c r="T20" s="2"/>
      <c r="U20">
        <v>46000</v>
      </c>
      <c r="V20" s="2">
        <f>U20/B20</f>
        <v>0.32624113475177308</v>
      </c>
      <c r="W20" s="31">
        <v>23691.678555425653</v>
      </c>
      <c r="X20" s="37">
        <f t="shared" si="3"/>
        <v>0.32624113475177308</v>
      </c>
      <c r="Y20" s="2"/>
      <c r="Z20">
        <v>17000</v>
      </c>
      <c r="AA20" s="3">
        <f>Z20/B20</f>
        <v>0.12056737588652482</v>
      </c>
      <c r="AB20" s="29">
        <v>8755.6203357007835</v>
      </c>
      <c r="AC20" s="33">
        <f t="shared" si="4"/>
        <v>0.12056737588652482</v>
      </c>
      <c r="AD20" s="3"/>
      <c r="AE20">
        <v>15000</v>
      </c>
      <c r="AF20" s="3">
        <f>AE20/B20</f>
        <v>0.10638297872340426</v>
      </c>
      <c r="AG20" s="35">
        <v>7725.5473550301031</v>
      </c>
      <c r="AH20" s="39">
        <f t="shared" si="5"/>
        <v>0.10638297872340424</v>
      </c>
    </row>
    <row r="21" spans="1:34" x14ac:dyDescent="0.2">
      <c r="A21" t="s">
        <v>58</v>
      </c>
      <c r="B21">
        <v>149000</v>
      </c>
      <c r="C21" s="7">
        <f>B21/coursework_1_data_2019!D21</f>
        <v>192.25806451612902</v>
      </c>
      <c r="D21" s="7">
        <f>(B21/coursework_1_data_2019!G21)*100000</f>
        <v>69221.835075493611</v>
      </c>
      <c r="E21" s="5"/>
      <c r="F21">
        <v>46000</v>
      </c>
      <c r="G21" s="3">
        <f t="shared" si="0"/>
        <v>0.3087248322147651</v>
      </c>
      <c r="H21">
        <v>21370.499419279906</v>
      </c>
      <c r="I21" s="32">
        <f t="shared" si="1"/>
        <v>0.3087248322147651</v>
      </c>
      <c r="J21" s="3"/>
      <c r="K21">
        <v>29000</v>
      </c>
      <c r="L21" s="3">
        <f>K21/B21</f>
        <v>0.19463087248322147</v>
      </c>
      <c r="M21" s="29">
        <v>13472.706155632985</v>
      </c>
      <c r="N21" s="34">
        <f>M21/D21</f>
        <v>0.19463087248322147</v>
      </c>
      <c r="O21" s="3"/>
      <c r="P21">
        <v>18000</v>
      </c>
      <c r="Q21" s="2">
        <f>P21/B21</f>
        <v>0.12080536912751678</v>
      </c>
      <c r="R21" s="31">
        <v>8362.3693379790948</v>
      </c>
      <c r="S21" s="37">
        <f t="shared" si="2"/>
        <v>0.12080536912751678</v>
      </c>
      <c r="T21" s="2"/>
      <c r="U21">
        <v>34000</v>
      </c>
      <c r="V21" s="2">
        <f>U21/B21</f>
        <v>0.22818791946308725</v>
      </c>
      <c r="W21" s="31">
        <v>15795.586527293844</v>
      </c>
      <c r="X21" s="37">
        <f t="shared" si="3"/>
        <v>0.22818791946308725</v>
      </c>
      <c r="Y21" s="2"/>
      <c r="Z21">
        <v>14000</v>
      </c>
      <c r="AA21" s="3">
        <f>Z21/B21</f>
        <v>9.3959731543624164E-2</v>
      </c>
      <c r="AB21" s="29">
        <v>6504.0650406504074</v>
      </c>
      <c r="AC21" s="33">
        <f t="shared" si="4"/>
        <v>9.3959731543624178E-2</v>
      </c>
      <c r="AD21" s="3"/>
      <c r="AE21">
        <v>8000</v>
      </c>
      <c r="AF21" s="3">
        <f>AE21/B21</f>
        <v>5.3691275167785234E-2</v>
      </c>
      <c r="AG21" s="35">
        <v>3716.6085946573753</v>
      </c>
      <c r="AH21" s="39">
        <f t="shared" si="5"/>
        <v>5.3691275167785241E-2</v>
      </c>
    </row>
    <row r="22" spans="1:34" x14ac:dyDescent="0.2">
      <c r="A22" t="s">
        <v>59</v>
      </c>
      <c r="B22">
        <v>551000</v>
      </c>
      <c r="C22" s="7">
        <f>B22/coursework_1_data_2019!D22</f>
        <v>321.47024504084015</v>
      </c>
      <c r="D22" s="7">
        <f>(B22/coursework_1_data_2019!G22)*100000</f>
        <v>82737.577726022995</v>
      </c>
      <c r="E22" s="5"/>
      <c r="F22">
        <v>149000</v>
      </c>
      <c r="G22" s="3">
        <f t="shared" si="0"/>
        <v>0.27041742286751363</v>
      </c>
      <c r="H22">
        <v>22373.682542971736</v>
      </c>
      <c r="I22" s="32">
        <f t="shared" si="1"/>
        <v>0.27041742286751363</v>
      </c>
      <c r="J22" s="3"/>
      <c r="K22">
        <v>10000</v>
      </c>
      <c r="L22" s="3">
        <f>K22/B22</f>
        <v>1.8148820326678767E-2</v>
      </c>
      <c r="M22" s="29">
        <v>1501.5894324142105</v>
      </c>
      <c r="N22" s="34">
        <f>M22/D22</f>
        <v>1.8148820326678767E-2</v>
      </c>
      <c r="O22" s="3"/>
      <c r="P22">
        <v>84000</v>
      </c>
      <c r="Q22" s="2">
        <f>P22/B22</f>
        <v>0.15245009074410162</v>
      </c>
      <c r="R22" s="31">
        <v>12613.351232279369</v>
      </c>
      <c r="S22" s="37">
        <f t="shared" si="2"/>
        <v>0.15245009074410165</v>
      </c>
      <c r="T22" s="2"/>
      <c r="U22">
        <v>214000</v>
      </c>
      <c r="V22" s="2">
        <f>U22/B22</f>
        <v>0.38838475499092556</v>
      </c>
      <c r="W22" s="31">
        <v>32134.013853664102</v>
      </c>
      <c r="X22" s="37">
        <f t="shared" si="3"/>
        <v>0.38838475499092556</v>
      </c>
      <c r="Y22" s="2"/>
      <c r="Z22">
        <v>63000</v>
      </c>
      <c r="AA22" s="3">
        <f>Z22/B22</f>
        <v>0.11433756805807622</v>
      </c>
      <c r="AB22" s="29">
        <v>9460.0134242095264</v>
      </c>
      <c r="AC22" s="33">
        <f t="shared" si="4"/>
        <v>0.11433756805807624</v>
      </c>
      <c r="AD22" s="3"/>
      <c r="AE22">
        <v>31000</v>
      </c>
      <c r="AF22" s="3">
        <f>AE22/B22</f>
        <v>5.6261343012704176E-2</v>
      </c>
      <c r="AG22" s="35">
        <v>4654.9272404840522</v>
      </c>
      <c r="AH22" s="39">
        <f t="shared" si="5"/>
        <v>5.6261343012704169E-2</v>
      </c>
    </row>
    <row r="23" spans="1:34" x14ac:dyDescent="0.2">
      <c r="A23" t="s">
        <v>60</v>
      </c>
      <c r="B23">
        <v>180000</v>
      </c>
      <c r="C23" s="7">
        <f>B23/coursework_1_data_2019!D23</f>
        <v>485.17520215633425</v>
      </c>
      <c r="D23" s="7">
        <f>(B23/coursework_1_data_2019!G23)*100000</f>
        <v>85662.480309527105</v>
      </c>
      <c r="E23" s="5"/>
      <c r="F23">
        <v>50000</v>
      </c>
      <c r="G23" s="3">
        <f t="shared" si="0"/>
        <v>0.27777777777777779</v>
      </c>
      <c r="H23">
        <v>23795.133419313082</v>
      </c>
      <c r="I23" s="32">
        <f t="shared" si="1"/>
        <v>0.27777777777777773</v>
      </c>
      <c r="J23" s="3"/>
      <c r="K23">
        <v>21000</v>
      </c>
      <c r="L23" s="3">
        <f>K23/B23</f>
        <v>0.11666666666666667</v>
      </c>
      <c r="M23" s="29">
        <v>9993.9560361114945</v>
      </c>
      <c r="N23" s="34">
        <f>M23/D23</f>
        <v>0.11666666666666665</v>
      </c>
      <c r="O23" s="3"/>
      <c r="P23">
        <v>16000</v>
      </c>
      <c r="Q23" s="2">
        <f>P23/B23</f>
        <v>8.8888888888888892E-2</v>
      </c>
      <c r="R23" s="31">
        <v>7614.4426941801858</v>
      </c>
      <c r="S23" s="37">
        <f t="shared" si="2"/>
        <v>8.8888888888888878E-2</v>
      </c>
      <c r="T23" s="2"/>
      <c r="U23">
        <v>66000</v>
      </c>
      <c r="V23" s="2">
        <f>U23/B23</f>
        <v>0.36666666666666664</v>
      </c>
      <c r="W23" s="31">
        <v>31409.576113493269</v>
      </c>
      <c r="X23" s="37">
        <f t="shared" si="3"/>
        <v>0.36666666666666664</v>
      </c>
      <c r="Y23" s="2"/>
      <c r="Z23">
        <v>12000</v>
      </c>
      <c r="AA23" s="3">
        <f>Z23/B23</f>
        <v>6.6666666666666666E-2</v>
      </c>
      <c r="AB23" s="29">
        <v>5710.83202063514</v>
      </c>
      <c r="AC23" s="33">
        <f t="shared" si="4"/>
        <v>6.6666666666666666E-2</v>
      </c>
      <c r="AD23" s="3"/>
      <c r="AE23">
        <v>15000</v>
      </c>
      <c r="AF23" s="3">
        <f>AE23/B23</f>
        <v>8.3333333333333329E-2</v>
      </c>
      <c r="AG23" s="35">
        <v>7138.5400257939245</v>
      </c>
      <c r="AH23" s="39">
        <f t="shared" si="5"/>
        <v>8.3333333333333329E-2</v>
      </c>
    </row>
    <row r="24" spans="1:34" x14ac:dyDescent="0.2">
      <c r="A24" t="s">
        <v>61</v>
      </c>
      <c r="B24">
        <v>180000</v>
      </c>
      <c r="C24" s="7">
        <f>B24/coursework_1_data_2019!D24</f>
        <v>277.34976887519258</v>
      </c>
      <c r="D24" s="7">
        <f>(B24/coursework_1_data_2019!G24)*100000</f>
        <v>62106.872125400681</v>
      </c>
      <c r="E24" s="5"/>
      <c r="F24">
        <v>35000</v>
      </c>
      <c r="G24" s="3">
        <f t="shared" si="0"/>
        <v>0.19444444444444445</v>
      </c>
      <c r="H24">
        <v>12076.336246605688</v>
      </c>
      <c r="I24" s="32">
        <f t="shared" si="1"/>
        <v>0.19444444444444445</v>
      </c>
      <c r="J24" s="3"/>
      <c r="K24">
        <v>36000</v>
      </c>
      <c r="L24" s="3">
        <f>K24/B24</f>
        <v>0.2</v>
      </c>
      <c r="M24" s="29">
        <v>12421.374425080136</v>
      </c>
      <c r="N24" s="34">
        <f>M24/D24</f>
        <v>0.19999999999999998</v>
      </c>
      <c r="O24" s="3"/>
      <c r="P24">
        <v>31000</v>
      </c>
      <c r="Q24" s="2">
        <f>P24/B24</f>
        <v>0.17222222222222222</v>
      </c>
      <c r="R24" s="31">
        <v>10696.183532707893</v>
      </c>
      <c r="S24" s="37">
        <f t="shared" si="2"/>
        <v>0.17222222222222219</v>
      </c>
      <c r="T24" s="2"/>
      <c r="U24">
        <v>27000</v>
      </c>
      <c r="V24" s="2">
        <f>U24/B24</f>
        <v>0.15</v>
      </c>
      <c r="W24" s="31">
        <v>9316.0308188101026</v>
      </c>
      <c r="X24" s="37">
        <f t="shared" si="3"/>
        <v>0.15</v>
      </c>
      <c r="Y24" s="2"/>
      <c r="Z24">
        <v>24000</v>
      </c>
      <c r="AA24" s="3">
        <f>Z24/B24</f>
        <v>0.13333333333333333</v>
      </c>
      <c r="AB24" s="29">
        <v>8280.9162833867558</v>
      </c>
      <c r="AC24" s="33">
        <f t="shared" si="4"/>
        <v>0.1333333333333333</v>
      </c>
      <c r="AD24" s="3"/>
      <c r="AE24">
        <v>27000</v>
      </c>
      <c r="AF24" s="3">
        <f>AE24/B24</f>
        <v>0.15</v>
      </c>
      <c r="AG24" s="35">
        <v>9316.0308188101026</v>
      </c>
      <c r="AH24" s="39">
        <f t="shared" si="5"/>
        <v>0.15</v>
      </c>
    </row>
    <row r="25" spans="1:34" x14ac:dyDescent="0.2">
      <c r="A25" t="s">
        <v>62</v>
      </c>
      <c r="B25">
        <v>299000</v>
      </c>
      <c r="C25" s="7">
        <f>B25/coursework_1_data_2019!D25</f>
        <v>184.34032059186191</v>
      </c>
      <c r="D25" s="7">
        <f>(B25/coursework_1_data_2019!G25)*100000</f>
        <v>75251.551591356387</v>
      </c>
      <c r="E25" s="5"/>
      <c r="F25">
        <v>70000</v>
      </c>
      <c r="G25" s="3">
        <f t="shared" si="0"/>
        <v>0.23411371237458195</v>
      </c>
      <c r="H25">
        <v>17617.420104999823</v>
      </c>
      <c r="I25" s="32">
        <f t="shared" si="1"/>
        <v>0.23411371237458195</v>
      </c>
      <c r="J25" s="3"/>
      <c r="K25">
        <v>68000</v>
      </c>
      <c r="L25" s="3">
        <f>K25/B25</f>
        <v>0.22742474916387959</v>
      </c>
      <c r="M25" s="29">
        <v>17114.065244856971</v>
      </c>
      <c r="N25" s="34">
        <f>M25/D25</f>
        <v>0.22742474916387959</v>
      </c>
      <c r="O25" s="3"/>
      <c r="P25">
        <v>24000</v>
      </c>
      <c r="Q25" s="2">
        <f>P25/B25</f>
        <v>8.0267558528428096E-2</v>
      </c>
      <c r="R25" s="31">
        <v>6040.2583217142255</v>
      </c>
      <c r="S25" s="37">
        <f t="shared" si="2"/>
        <v>8.0267558528428096E-2</v>
      </c>
      <c r="T25" s="2"/>
      <c r="U25">
        <v>57000</v>
      </c>
      <c r="V25" s="2">
        <f>U25/B25</f>
        <v>0.19063545150501673</v>
      </c>
      <c r="W25" s="31">
        <v>14345.613514071285</v>
      </c>
      <c r="X25" s="37">
        <f t="shared" si="3"/>
        <v>0.19063545150501673</v>
      </c>
      <c r="Y25" s="2"/>
      <c r="Z25">
        <v>52000</v>
      </c>
      <c r="AA25" s="3">
        <f>Z25/B25</f>
        <v>0.17391304347826086</v>
      </c>
      <c r="AB25" s="29">
        <v>13087.226363714155</v>
      </c>
      <c r="AC25" s="33">
        <f t="shared" si="4"/>
        <v>0.17391304347826089</v>
      </c>
      <c r="AD25" s="3"/>
      <c r="AE25">
        <v>28000</v>
      </c>
      <c r="AF25" s="3">
        <f>AE25/B25</f>
        <v>9.3645484949832769E-2</v>
      </c>
      <c r="AG25" s="35">
        <v>7046.9680419999295</v>
      </c>
      <c r="AH25" s="39">
        <f t="shared" si="5"/>
        <v>9.3645484949832783E-2</v>
      </c>
    </row>
    <row r="26" spans="1:34" x14ac:dyDescent="0.2">
      <c r="A26" t="s">
        <v>63</v>
      </c>
      <c r="B26">
        <v>281000</v>
      </c>
      <c r="C26" s="7">
        <f>B26/coursework_1_data_2019!D26</f>
        <v>189.09825033647377</v>
      </c>
      <c r="D26" s="7">
        <f>(B26/coursework_1_data_2019!G26)*100000</f>
        <v>79276.859620712421</v>
      </c>
      <c r="E26" s="5"/>
      <c r="F26">
        <v>98000</v>
      </c>
      <c r="G26" s="3">
        <f t="shared" si="0"/>
        <v>0.3487544483985765</v>
      </c>
      <c r="H26">
        <v>27648.157447792943</v>
      </c>
      <c r="I26" s="32">
        <f t="shared" si="1"/>
        <v>0.3487544483985765</v>
      </c>
      <c r="J26" s="3"/>
      <c r="K26">
        <v>19000</v>
      </c>
      <c r="L26" s="3">
        <f>K26/B26</f>
        <v>6.7615658362989328E-2</v>
      </c>
      <c r="M26" s="29">
        <v>5360.3570562047544</v>
      </c>
      <c r="N26" s="34">
        <f>M26/D26</f>
        <v>6.7615658362989328E-2</v>
      </c>
      <c r="O26" s="3"/>
      <c r="P26">
        <v>22000</v>
      </c>
      <c r="Q26" s="2">
        <f>P26/B26</f>
        <v>7.8291814946619215E-2</v>
      </c>
      <c r="R26" s="31">
        <v>6206.729222973926</v>
      </c>
      <c r="S26" s="37">
        <f t="shared" si="2"/>
        <v>7.8291814946619215E-2</v>
      </c>
      <c r="T26" s="2"/>
      <c r="U26">
        <v>75000</v>
      </c>
      <c r="V26" s="2">
        <f>U26/B26</f>
        <v>0.2669039145907473</v>
      </c>
      <c r="W26" s="31">
        <v>21159.304169229294</v>
      </c>
      <c r="X26" s="37">
        <f t="shared" si="3"/>
        <v>0.2669039145907473</v>
      </c>
      <c r="Y26" s="2"/>
      <c r="Z26">
        <v>55000</v>
      </c>
      <c r="AA26" s="3">
        <f>Z26/B26</f>
        <v>0.19572953736654805</v>
      </c>
      <c r="AB26" s="29">
        <v>15516.823057434814</v>
      </c>
      <c r="AC26" s="33">
        <f t="shared" si="4"/>
        <v>0.19572953736654802</v>
      </c>
      <c r="AD26" s="3"/>
      <c r="AE26">
        <v>12000</v>
      </c>
      <c r="AF26" s="3">
        <f>AE26/B26</f>
        <v>4.2704626334519574E-2</v>
      </c>
      <c r="AG26" s="35">
        <v>3385.4886670766869</v>
      </c>
      <c r="AH26" s="39">
        <f t="shared" si="5"/>
        <v>4.2704626334519574E-2</v>
      </c>
    </row>
    <row r="27" spans="1:34" x14ac:dyDescent="0.2">
      <c r="C27" s="7"/>
      <c r="D27" s="7"/>
      <c r="E27" s="5"/>
      <c r="G27" s="3"/>
      <c r="H27"/>
      <c r="I27" s="32"/>
      <c r="J27" s="3"/>
      <c r="L27" s="3"/>
      <c r="M27" s="29"/>
      <c r="N27" s="34"/>
      <c r="O27" s="3"/>
      <c r="Q27" s="2"/>
      <c r="R27" s="31"/>
      <c r="S27" s="37"/>
      <c r="T27" s="2"/>
      <c r="V27" s="2"/>
      <c r="W27" s="31"/>
      <c r="X27" s="37"/>
      <c r="Y27" s="2"/>
      <c r="AA27" s="3"/>
      <c r="AB27" s="29"/>
      <c r="AC27" s="33"/>
      <c r="AD27" s="3"/>
      <c r="AF27" s="3"/>
      <c r="AH27" s="39"/>
    </row>
    <row r="28" spans="1:34" x14ac:dyDescent="0.2">
      <c r="A28" t="s">
        <v>66</v>
      </c>
      <c r="B28">
        <v>411000</v>
      </c>
      <c r="C28" s="7">
        <f>B28/coursework_1_data_2019!D28</f>
        <v>115.54680910879955</v>
      </c>
      <c r="D28" s="7">
        <f>(B28/coursework_1_data_2019!G28)*100000</f>
        <v>68668.237181093689</v>
      </c>
      <c r="E28" s="5"/>
      <c r="F28">
        <v>139000</v>
      </c>
      <c r="G28" s="3">
        <f t="shared" si="0"/>
        <v>0.33819951338199511</v>
      </c>
      <c r="H28">
        <v>23223.564399445306</v>
      </c>
      <c r="I28" s="32">
        <f t="shared" si="1"/>
        <v>0.33819951338199505</v>
      </c>
      <c r="J28" s="3"/>
      <c r="K28">
        <v>145000</v>
      </c>
      <c r="L28" s="3">
        <f>K28/B28</f>
        <v>0.35279805352798055</v>
      </c>
      <c r="M28" s="29">
        <v>24226.020416687552</v>
      </c>
      <c r="N28" s="34">
        <f>M28/D28</f>
        <v>0.35279805352798049</v>
      </c>
      <c r="O28" s="3"/>
      <c r="P28">
        <v>10000</v>
      </c>
      <c r="Q28" s="2">
        <f>P28/B28</f>
        <v>2.4330900243309004E-2</v>
      </c>
      <c r="R28" s="31">
        <v>1670.7600287370724</v>
      </c>
      <c r="S28" s="37">
        <f t="shared" si="2"/>
        <v>2.4330900243308997E-2</v>
      </c>
      <c r="T28" s="2"/>
      <c r="U28">
        <v>20000</v>
      </c>
      <c r="V28" s="2">
        <f>U28/B28</f>
        <v>4.8661800486618008E-2</v>
      </c>
      <c r="W28" s="31">
        <v>3341.5200574741448</v>
      </c>
      <c r="X28" s="37">
        <f t="shared" si="3"/>
        <v>4.8661800486617994E-2</v>
      </c>
      <c r="Y28" s="2"/>
      <c r="Z28">
        <v>63000</v>
      </c>
      <c r="AA28" s="3">
        <f>Z28/B28</f>
        <v>0.15328467153284672</v>
      </c>
      <c r="AB28" s="29">
        <v>10525.788181043556</v>
      </c>
      <c r="AC28" s="33">
        <f t="shared" si="4"/>
        <v>0.15328467153284667</v>
      </c>
      <c r="AD28" s="3"/>
      <c r="AE28">
        <v>34000</v>
      </c>
      <c r="AF28" s="3">
        <f>AE28/B28</f>
        <v>8.2725060827250604E-2</v>
      </c>
      <c r="AG28" s="35">
        <v>5680.5840977060461</v>
      </c>
      <c r="AH28" s="39">
        <f t="shared" si="5"/>
        <v>8.2725060827250591E-2</v>
      </c>
    </row>
    <row r="29" spans="1:34" x14ac:dyDescent="0.2">
      <c r="A29" t="s">
        <v>67</v>
      </c>
      <c r="B29">
        <v>240000</v>
      </c>
      <c r="C29" s="7">
        <f>B29/coursework_1_data_2019!D29</f>
        <v>137.93103448275863</v>
      </c>
      <c r="D29" s="7">
        <f>(B29/coursework_1_data_2019!G29)*100000</f>
        <v>74938.409994285947</v>
      </c>
      <c r="E29" s="5"/>
      <c r="F29">
        <v>17000</v>
      </c>
      <c r="G29" s="3">
        <f t="shared" si="0"/>
        <v>7.0833333333333331E-2</v>
      </c>
      <c r="H29">
        <v>5308.1373745952542</v>
      </c>
      <c r="I29" s="32">
        <f t="shared" si="1"/>
        <v>7.0833333333333331E-2</v>
      </c>
      <c r="J29" s="3"/>
      <c r="K29">
        <v>94000</v>
      </c>
      <c r="L29" s="3">
        <f>K29/B29</f>
        <v>0.39166666666666666</v>
      </c>
      <c r="M29" s="29">
        <v>29350.877247761997</v>
      </c>
      <c r="N29" s="34">
        <f>M29/D29</f>
        <v>0.39166666666666666</v>
      </c>
      <c r="O29" s="3"/>
      <c r="P29">
        <v>15000</v>
      </c>
      <c r="Q29" s="2">
        <f>P29/B29</f>
        <v>6.25E-2</v>
      </c>
      <c r="R29" s="31">
        <v>4683.6506246428717</v>
      </c>
      <c r="S29" s="37">
        <f t="shared" si="2"/>
        <v>6.25E-2</v>
      </c>
      <c r="T29" s="2"/>
      <c r="U29">
        <v>51000</v>
      </c>
      <c r="V29" s="2">
        <f>U29/B29</f>
        <v>0.21249999999999999</v>
      </c>
      <c r="W29" s="31">
        <v>15924.412123785763</v>
      </c>
      <c r="X29" s="37">
        <f t="shared" si="3"/>
        <v>0.21249999999999999</v>
      </c>
      <c r="Y29" s="2"/>
      <c r="Z29">
        <v>47000</v>
      </c>
      <c r="AA29" s="3">
        <f>Z29/B29</f>
        <v>0.19583333333333333</v>
      </c>
      <c r="AB29" s="29">
        <v>14675.438623880998</v>
      </c>
      <c r="AC29" s="33">
        <f t="shared" si="4"/>
        <v>0.19583333333333333</v>
      </c>
      <c r="AD29" s="3"/>
      <c r="AE29">
        <v>16000</v>
      </c>
      <c r="AF29" s="3">
        <f>AE29/B29</f>
        <v>6.6666666666666666E-2</v>
      </c>
      <c r="AG29" s="35">
        <v>4995.8939996190629</v>
      </c>
      <c r="AH29" s="39">
        <f t="shared" si="5"/>
        <v>6.6666666666666666E-2</v>
      </c>
    </row>
    <row r="30" spans="1:34" x14ac:dyDescent="0.2">
      <c r="A30" t="s">
        <v>68</v>
      </c>
      <c r="B30">
        <v>230000</v>
      </c>
      <c r="C30" s="7">
        <f>B30/coursework_1_data_2019!D30</f>
        <v>228.85572139303483</v>
      </c>
      <c r="D30" s="7">
        <f>(B30/coursework_1_data_2019!G30)*100000</f>
        <v>61396.530829066724</v>
      </c>
      <c r="E30" s="5"/>
      <c r="F30">
        <v>47000</v>
      </c>
      <c r="G30" s="3">
        <f t="shared" si="0"/>
        <v>0.20434782608695654</v>
      </c>
      <c r="H30">
        <v>12546.247604200591</v>
      </c>
      <c r="I30" s="32">
        <f t="shared" si="1"/>
        <v>0.20434782608695651</v>
      </c>
      <c r="J30" s="3"/>
      <c r="K30">
        <v>27000</v>
      </c>
      <c r="L30" s="3">
        <f>K30/B30</f>
        <v>0.11739130434782609</v>
      </c>
      <c r="M30" s="29">
        <v>7207.4188364556576</v>
      </c>
      <c r="N30" s="34">
        <f>M30/D30</f>
        <v>0.11739130434782606</v>
      </c>
      <c r="O30" s="3"/>
      <c r="P30">
        <v>28000</v>
      </c>
      <c r="Q30" s="2">
        <f>P30/B30</f>
        <v>0.12173913043478261</v>
      </c>
      <c r="R30" s="31">
        <v>7474.3602748429048</v>
      </c>
      <c r="S30" s="37">
        <f t="shared" si="2"/>
        <v>0.1217391304347826</v>
      </c>
      <c r="T30" s="2"/>
      <c r="U30">
        <v>78000</v>
      </c>
      <c r="V30" s="2">
        <f>U30/B30</f>
        <v>0.33913043478260868</v>
      </c>
      <c r="W30" s="31">
        <v>20821.432194205237</v>
      </c>
      <c r="X30" s="37">
        <f t="shared" si="3"/>
        <v>0.33913043478260874</v>
      </c>
      <c r="Y30" s="2"/>
      <c r="Z30">
        <v>21000</v>
      </c>
      <c r="AA30" s="3">
        <f>Z30/B30</f>
        <v>9.1304347826086957E-2</v>
      </c>
      <c r="AB30" s="29">
        <v>5605.7702061321788</v>
      </c>
      <c r="AC30" s="33">
        <f t="shared" si="4"/>
        <v>9.1304347826086957E-2</v>
      </c>
      <c r="AD30" s="3"/>
      <c r="AE30">
        <v>29000</v>
      </c>
      <c r="AF30" s="3">
        <f>AE30/B30</f>
        <v>0.12608695652173912</v>
      </c>
      <c r="AG30" s="35">
        <v>7741.301713230152</v>
      </c>
      <c r="AH30" s="39">
        <f t="shared" si="5"/>
        <v>0.12608695652173912</v>
      </c>
    </row>
    <row r="31" spans="1:34" x14ac:dyDescent="0.2">
      <c r="A31" t="s">
        <v>69</v>
      </c>
      <c r="B31">
        <v>340000</v>
      </c>
      <c r="C31" s="7">
        <f>B31/coursework_1_data_2019!D31</f>
        <v>230.97826086956522</v>
      </c>
      <c r="D31" s="7">
        <f>(B31/coursework_1_data_2019!G31)*100000</f>
        <v>62951.188759139499</v>
      </c>
      <c r="E31" s="5"/>
      <c r="F31">
        <v>81000</v>
      </c>
      <c r="G31" s="3">
        <f t="shared" si="0"/>
        <v>0.23823529411764705</v>
      </c>
      <c r="H31">
        <v>14997.194969089114</v>
      </c>
      <c r="I31" s="32">
        <f t="shared" si="1"/>
        <v>0.23823529411764705</v>
      </c>
      <c r="J31" s="3"/>
      <c r="K31">
        <v>64000</v>
      </c>
      <c r="L31" s="3">
        <f>K31/B31</f>
        <v>0.18823529411764706</v>
      </c>
      <c r="M31" s="29">
        <v>11849.63553113214</v>
      </c>
      <c r="N31" s="34">
        <f>M31/D31</f>
        <v>0.18823529411764706</v>
      </c>
      <c r="O31" s="3"/>
      <c r="P31">
        <v>54000</v>
      </c>
      <c r="Q31" s="2">
        <f>P31/B31</f>
        <v>0.1588235294117647</v>
      </c>
      <c r="R31" s="31">
        <v>9998.1299793927428</v>
      </c>
      <c r="S31" s="37">
        <f t="shared" si="2"/>
        <v>0.1588235294117647</v>
      </c>
      <c r="T31" s="2"/>
      <c r="U31">
        <v>81000</v>
      </c>
      <c r="V31" s="2">
        <f>U31/B31</f>
        <v>0.23823529411764705</v>
      </c>
      <c r="W31" s="31">
        <v>14997.194969089114</v>
      </c>
      <c r="X31" s="37">
        <f t="shared" si="3"/>
        <v>0.23823529411764705</v>
      </c>
      <c r="Y31" s="2"/>
      <c r="Z31">
        <v>29000</v>
      </c>
      <c r="AA31" s="3">
        <f>Z31/B31</f>
        <v>8.5294117647058826E-2</v>
      </c>
      <c r="AB31" s="29">
        <v>5369.3661000442507</v>
      </c>
      <c r="AC31" s="33">
        <f t="shared" si="4"/>
        <v>8.5294117647058812E-2</v>
      </c>
      <c r="AD31" s="3"/>
      <c r="AE31">
        <v>31000</v>
      </c>
      <c r="AF31" s="3">
        <f>AE31/B31</f>
        <v>9.1176470588235289E-2</v>
      </c>
      <c r="AG31" s="35">
        <v>5739.6672103921301</v>
      </c>
      <c r="AH31" s="39">
        <f t="shared" si="5"/>
        <v>9.1176470588235289E-2</v>
      </c>
    </row>
    <row r="32" spans="1:34" x14ac:dyDescent="0.2">
      <c r="A32" t="s">
        <v>70</v>
      </c>
      <c r="B32">
        <v>79000</v>
      </c>
      <c r="C32" s="7">
        <f>B32/coursework_1_data_2019!D32</f>
        <v>461.98830409356725</v>
      </c>
      <c r="D32" s="7">
        <f>(B32/coursework_1_data_2019!G32)*100000</f>
        <v>70629.04552444302</v>
      </c>
      <c r="E32" s="5"/>
      <c r="F32">
        <v>18000</v>
      </c>
      <c r="G32" s="3">
        <f t="shared" si="0"/>
        <v>0.22784810126582278</v>
      </c>
      <c r="H32">
        <v>16092.6939169617</v>
      </c>
      <c r="I32" s="32">
        <f t="shared" si="1"/>
        <v>0.22784810126582278</v>
      </c>
      <c r="J32" s="3"/>
      <c r="K32">
        <v>33000</v>
      </c>
      <c r="L32" s="3">
        <f>K32/B32</f>
        <v>0.41772151898734178</v>
      </c>
      <c r="M32" s="29">
        <v>29503.27218109645</v>
      </c>
      <c r="N32" s="34">
        <f>M32/D32</f>
        <v>0.41772151898734178</v>
      </c>
      <c r="O32" s="3"/>
      <c r="P32">
        <v>3000</v>
      </c>
      <c r="Q32" s="2">
        <f>P32/B32</f>
        <v>3.7974683544303799E-2</v>
      </c>
      <c r="R32" s="31">
        <v>2682.1156528269498</v>
      </c>
      <c r="S32" s="37">
        <f t="shared" si="2"/>
        <v>3.7974683544303792E-2</v>
      </c>
      <c r="T32" s="2"/>
      <c r="U32">
        <v>12000</v>
      </c>
      <c r="V32" s="2">
        <f>U32/B32</f>
        <v>0.15189873417721519</v>
      </c>
      <c r="W32" s="31">
        <v>10728.462611307799</v>
      </c>
      <c r="X32" s="37">
        <f t="shared" si="3"/>
        <v>0.15189873417721517</v>
      </c>
      <c r="Y32" s="2"/>
      <c r="Z32">
        <v>10000</v>
      </c>
      <c r="AA32" s="3">
        <f>Z32/B32</f>
        <v>0.12658227848101267</v>
      </c>
      <c r="AB32" s="29">
        <v>8940.3855094231676</v>
      </c>
      <c r="AC32" s="33">
        <f t="shared" si="4"/>
        <v>0.12658227848101267</v>
      </c>
      <c r="AD32" s="3"/>
      <c r="AE32">
        <v>3000</v>
      </c>
      <c r="AF32" s="3">
        <f>AE32/B32</f>
        <v>3.7974683544303799E-2</v>
      </c>
      <c r="AG32" s="35">
        <v>2682.1156528269498</v>
      </c>
      <c r="AH32" s="39">
        <f t="shared" si="5"/>
        <v>3.7974683544303792E-2</v>
      </c>
    </row>
    <row r="33" spans="1:34" x14ac:dyDescent="0.2">
      <c r="A33" t="s">
        <v>72</v>
      </c>
      <c r="B33">
        <v>189000</v>
      </c>
      <c r="C33" s="7">
        <f>B33/coursework_1_data_2019!D33</f>
        <v>161.67664670658684</v>
      </c>
      <c r="D33" s="7">
        <f>(B33/coursework_1_data_2019!G33)*100000</f>
        <v>72316.816529558055</v>
      </c>
      <c r="E33" s="5"/>
      <c r="F33">
        <v>81000</v>
      </c>
      <c r="G33" s="3">
        <f t="shared" si="0"/>
        <v>0.42857142857142855</v>
      </c>
      <c r="H33">
        <v>30992.9213698106</v>
      </c>
      <c r="I33" s="32">
        <f t="shared" si="1"/>
        <v>0.42857142857142866</v>
      </c>
      <c r="J33" s="3"/>
      <c r="K33">
        <v>48000</v>
      </c>
      <c r="L33" s="3">
        <f>K33/B33</f>
        <v>0.25396825396825395</v>
      </c>
      <c r="M33" s="29">
        <v>18366.175626554428</v>
      </c>
      <c r="N33" s="34">
        <f>M33/D33</f>
        <v>0.25396825396825401</v>
      </c>
      <c r="O33" s="3"/>
      <c r="P33">
        <v>7000</v>
      </c>
      <c r="Q33" s="2">
        <f>P33/B33</f>
        <v>3.7037037037037035E-2</v>
      </c>
      <c r="R33" s="31">
        <v>2678.4006122058545</v>
      </c>
      <c r="S33" s="37">
        <f t="shared" si="2"/>
        <v>3.7037037037037049E-2</v>
      </c>
      <c r="T33" s="2"/>
      <c r="U33">
        <v>24000</v>
      </c>
      <c r="V33" s="2">
        <f>U33/B33</f>
        <v>0.12698412698412698</v>
      </c>
      <c r="W33" s="31">
        <v>9183.0878132772141</v>
      </c>
      <c r="X33" s="37">
        <f t="shared" si="3"/>
        <v>0.126984126984127</v>
      </c>
      <c r="Y33" s="2"/>
      <c r="Z33">
        <v>13000</v>
      </c>
      <c r="AA33" s="3">
        <f>Z33/B33</f>
        <v>6.8783068783068779E-2</v>
      </c>
      <c r="AB33" s="29">
        <v>4974.1725655251576</v>
      </c>
      <c r="AC33" s="33">
        <f t="shared" si="4"/>
        <v>6.8783068783068793E-2</v>
      </c>
      <c r="AD33" s="3"/>
      <c r="AE33">
        <v>16000</v>
      </c>
      <c r="AF33" s="3">
        <f>AE33/B33</f>
        <v>8.4656084656084651E-2</v>
      </c>
      <c r="AG33" s="35">
        <v>6122.05854218481</v>
      </c>
      <c r="AH33" s="39">
        <f t="shared" si="5"/>
        <v>8.4656084656084665E-2</v>
      </c>
    </row>
    <row r="34" spans="1:34" x14ac:dyDescent="0.2">
      <c r="A34" t="s">
        <v>74</v>
      </c>
      <c r="B34">
        <v>580000</v>
      </c>
      <c r="C34" s="7">
        <f>B34/coursework_1_data_2019!D34</f>
        <v>137.37565135007105</v>
      </c>
      <c r="D34" s="7">
        <f>(B34/coursework_1_data_2019!G34)*100000</f>
        <v>68860.793157611668</v>
      </c>
      <c r="E34" s="5"/>
      <c r="F34">
        <v>157000</v>
      </c>
      <c r="G34" s="3">
        <f t="shared" ref="G34:G65" si="6">F34/B34</f>
        <v>0.27068965517241378</v>
      </c>
      <c r="H34">
        <v>18639.904354732815</v>
      </c>
      <c r="I34" s="32">
        <f t="shared" si="1"/>
        <v>0.27068965517241383</v>
      </c>
      <c r="J34" s="3"/>
      <c r="K34">
        <v>112000</v>
      </c>
      <c r="L34" s="3">
        <f t="shared" ref="L34:L65" si="7">K34/B34</f>
        <v>0.19310344827586207</v>
      </c>
      <c r="M34" s="29">
        <v>13297.256609745702</v>
      </c>
      <c r="N34" s="34">
        <f>M34/D34</f>
        <v>0.19310344827586207</v>
      </c>
      <c r="O34" s="3"/>
      <c r="P34">
        <v>38000</v>
      </c>
      <c r="Q34" s="2">
        <f t="shared" ref="Q34:Q65" si="8">P34/B34</f>
        <v>6.5517241379310351E-2</v>
      </c>
      <c r="R34" s="31">
        <v>4511.5692068780054</v>
      </c>
      <c r="S34" s="37">
        <f t="shared" si="2"/>
        <v>6.5517241379310337E-2</v>
      </c>
      <c r="T34" s="2"/>
      <c r="U34">
        <v>134000</v>
      </c>
      <c r="V34" s="2">
        <f t="shared" ref="V34:V65" si="9">U34/B34</f>
        <v>0.23103448275862068</v>
      </c>
      <c r="W34" s="31">
        <v>15909.217729517177</v>
      </c>
      <c r="X34" s="37">
        <f t="shared" si="3"/>
        <v>0.23103448275862068</v>
      </c>
      <c r="Y34" s="2"/>
      <c r="Z34">
        <v>78000</v>
      </c>
      <c r="AA34" s="3">
        <f t="shared" ref="AA34:AA65" si="10">Z34/B34</f>
        <v>0.13448275862068965</v>
      </c>
      <c r="AB34" s="29">
        <v>9260.5894246443277</v>
      </c>
      <c r="AC34" s="33">
        <f t="shared" si="4"/>
        <v>0.13448275862068965</v>
      </c>
      <c r="AD34" s="3"/>
      <c r="AE34">
        <v>61000</v>
      </c>
      <c r="AF34" s="3">
        <f>AE34/B34</f>
        <v>0.10517241379310345</v>
      </c>
      <c r="AG34" s="35">
        <v>7242.2558320936414</v>
      </c>
      <c r="AH34" s="39">
        <f t="shared" si="5"/>
        <v>0.10517241379310345</v>
      </c>
    </row>
    <row r="35" spans="1:34" x14ac:dyDescent="0.2">
      <c r="A35" t="s">
        <v>75</v>
      </c>
      <c r="B35">
        <v>580000</v>
      </c>
      <c r="C35" s="7">
        <f>B35/coursework_1_data_2019!D35</f>
        <v>324.20346562325324</v>
      </c>
      <c r="D35" s="7">
        <f>(B35/coursework_1_data_2019!G35)*100000</f>
        <v>66991.537120819237</v>
      </c>
      <c r="E35" s="5"/>
      <c r="F35">
        <v>76000</v>
      </c>
      <c r="G35" s="3">
        <f t="shared" si="6"/>
        <v>0.1310344827586207</v>
      </c>
      <c r="H35">
        <v>8778.2014158314869</v>
      </c>
      <c r="I35" s="32">
        <f t="shared" si="1"/>
        <v>0.1310344827586207</v>
      </c>
      <c r="J35" s="3"/>
      <c r="K35">
        <v>86000</v>
      </c>
      <c r="L35" s="3">
        <f t="shared" si="7"/>
        <v>0.14827586206896551</v>
      </c>
      <c r="M35" s="29">
        <v>9933.2279179145771</v>
      </c>
      <c r="N35" s="34">
        <f>M35/D35</f>
        <v>0.14827586206896554</v>
      </c>
      <c r="O35" s="3"/>
      <c r="P35">
        <v>88000</v>
      </c>
      <c r="Q35" s="2">
        <f t="shared" si="8"/>
        <v>0.15172413793103448</v>
      </c>
      <c r="R35" s="31">
        <v>10164.233218331196</v>
      </c>
      <c r="S35" s="37">
        <f t="shared" si="2"/>
        <v>0.15172413793103451</v>
      </c>
      <c r="T35" s="2"/>
      <c r="U35">
        <v>178000</v>
      </c>
      <c r="V35" s="2">
        <f t="shared" si="9"/>
        <v>0.30689655172413793</v>
      </c>
      <c r="W35" s="31">
        <v>20559.471737079006</v>
      </c>
      <c r="X35" s="37">
        <f t="shared" si="3"/>
        <v>0.30689655172413793</v>
      </c>
      <c r="Y35" s="2"/>
      <c r="Z35">
        <v>102000</v>
      </c>
      <c r="AA35" s="3">
        <f t="shared" si="10"/>
        <v>0.17586206896551723</v>
      </c>
      <c r="AB35" s="29">
        <v>11781.270321247521</v>
      </c>
      <c r="AC35" s="33">
        <f t="shared" si="4"/>
        <v>0.17586206896551723</v>
      </c>
      <c r="AD35" s="3"/>
      <c r="AE35">
        <v>50000</v>
      </c>
      <c r="AF35" s="3">
        <f>AE35/B35</f>
        <v>8.6206896551724144E-2</v>
      </c>
      <c r="AG35" s="35">
        <v>5775.1325104154521</v>
      </c>
      <c r="AH35" s="39">
        <f t="shared" si="5"/>
        <v>8.6206896551724144E-2</v>
      </c>
    </row>
    <row r="36" spans="1:34" x14ac:dyDescent="0.2">
      <c r="A36" t="s">
        <v>76</v>
      </c>
      <c r="B36">
        <v>200000</v>
      </c>
      <c r="C36" s="7">
        <f>B36/coursework_1_data_2019!D36</f>
        <v>151.17157974300832</v>
      </c>
      <c r="D36" s="7">
        <f>(B36/coursework_1_data_2019!G36)*100000</f>
        <v>61405.636423367301</v>
      </c>
      <c r="E36" s="5"/>
      <c r="F36">
        <v>53000</v>
      </c>
      <c r="G36" s="3">
        <f t="shared" si="6"/>
        <v>0.26500000000000001</v>
      </c>
      <c r="H36">
        <v>16272.493652192336</v>
      </c>
      <c r="I36" s="32">
        <f t="shared" si="1"/>
        <v>0.26500000000000001</v>
      </c>
      <c r="J36" s="3"/>
      <c r="K36">
        <v>67000</v>
      </c>
      <c r="L36" s="3">
        <f t="shared" si="7"/>
        <v>0.33500000000000002</v>
      </c>
      <c r="M36" s="29">
        <v>20570.888201828046</v>
      </c>
      <c r="N36" s="34">
        <f>M36/D36</f>
        <v>0.33500000000000002</v>
      </c>
      <c r="O36" s="3"/>
      <c r="P36">
        <v>14000</v>
      </c>
      <c r="Q36" s="2">
        <f t="shared" si="8"/>
        <v>7.0000000000000007E-2</v>
      </c>
      <c r="R36" s="31">
        <v>4298.394549635711</v>
      </c>
      <c r="S36" s="37">
        <f t="shared" si="2"/>
        <v>6.9999999999999993E-2</v>
      </c>
      <c r="T36" s="2"/>
      <c r="U36">
        <v>39000</v>
      </c>
      <c r="V36" s="2">
        <f t="shared" si="9"/>
        <v>0.19500000000000001</v>
      </c>
      <c r="W36" s="31">
        <v>11974.099102556624</v>
      </c>
      <c r="X36" s="37">
        <f t="shared" si="3"/>
        <v>0.19500000000000001</v>
      </c>
      <c r="Y36" s="2"/>
      <c r="Z36">
        <v>8000</v>
      </c>
      <c r="AA36" s="3">
        <f t="shared" si="10"/>
        <v>0.04</v>
      </c>
      <c r="AB36" s="29">
        <v>2456.2254569346919</v>
      </c>
      <c r="AC36" s="33">
        <f t="shared" si="4"/>
        <v>0.04</v>
      </c>
      <c r="AD36" s="3"/>
      <c r="AE36">
        <v>19000</v>
      </c>
      <c r="AF36" s="3">
        <f>AE36/B36</f>
        <v>9.5000000000000001E-2</v>
      </c>
      <c r="AG36" s="35">
        <v>5833.5354602198931</v>
      </c>
      <c r="AH36" s="39">
        <f t="shared" si="5"/>
        <v>9.4999999999999987E-2</v>
      </c>
    </row>
    <row r="37" spans="1:34" x14ac:dyDescent="0.2">
      <c r="A37" t="s">
        <v>77</v>
      </c>
      <c r="B37">
        <v>310000</v>
      </c>
      <c r="C37" s="7">
        <f>B37/coursework_1_data_2019!D37</f>
        <v>203.41207349081364</v>
      </c>
      <c r="D37" s="7">
        <f>(B37/coursework_1_data_2019!G37)*100000</f>
        <v>61363.780325584339</v>
      </c>
      <c r="E37" s="5"/>
      <c r="F37">
        <v>70000</v>
      </c>
      <c r="G37" s="3">
        <f t="shared" si="6"/>
        <v>0.22580645161290322</v>
      </c>
      <c r="H37">
        <v>13856.337492873883</v>
      </c>
      <c r="I37" s="32">
        <f t="shared" si="1"/>
        <v>0.22580645161290322</v>
      </c>
      <c r="J37" s="3"/>
      <c r="K37">
        <v>58000</v>
      </c>
      <c r="L37" s="3">
        <f t="shared" si="7"/>
        <v>0.18709677419354839</v>
      </c>
      <c r="M37" s="29">
        <v>11480.965351238361</v>
      </c>
      <c r="N37" s="34">
        <f>M37/D37</f>
        <v>0.18709677419354839</v>
      </c>
      <c r="O37" s="3"/>
      <c r="P37">
        <v>18000</v>
      </c>
      <c r="Q37" s="2">
        <f t="shared" si="8"/>
        <v>5.8064516129032261E-2</v>
      </c>
      <c r="R37" s="31">
        <v>3563.0582124532843</v>
      </c>
      <c r="S37" s="37">
        <f t="shared" si="2"/>
        <v>5.8064516129032261E-2</v>
      </c>
      <c r="T37" s="2"/>
      <c r="U37">
        <v>77000</v>
      </c>
      <c r="V37" s="2">
        <f t="shared" si="9"/>
        <v>0.24838709677419354</v>
      </c>
      <c r="W37" s="31">
        <v>15241.971242161273</v>
      </c>
      <c r="X37" s="37">
        <f t="shared" si="3"/>
        <v>0.24838709677419357</v>
      </c>
      <c r="Y37" s="2"/>
      <c r="Z37">
        <v>50000</v>
      </c>
      <c r="AA37" s="3">
        <f t="shared" si="10"/>
        <v>0.16129032258064516</v>
      </c>
      <c r="AB37" s="29">
        <v>9897.3839234813458</v>
      </c>
      <c r="AC37" s="33">
        <f t="shared" si="4"/>
        <v>0.16129032258064518</v>
      </c>
      <c r="AD37" s="3"/>
      <c r="AE37">
        <v>37000</v>
      </c>
      <c r="AF37" s="3">
        <f>AE37/B37</f>
        <v>0.11935483870967742</v>
      </c>
      <c r="AG37" s="35">
        <v>7324.0641033761958</v>
      </c>
      <c r="AH37" s="39">
        <f t="shared" si="5"/>
        <v>0.11935483870967743</v>
      </c>
    </row>
    <row r="38" spans="1:34" x14ac:dyDescent="0.2">
      <c r="A38" t="s">
        <v>78</v>
      </c>
      <c r="B38">
        <v>260000</v>
      </c>
      <c r="C38" s="7">
        <f>B38/coursework_1_data_2019!D38</f>
        <v>140.76881429344883</v>
      </c>
      <c r="D38" s="7">
        <f>(B38/coursework_1_data_2019!G38)*100000</f>
        <v>78702.736736318591</v>
      </c>
      <c r="E38" s="5"/>
      <c r="F38">
        <v>52000</v>
      </c>
      <c r="G38" s="3">
        <f t="shared" si="6"/>
        <v>0.2</v>
      </c>
      <c r="H38">
        <v>15740.547347263717</v>
      </c>
      <c r="I38" s="32">
        <f t="shared" si="1"/>
        <v>0.19999999999999998</v>
      </c>
      <c r="J38" s="3"/>
      <c r="K38">
        <v>65000</v>
      </c>
      <c r="L38" s="3">
        <f t="shared" si="7"/>
        <v>0.25</v>
      </c>
      <c r="M38" s="29">
        <v>19675.684184079648</v>
      </c>
      <c r="N38" s="34">
        <f>M38/D38</f>
        <v>0.25</v>
      </c>
      <c r="O38" s="3"/>
      <c r="P38">
        <v>23000</v>
      </c>
      <c r="Q38" s="2">
        <f t="shared" si="8"/>
        <v>8.8461538461538466E-2</v>
      </c>
      <c r="R38" s="31">
        <v>6962.1651728281831</v>
      </c>
      <c r="S38" s="37">
        <f t="shared" si="2"/>
        <v>8.8461538461538466E-2</v>
      </c>
      <c r="T38" s="2"/>
      <c r="U38">
        <v>52000</v>
      </c>
      <c r="V38" s="2">
        <f t="shared" si="9"/>
        <v>0.2</v>
      </c>
      <c r="W38" s="31">
        <v>15740.547347263717</v>
      </c>
      <c r="X38" s="37">
        <f t="shared" si="3"/>
        <v>0.19999999999999998</v>
      </c>
      <c r="Y38" s="2"/>
      <c r="Z38">
        <v>53000</v>
      </c>
      <c r="AA38" s="3">
        <f t="shared" si="10"/>
        <v>0.20384615384615384</v>
      </c>
      <c r="AB38" s="29">
        <v>16043.250180864943</v>
      </c>
      <c r="AC38" s="33">
        <f t="shared" si="4"/>
        <v>0.20384615384615384</v>
      </c>
      <c r="AD38" s="3"/>
      <c r="AE38">
        <v>15000</v>
      </c>
      <c r="AF38" s="3">
        <f>AE38/B38</f>
        <v>5.7692307692307696E-2</v>
      </c>
      <c r="AG38" s="35">
        <v>4540.54250401838</v>
      </c>
      <c r="AH38" s="39">
        <f t="shared" si="5"/>
        <v>5.7692307692307689E-2</v>
      </c>
    </row>
    <row r="39" spans="1:34" x14ac:dyDescent="0.2">
      <c r="A39" t="s">
        <v>79</v>
      </c>
      <c r="B39">
        <v>411000</v>
      </c>
      <c r="C39" s="7">
        <f>B39/coursework_1_data_2019!D39</f>
        <v>357.08079930495222</v>
      </c>
      <c r="D39" s="7">
        <f>(B39/coursework_1_data_2019!G39)*100000</f>
        <v>73236.314520569416</v>
      </c>
      <c r="E39" s="5"/>
      <c r="F39">
        <v>108000</v>
      </c>
      <c r="G39" s="3">
        <f t="shared" si="6"/>
        <v>0.26277372262773724</v>
      </c>
      <c r="H39">
        <v>19244.578998105837</v>
      </c>
      <c r="I39" s="32">
        <f t="shared" si="1"/>
        <v>0.26277372262773729</v>
      </c>
      <c r="J39" s="3"/>
      <c r="K39">
        <v>65000</v>
      </c>
      <c r="L39" s="3">
        <f t="shared" si="7"/>
        <v>0.15815085158150852</v>
      </c>
      <c r="M39" s="29">
        <v>11582.385508119252</v>
      </c>
      <c r="N39" s="34">
        <f>M39/D39</f>
        <v>0.15815085158150854</v>
      </c>
      <c r="O39" s="3"/>
      <c r="P39">
        <v>23000</v>
      </c>
      <c r="Q39" s="2">
        <f t="shared" si="8"/>
        <v>5.5961070559610707E-2</v>
      </c>
      <c r="R39" s="31">
        <v>4098.3825644114277</v>
      </c>
      <c r="S39" s="37">
        <f t="shared" si="2"/>
        <v>5.5961070559610714E-2</v>
      </c>
      <c r="T39" s="2"/>
      <c r="U39">
        <v>130000</v>
      </c>
      <c r="V39" s="2">
        <f t="shared" si="9"/>
        <v>0.31630170316301703</v>
      </c>
      <c r="W39" s="31">
        <v>23164.771016238505</v>
      </c>
      <c r="X39" s="37">
        <f t="shared" si="3"/>
        <v>0.31630170316301709</v>
      </c>
      <c r="Y39" s="2"/>
      <c r="Z39">
        <v>57000</v>
      </c>
      <c r="AA39" s="3">
        <f t="shared" si="10"/>
        <v>0.13868613138686131</v>
      </c>
      <c r="AB39" s="29">
        <v>10156.861137889191</v>
      </c>
      <c r="AC39" s="33">
        <f t="shared" si="4"/>
        <v>0.13868613138686134</v>
      </c>
      <c r="AD39" s="3"/>
      <c r="AE39">
        <v>28000</v>
      </c>
      <c r="AF39" s="3">
        <f>AE39/B39</f>
        <v>6.8126520681265207E-2</v>
      </c>
      <c r="AG39" s="35">
        <v>4989.3352958052164</v>
      </c>
      <c r="AH39" s="39">
        <f t="shared" si="5"/>
        <v>6.8126520681265221E-2</v>
      </c>
    </row>
    <row r="40" spans="1:34" x14ac:dyDescent="0.2">
      <c r="A40" t="s">
        <v>80</v>
      </c>
      <c r="B40">
        <v>250000</v>
      </c>
      <c r="C40" s="7">
        <f>B40/coursework_1_data_2019!D40</f>
        <v>183.95879323031642</v>
      </c>
      <c r="D40" s="7">
        <f>(B40/coursework_1_data_2019!G40)*100000</f>
        <v>81498.529766523003</v>
      </c>
      <c r="E40" s="5"/>
      <c r="F40">
        <v>48000</v>
      </c>
      <c r="G40" s="3">
        <f t="shared" si="6"/>
        <v>0.192</v>
      </c>
      <c r="H40">
        <v>15647.717715172419</v>
      </c>
      <c r="I40" s="32">
        <f t="shared" si="1"/>
        <v>0.19200000000000003</v>
      </c>
      <c r="J40" s="3"/>
      <c r="K40">
        <v>78000</v>
      </c>
      <c r="L40" s="3">
        <f t="shared" si="7"/>
        <v>0.312</v>
      </c>
      <c r="M40" s="29">
        <v>25427.541287155182</v>
      </c>
      <c r="N40" s="34">
        <f>M40/D40</f>
        <v>0.31200000000000006</v>
      </c>
      <c r="O40" s="3"/>
      <c r="P40">
        <v>24000</v>
      </c>
      <c r="Q40" s="2">
        <f t="shared" si="8"/>
        <v>9.6000000000000002E-2</v>
      </c>
      <c r="R40" s="31">
        <v>7823.8588575862095</v>
      </c>
      <c r="S40" s="37">
        <f t="shared" si="2"/>
        <v>9.6000000000000016E-2</v>
      </c>
      <c r="T40" s="2"/>
      <c r="U40">
        <v>54000</v>
      </c>
      <c r="V40" s="2">
        <f t="shared" si="9"/>
        <v>0.216</v>
      </c>
      <c r="W40" s="31">
        <v>17603.682429568969</v>
      </c>
      <c r="X40" s="37">
        <f t="shared" si="3"/>
        <v>0.216</v>
      </c>
      <c r="Y40" s="2"/>
      <c r="Z40">
        <v>26000</v>
      </c>
      <c r="AA40" s="3">
        <f t="shared" si="10"/>
        <v>0.104</v>
      </c>
      <c r="AB40" s="29">
        <v>8475.8470957183927</v>
      </c>
      <c r="AC40" s="33">
        <f t="shared" si="4"/>
        <v>0.10400000000000001</v>
      </c>
      <c r="AD40" s="3"/>
      <c r="AE40">
        <v>20000</v>
      </c>
      <c r="AF40" s="3">
        <f>AE40/B40</f>
        <v>0.08</v>
      </c>
      <c r="AG40" s="35">
        <v>6519.8823813218414</v>
      </c>
      <c r="AH40" s="39">
        <f t="shared" si="5"/>
        <v>8.0000000000000016E-2</v>
      </c>
    </row>
    <row r="41" spans="1:34" x14ac:dyDescent="0.2">
      <c r="A41" t="s">
        <v>81</v>
      </c>
      <c r="B41">
        <v>269000</v>
      </c>
      <c r="C41" s="7">
        <f>B41/coursework_1_data_2019!D41</f>
        <v>231.49741824440619</v>
      </c>
      <c r="D41" s="7">
        <f>(B41/coursework_1_data_2019!G41)*100000</f>
        <v>71818.366279007678</v>
      </c>
      <c r="E41" s="5"/>
      <c r="F41">
        <v>89000</v>
      </c>
      <c r="G41" s="3">
        <f t="shared" si="6"/>
        <v>0.33085501858736061</v>
      </c>
      <c r="H41">
        <v>23761.466910154959</v>
      </c>
      <c r="I41" s="32">
        <f t="shared" si="1"/>
        <v>0.33085501858736061</v>
      </c>
      <c r="J41" s="3"/>
      <c r="K41">
        <v>39000</v>
      </c>
      <c r="L41" s="3">
        <f t="shared" si="7"/>
        <v>0.1449814126394052</v>
      </c>
      <c r="M41" s="29">
        <v>10412.328196584756</v>
      </c>
      <c r="N41" s="34">
        <f>M41/D41</f>
        <v>0.1449814126394052</v>
      </c>
      <c r="O41" s="3"/>
      <c r="P41">
        <v>5000</v>
      </c>
      <c r="Q41" s="2">
        <f t="shared" si="8"/>
        <v>1.858736059479554E-2</v>
      </c>
      <c r="R41" s="31">
        <v>1334.9138713570201</v>
      </c>
      <c r="S41" s="37">
        <f t="shared" si="2"/>
        <v>1.858736059479554E-2</v>
      </c>
      <c r="T41" s="2"/>
      <c r="U41">
        <v>79000</v>
      </c>
      <c r="V41" s="2">
        <f t="shared" si="9"/>
        <v>0.29368029739776952</v>
      </c>
      <c r="W41" s="31">
        <v>21091.639167440917</v>
      </c>
      <c r="X41" s="37">
        <f t="shared" si="3"/>
        <v>0.29368029739776952</v>
      </c>
      <c r="Y41" s="2"/>
      <c r="Z41">
        <v>20000</v>
      </c>
      <c r="AA41" s="3">
        <f t="shared" si="10"/>
        <v>7.434944237918216E-2</v>
      </c>
      <c r="AB41" s="29">
        <v>5339.6554854280803</v>
      </c>
      <c r="AC41" s="33">
        <f t="shared" si="4"/>
        <v>7.434944237918216E-2</v>
      </c>
      <c r="AD41" s="3"/>
      <c r="AE41">
        <v>37000</v>
      </c>
      <c r="AF41" s="3">
        <f>AE41/B41</f>
        <v>0.13754646840148699</v>
      </c>
      <c r="AG41" s="35">
        <v>9878.362648041948</v>
      </c>
      <c r="AH41" s="39">
        <f t="shared" si="5"/>
        <v>0.13754646840148699</v>
      </c>
    </row>
    <row r="42" spans="1:34" x14ac:dyDescent="0.2">
      <c r="A42" t="s">
        <v>82</v>
      </c>
      <c r="B42">
        <v>449000</v>
      </c>
      <c r="C42" s="7">
        <f>B42/coursework_1_data_2019!D42</f>
        <v>231.68214654282767</v>
      </c>
      <c r="D42" s="7">
        <f>(B42/coursework_1_data_2019!G42)*100000</f>
        <v>74260.291417891931</v>
      </c>
      <c r="E42" s="5"/>
      <c r="F42">
        <v>94000</v>
      </c>
      <c r="G42" s="3">
        <f t="shared" si="6"/>
        <v>0.20935412026726058</v>
      </c>
      <c r="H42">
        <v>15546.697980583165</v>
      </c>
      <c r="I42" s="32">
        <f t="shared" si="1"/>
        <v>0.20935412026726058</v>
      </c>
      <c r="J42" s="3"/>
      <c r="K42">
        <v>79000</v>
      </c>
      <c r="L42" s="3">
        <f t="shared" si="7"/>
        <v>0.17594654788418709</v>
      </c>
      <c r="M42" s="29">
        <v>13065.84191985181</v>
      </c>
      <c r="N42" s="34">
        <f>M42/D42</f>
        <v>0.17594654788418709</v>
      </c>
      <c r="O42" s="3"/>
      <c r="P42">
        <v>54000</v>
      </c>
      <c r="Q42" s="2">
        <f t="shared" si="8"/>
        <v>0.12026726057906459</v>
      </c>
      <c r="R42" s="31">
        <v>8931.0818186328834</v>
      </c>
      <c r="S42" s="37">
        <f t="shared" si="2"/>
        <v>0.1202672605790646</v>
      </c>
      <c r="T42" s="2"/>
      <c r="U42">
        <v>110000</v>
      </c>
      <c r="V42" s="2">
        <f t="shared" si="9"/>
        <v>0.24498886414253898</v>
      </c>
      <c r="W42" s="31">
        <v>18192.944445363279</v>
      </c>
      <c r="X42" s="37">
        <f t="shared" si="3"/>
        <v>0.24498886414253895</v>
      </c>
      <c r="Y42" s="2"/>
      <c r="Z42">
        <v>84000</v>
      </c>
      <c r="AA42" s="3">
        <f t="shared" si="10"/>
        <v>0.18708240534521159</v>
      </c>
      <c r="AB42" s="29">
        <v>13892.793940095597</v>
      </c>
      <c r="AC42" s="33">
        <f t="shared" si="4"/>
        <v>0.18708240534521159</v>
      </c>
      <c r="AD42" s="3"/>
      <c r="AE42">
        <v>28000</v>
      </c>
      <c r="AF42" s="3">
        <f>AE42/B42</f>
        <v>6.2360801781737196E-2</v>
      </c>
      <c r="AG42" s="35">
        <v>4630.9313133651985</v>
      </c>
      <c r="AH42" s="39">
        <f t="shared" si="5"/>
        <v>6.2360801781737196E-2</v>
      </c>
    </row>
    <row r="43" spans="1:34" x14ac:dyDescent="0.2">
      <c r="A43" t="s">
        <v>83</v>
      </c>
      <c r="B43">
        <v>249000</v>
      </c>
      <c r="C43" s="7">
        <f>B43/coursework_1_data_2019!D43</f>
        <v>282.95454545454544</v>
      </c>
      <c r="D43" s="7">
        <f>(B43/coursework_1_data_2019!G43)*100000</f>
        <v>82943.322063256768</v>
      </c>
      <c r="E43" s="5"/>
      <c r="F43">
        <v>63000</v>
      </c>
      <c r="G43" s="3">
        <f t="shared" si="6"/>
        <v>0.25301204819277107</v>
      </c>
      <c r="H43">
        <v>20985.659799137258</v>
      </c>
      <c r="I43" s="32">
        <f t="shared" si="1"/>
        <v>0.25301204819277112</v>
      </c>
      <c r="J43" s="3"/>
      <c r="K43">
        <v>68000</v>
      </c>
      <c r="L43" s="3">
        <f t="shared" si="7"/>
        <v>0.27309236947791166</v>
      </c>
      <c r="M43" s="29">
        <v>22651.188354624341</v>
      </c>
      <c r="N43" s="34">
        <f>M43/D43</f>
        <v>0.27309236947791166</v>
      </c>
      <c r="O43" s="3"/>
      <c r="P43">
        <v>17000</v>
      </c>
      <c r="Q43" s="2">
        <f t="shared" si="8"/>
        <v>6.8273092369477914E-2</v>
      </c>
      <c r="R43" s="31">
        <v>5662.7970886560852</v>
      </c>
      <c r="S43" s="37">
        <f t="shared" si="2"/>
        <v>6.8273092369477914E-2</v>
      </c>
      <c r="T43" s="2"/>
      <c r="U43">
        <v>57000</v>
      </c>
      <c r="V43" s="2">
        <f t="shared" si="9"/>
        <v>0.2289156626506024</v>
      </c>
      <c r="W43" s="31">
        <v>18987.025532552758</v>
      </c>
      <c r="X43" s="37">
        <f t="shared" si="3"/>
        <v>0.22891566265060245</v>
      </c>
      <c r="Y43" s="2"/>
      <c r="Z43">
        <v>28000</v>
      </c>
      <c r="AA43" s="3">
        <f t="shared" si="10"/>
        <v>0.11244979919678715</v>
      </c>
      <c r="AB43" s="29">
        <v>9326.9599107276699</v>
      </c>
      <c r="AC43" s="33">
        <f t="shared" si="4"/>
        <v>0.11244979919678716</v>
      </c>
      <c r="AD43" s="3"/>
      <c r="AE43">
        <v>16000</v>
      </c>
      <c r="AF43" s="3">
        <f>AE43/B43</f>
        <v>6.4257028112449793E-2</v>
      </c>
      <c r="AG43" s="35">
        <v>5329.6913775586681</v>
      </c>
      <c r="AH43" s="39">
        <f t="shared" si="5"/>
        <v>6.4257028112449807E-2</v>
      </c>
    </row>
    <row r="44" spans="1:34" x14ac:dyDescent="0.2">
      <c r="A44" t="s">
        <v>84</v>
      </c>
      <c r="B44">
        <v>1070000</v>
      </c>
      <c r="C44" s="7">
        <f>B44/coursework_1_data_2019!D44</f>
        <v>332.50466128029831</v>
      </c>
      <c r="D44" s="7">
        <f>(B44/coursework_1_data_2019!G44)*100000</f>
        <v>69419.07908779438</v>
      </c>
      <c r="E44" s="5"/>
      <c r="F44">
        <v>297000</v>
      </c>
      <c r="G44" s="3">
        <f t="shared" si="6"/>
        <v>0.27757009345794392</v>
      </c>
      <c r="H44">
        <v>19268.660270163484</v>
      </c>
      <c r="I44" s="32">
        <f t="shared" si="1"/>
        <v>0.27757009345794387</v>
      </c>
      <c r="J44" s="3"/>
      <c r="K44">
        <v>270000</v>
      </c>
      <c r="L44" s="3">
        <f t="shared" si="7"/>
        <v>0.25233644859813081</v>
      </c>
      <c r="M44" s="29">
        <v>17516.963881966803</v>
      </c>
      <c r="N44" s="34">
        <f>M44/D44</f>
        <v>0.25233644859813081</v>
      </c>
      <c r="O44" s="3"/>
      <c r="P44">
        <v>47000</v>
      </c>
      <c r="Q44" s="2">
        <f t="shared" si="8"/>
        <v>4.3925233644859812E-2</v>
      </c>
      <c r="R44" s="31">
        <v>3049.2492683423698</v>
      </c>
      <c r="S44" s="37">
        <f t="shared" si="2"/>
        <v>4.3925233644859812E-2</v>
      </c>
      <c r="T44" s="2"/>
      <c r="U44">
        <v>284000</v>
      </c>
      <c r="V44" s="2">
        <f t="shared" si="9"/>
        <v>0.26542056074766357</v>
      </c>
      <c r="W44" s="31">
        <v>18425.250898068789</v>
      </c>
      <c r="X44" s="37">
        <f t="shared" si="3"/>
        <v>0.26542056074766357</v>
      </c>
      <c r="Y44" s="2"/>
      <c r="Z44">
        <v>75000</v>
      </c>
      <c r="AA44" s="3">
        <f t="shared" si="10"/>
        <v>7.0093457943925228E-2</v>
      </c>
      <c r="AB44" s="29">
        <v>4865.8233005463344</v>
      </c>
      <c r="AC44" s="33">
        <f t="shared" si="4"/>
        <v>7.0093457943925228E-2</v>
      </c>
      <c r="AD44" s="3"/>
      <c r="AE44">
        <v>97000</v>
      </c>
      <c r="AF44" s="3">
        <f>AE44/B44</f>
        <v>9.065420560747664E-2</v>
      </c>
      <c r="AG44" s="35">
        <v>6293.1314687065933</v>
      </c>
      <c r="AH44" s="39">
        <f t="shared" si="5"/>
        <v>9.065420560747664E-2</v>
      </c>
    </row>
    <row r="45" spans="1:34" x14ac:dyDescent="0.2">
      <c r="A45" t="s">
        <v>85</v>
      </c>
      <c r="B45">
        <v>131000</v>
      </c>
      <c r="C45" s="7">
        <f>B45/coursework_1_data_2019!D45</f>
        <v>210.27287319422152</v>
      </c>
      <c r="D45" s="7">
        <f>(B45/coursework_1_data_2019!G45)*100000</f>
        <v>60456.143913312357</v>
      </c>
      <c r="E45" s="5"/>
      <c r="F45">
        <v>38000</v>
      </c>
      <c r="G45" s="3">
        <f t="shared" si="6"/>
        <v>0.29007633587786258</v>
      </c>
      <c r="H45">
        <v>17536.896707678392</v>
      </c>
      <c r="I45" s="32">
        <f t="shared" si="1"/>
        <v>0.29007633587786258</v>
      </c>
      <c r="J45" s="3"/>
      <c r="K45">
        <v>17000</v>
      </c>
      <c r="L45" s="3">
        <f t="shared" si="7"/>
        <v>0.12977099236641221</v>
      </c>
      <c r="M45" s="29">
        <v>7845.4537902771754</v>
      </c>
      <c r="N45" s="34">
        <f>M45/D45</f>
        <v>0.12977099236641221</v>
      </c>
      <c r="O45" s="3"/>
      <c r="P45">
        <v>19000</v>
      </c>
      <c r="Q45" s="2">
        <f t="shared" si="8"/>
        <v>0.14503816793893129</v>
      </c>
      <c r="R45" s="31">
        <v>8768.448353839196</v>
      </c>
      <c r="S45" s="37">
        <f t="shared" si="2"/>
        <v>0.14503816793893129</v>
      </c>
      <c r="T45" s="2"/>
      <c r="U45">
        <v>21000</v>
      </c>
      <c r="V45" s="2">
        <f t="shared" si="9"/>
        <v>0.16030534351145037</v>
      </c>
      <c r="W45" s="31">
        <v>9691.4429174012166</v>
      </c>
      <c r="X45" s="37">
        <f t="shared" si="3"/>
        <v>0.16030534351145037</v>
      </c>
      <c r="Y45" s="2"/>
      <c r="Z45">
        <v>27000</v>
      </c>
      <c r="AA45" s="3">
        <f t="shared" si="10"/>
        <v>0.20610687022900764</v>
      </c>
      <c r="AB45" s="29">
        <v>12460.426608087279</v>
      </c>
      <c r="AC45" s="33">
        <f t="shared" si="4"/>
        <v>0.20610687022900762</v>
      </c>
      <c r="AD45" s="3"/>
      <c r="AE45">
        <v>9000</v>
      </c>
      <c r="AF45" s="3">
        <f>AE45/B45</f>
        <v>6.8702290076335881E-2</v>
      </c>
      <c r="AG45" s="35">
        <v>4153.4755360290928</v>
      </c>
      <c r="AH45" s="39">
        <f t="shared" si="5"/>
        <v>6.8702290076335867E-2</v>
      </c>
    </row>
    <row r="46" spans="1:34" x14ac:dyDescent="0.2">
      <c r="A46" t="s">
        <v>86</v>
      </c>
      <c r="B46">
        <v>459000</v>
      </c>
      <c r="C46" s="7">
        <f>B46/coursework_1_data_2019!D46</f>
        <v>314.1683778234086</v>
      </c>
      <c r="D46" s="7">
        <f>(B46/coursework_1_data_2019!G46)*100000</f>
        <v>67598.017124831007</v>
      </c>
      <c r="E46" s="5"/>
      <c r="F46">
        <v>49000</v>
      </c>
      <c r="G46" s="3">
        <f t="shared" si="6"/>
        <v>0.10675381263616558</v>
      </c>
      <c r="H46">
        <v>7216.3460547205214</v>
      </c>
      <c r="I46" s="32">
        <f t="shared" si="1"/>
        <v>0.10675381263616558</v>
      </c>
      <c r="J46" s="3"/>
      <c r="K46">
        <v>93000</v>
      </c>
      <c r="L46" s="3">
        <f t="shared" si="7"/>
        <v>0.20261437908496732</v>
      </c>
      <c r="M46" s="29">
        <v>13696.330267122623</v>
      </c>
      <c r="N46" s="34">
        <f>M46/D46</f>
        <v>0.20261437908496732</v>
      </c>
      <c r="O46" s="3"/>
      <c r="P46">
        <v>20000</v>
      </c>
      <c r="Q46" s="2">
        <f t="shared" si="8"/>
        <v>4.357298474945534E-2</v>
      </c>
      <c r="R46" s="31">
        <v>2945.4473692736819</v>
      </c>
      <c r="S46" s="37">
        <f t="shared" si="2"/>
        <v>4.3572984749455333E-2</v>
      </c>
      <c r="T46" s="2"/>
      <c r="U46">
        <v>139000</v>
      </c>
      <c r="V46" s="2">
        <f t="shared" si="9"/>
        <v>0.30283224400871461</v>
      </c>
      <c r="W46" s="31">
        <v>20470.859216452092</v>
      </c>
      <c r="X46" s="37">
        <f t="shared" si="3"/>
        <v>0.30283224400871461</v>
      </c>
      <c r="Y46" s="2"/>
      <c r="Z46">
        <v>115000</v>
      </c>
      <c r="AA46" s="3">
        <f t="shared" si="10"/>
        <v>0.25054466230936817</v>
      </c>
      <c r="AB46" s="29">
        <v>16936.322373323674</v>
      </c>
      <c r="AC46" s="33">
        <f t="shared" si="4"/>
        <v>0.25054466230936823</v>
      </c>
      <c r="AD46" s="3"/>
      <c r="AE46">
        <v>43000</v>
      </c>
      <c r="AF46" s="3">
        <f>AE46/B46</f>
        <v>9.3681917211328972E-2</v>
      </c>
      <c r="AG46" s="35">
        <v>6332.7118439384167</v>
      </c>
      <c r="AH46" s="39">
        <f t="shared" si="5"/>
        <v>9.3681917211328972E-2</v>
      </c>
    </row>
    <row r="47" spans="1:34" x14ac:dyDescent="0.2">
      <c r="A47" t="s">
        <v>87</v>
      </c>
      <c r="B47">
        <v>179000</v>
      </c>
      <c r="C47" s="7">
        <f>B47/coursework_1_data_2019!D47</f>
        <v>235.52631578947367</v>
      </c>
      <c r="D47" s="7">
        <f>(B47/coursework_1_data_2019!G47)*100000</f>
        <v>65824.795722491486</v>
      </c>
      <c r="E47" s="5"/>
      <c r="F47">
        <v>48000</v>
      </c>
      <c r="G47" s="3">
        <f t="shared" si="6"/>
        <v>0.26815642458100558</v>
      </c>
      <c r="H47">
        <v>17651.341869718388</v>
      </c>
      <c r="I47" s="32">
        <f t="shared" si="1"/>
        <v>0.26815642458100558</v>
      </c>
      <c r="J47" s="3"/>
      <c r="K47">
        <v>63000</v>
      </c>
      <c r="L47" s="3">
        <f t="shared" si="7"/>
        <v>0.35195530726256985</v>
      </c>
      <c r="M47" s="29">
        <v>23167.386204005383</v>
      </c>
      <c r="N47" s="34">
        <f>M47/D47</f>
        <v>0.35195530726256985</v>
      </c>
      <c r="O47" s="3"/>
      <c r="P47">
        <v>6000</v>
      </c>
      <c r="Q47" s="2">
        <f t="shared" si="8"/>
        <v>3.3519553072625698E-2</v>
      </c>
      <c r="R47" s="31">
        <v>2206.4177337147985</v>
      </c>
      <c r="S47" s="37">
        <f t="shared" si="2"/>
        <v>3.3519553072625698E-2</v>
      </c>
      <c r="T47" s="2"/>
      <c r="U47">
        <v>41000</v>
      </c>
      <c r="V47" s="2">
        <f t="shared" si="9"/>
        <v>0.22905027932960895</v>
      </c>
      <c r="W47" s="31">
        <v>15077.187847051124</v>
      </c>
      <c r="X47" s="37">
        <f t="shared" si="3"/>
        <v>0.22905027932960895</v>
      </c>
      <c r="Y47" s="2"/>
      <c r="Z47">
        <v>10000</v>
      </c>
      <c r="AA47" s="3">
        <f t="shared" si="10"/>
        <v>5.5865921787709494E-2</v>
      </c>
      <c r="AB47" s="29">
        <v>3677.3628895246643</v>
      </c>
      <c r="AC47" s="33">
        <f t="shared" si="4"/>
        <v>5.5865921787709501E-2</v>
      </c>
      <c r="AD47" s="3"/>
      <c r="AE47">
        <v>11000</v>
      </c>
      <c r="AF47" s="3">
        <f>AE47/B47</f>
        <v>6.1452513966480445E-2</v>
      </c>
      <c r="AG47" s="35">
        <v>4045.0991784771304</v>
      </c>
      <c r="AH47" s="39">
        <f t="shared" si="5"/>
        <v>6.1452513966480445E-2</v>
      </c>
    </row>
    <row r="48" spans="1:34" x14ac:dyDescent="0.2">
      <c r="A48" t="s">
        <v>88</v>
      </c>
      <c r="B48">
        <v>169000</v>
      </c>
      <c r="C48" s="7">
        <f>B48/coursework_1_data_2019!D48</f>
        <v>157.64925373134329</v>
      </c>
      <c r="D48" s="7">
        <f>(B48/coursework_1_data_2019!G48)*100000</f>
        <v>83388.020743386936</v>
      </c>
      <c r="E48" s="5"/>
      <c r="F48">
        <v>27000</v>
      </c>
      <c r="G48" s="3">
        <f t="shared" si="6"/>
        <v>0.15976331360946747</v>
      </c>
      <c r="H48">
        <v>13322.346509298504</v>
      </c>
      <c r="I48" s="32">
        <f t="shared" si="1"/>
        <v>0.15976331360946744</v>
      </c>
      <c r="J48" s="3"/>
      <c r="K48">
        <v>45000</v>
      </c>
      <c r="L48" s="3">
        <f t="shared" si="7"/>
        <v>0.26627218934911245</v>
      </c>
      <c r="M48" s="29">
        <v>22203.910848830841</v>
      </c>
      <c r="N48" s="34">
        <f>M48/D48</f>
        <v>0.26627218934911245</v>
      </c>
      <c r="O48" s="3"/>
      <c r="P48">
        <v>20000</v>
      </c>
      <c r="Q48" s="2">
        <f t="shared" si="8"/>
        <v>0.11834319526627218</v>
      </c>
      <c r="R48" s="31">
        <v>9868.4048217025957</v>
      </c>
      <c r="S48" s="37">
        <f t="shared" si="2"/>
        <v>0.11834319526627218</v>
      </c>
      <c r="T48" s="2"/>
      <c r="U48">
        <v>43000</v>
      </c>
      <c r="V48" s="2">
        <f t="shared" si="9"/>
        <v>0.25443786982248523</v>
      </c>
      <c r="W48" s="31">
        <v>21217.07036666058</v>
      </c>
      <c r="X48" s="37">
        <f t="shared" si="3"/>
        <v>0.25443786982248517</v>
      </c>
      <c r="Y48" s="2"/>
      <c r="Z48">
        <v>22000</v>
      </c>
      <c r="AA48" s="3">
        <f t="shared" si="10"/>
        <v>0.13017751479289941</v>
      </c>
      <c r="AB48" s="29">
        <v>10855.245303872856</v>
      </c>
      <c r="AC48" s="33">
        <f t="shared" si="4"/>
        <v>0.13017751479289941</v>
      </c>
      <c r="AD48" s="3"/>
      <c r="AE48">
        <v>12000</v>
      </c>
      <c r="AF48" s="3">
        <f>AE48/B48</f>
        <v>7.1005917159763315E-2</v>
      </c>
      <c r="AG48" s="35">
        <v>5921.0428930215576</v>
      </c>
      <c r="AH48" s="39">
        <f t="shared" si="5"/>
        <v>7.1005917159763315E-2</v>
      </c>
    </row>
    <row r="49" spans="1:34" x14ac:dyDescent="0.2">
      <c r="A49" t="s">
        <v>89</v>
      </c>
      <c r="B49">
        <v>99000</v>
      </c>
      <c r="C49" s="7">
        <f>B49/coursework_1_data_2019!D49</f>
        <v>203.7037037037037</v>
      </c>
      <c r="D49" s="7">
        <f>(B49/coursework_1_data_2019!G49)*100000</f>
        <v>73973.339709486521</v>
      </c>
      <c r="E49" s="5"/>
      <c r="F49">
        <v>31000</v>
      </c>
      <c r="G49" s="3">
        <f t="shared" si="6"/>
        <v>0.31313131313131315</v>
      </c>
      <c r="H49">
        <v>23163.368999940223</v>
      </c>
      <c r="I49" s="32">
        <f t="shared" si="1"/>
        <v>0.31313131313131315</v>
      </c>
      <c r="J49" s="3"/>
      <c r="K49">
        <v>20000</v>
      </c>
      <c r="L49" s="3">
        <f t="shared" si="7"/>
        <v>0.20202020202020202</v>
      </c>
      <c r="M49" s="29">
        <v>14944.1090322195</v>
      </c>
      <c r="N49" s="34">
        <f>M49/D49</f>
        <v>0.20202020202020202</v>
      </c>
      <c r="O49" s="3"/>
      <c r="P49">
        <v>7000</v>
      </c>
      <c r="Q49" s="2">
        <f t="shared" si="8"/>
        <v>7.0707070707070704E-2</v>
      </c>
      <c r="R49" s="31">
        <v>5230.4381612768248</v>
      </c>
      <c r="S49" s="37">
        <f t="shared" si="2"/>
        <v>7.0707070707070704E-2</v>
      </c>
      <c r="T49" s="2"/>
      <c r="U49">
        <v>21000</v>
      </c>
      <c r="V49" s="2">
        <f t="shared" si="9"/>
        <v>0.21212121212121213</v>
      </c>
      <c r="W49" s="31">
        <v>15691.314483830474</v>
      </c>
      <c r="X49" s="37">
        <f t="shared" si="3"/>
        <v>0.21212121212121213</v>
      </c>
      <c r="Y49" s="2"/>
      <c r="Z49">
        <v>10000</v>
      </c>
      <c r="AA49" s="3">
        <f t="shared" si="10"/>
        <v>0.10101010101010101</v>
      </c>
      <c r="AB49" s="29">
        <v>7472.0545161097498</v>
      </c>
      <c r="AC49" s="33">
        <f t="shared" si="4"/>
        <v>0.10101010101010101</v>
      </c>
      <c r="AD49" s="3"/>
      <c r="AE49">
        <v>10000</v>
      </c>
      <c r="AF49" s="3">
        <f>AE49/B49</f>
        <v>0.10101010101010101</v>
      </c>
      <c r="AG49" s="35">
        <v>7472.0545161097498</v>
      </c>
      <c r="AH49" s="39">
        <f t="shared" si="5"/>
        <v>0.10101010101010101</v>
      </c>
    </row>
    <row r="50" spans="1:34" x14ac:dyDescent="0.2">
      <c r="A50" t="s">
        <v>90</v>
      </c>
      <c r="B50">
        <v>121000</v>
      </c>
      <c r="C50" s="7">
        <f>B50/coursework_1_data_2019!D50</f>
        <v>245.43610547667342</v>
      </c>
      <c r="D50" s="7">
        <f>(B50/coursework_1_data_2019!G50)*100000</f>
        <v>82499.250006818111</v>
      </c>
      <c r="E50" s="5"/>
      <c r="F50">
        <v>28000</v>
      </c>
      <c r="G50" s="3">
        <f t="shared" si="6"/>
        <v>0.23140495867768596</v>
      </c>
      <c r="H50">
        <v>19090.735538767829</v>
      </c>
      <c r="I50" s="32">
        <f t="shared" si="1"/>
        <v>0.23140495867768598</v>
      </c>
      <c r="J50" s="3"/>
      <c r="K50">
        <v>26000</v>
      </c>
      <c r="L50" s="3">
        <f t="shared" si="7"/>
        <v>0.21487603305785125</v>
      </c>
      <c r="M50" s="29">
        <v>17727.111571712983</v>
      </c>
      <c r="N50" s="34">
        <f>M50/D50</f>
        <v>0.21487603305785125</v>
      </c>
      <c r="O50" s="3"/>
      <c r="P50">
        <v>13000</v>
      </c>
      <c r="Q50" s="2">
        <f t="shared" si="8"/>
        <v>0.10743801652892562</v>
      </c>
      <c r="R50" s="31">
        <v>8863.5557858564916</v>
      </c>
      <c r="S50" s="37">
        <f t="shared" si="2"/>
        <v>0.10743801652892562</v>
      </c>
      <c r="T50" s="2"/>
      <c r="U50">
        <v>36000</v>
      </c>
      <c r="V50" s="2">
        <f t="shared" si="9"/>
        <v>0.2975206611570248</v>
      </c>
      <c r="W50" s="31">
        <v>24545.231406987208</v>
      </c>
      <c r="X50" s="37">
        <f t="shared" si="3"/>
        <v>0.2975206611570248</v>
      </c>
      <c r="Y50" s="2"/>
      <c r="Z50">
        <v>14000</v>
      </c>
      <c r="AA50" s="3">
        <f t="shared" si="10"/>
        <v>0.11570247933884298</v>
      </c>
      <c r="AB50" s="29">
        <v>9545.3677693839145</v>
      </c>
      <c r="AC50" s="33">
        <f t="shared" si="4"/>
        <v>0.11570247933884299</v>
      </c>
      <c r="AD50" s="3"/>
      <c r="AE50">
        <v>4000</v>
      </c>
      <c r="AF50" s="3">
        <f>AE50/B50</f>
        <v>3.3057851239669422E-2</v>
      </c>
      <c r="AG50" s="35">
        <v>2727.24793410969</v>
      </c>
      <c r="AH50" s="39">
        <f t="shared" si="5"/>
        <v>3.3057851239669429E-2</v>
      </c>
    </row>
    <row r="51" spans="1:34" x14ac:dyDescent="0.2">
      <c r="A51" t="s">
        <v>91</v>
      </c>
      <c r="B51">
        <v>1120000</v>
      </c>
      <c r="C51" s="7">
        <f>B51/coursework_1_data_2019!D51</f>
        <v>316.74208144796381</v>
      </c>
      <c r="D51" s="7">
        <f>(B51/coursework_1_data_2019!G51)*100000</f>
        <v>76818.032484425494</v>
      </c>
      <c r="E51" s="5"/>
      <c r="F51">
        <v>187000</v>
      </c>
      <c r="G51" s="3">
        <f t="shared" si="6"/>
        <v>0.1669642857142857</v>
      </c>
      <c r="H51">
        <v>12825.867923738899</v>
      </c>
      <c r="I51" s="32">
        <f t="shared" si="1"/>
        <v>0.1669642857142857</v>
      </c>
      <c r="J51" s="3"/>
      <c r="K51">
        <v>253000</v>
      </c>
      <c r="L51" s="3">
        <f t="shared" si="7"/>
        <v>0.22589285714285715</v>
      </c>
      <c r="M51" s="29">
        <v>17352.644837999687</v>
      </c>
      <c r="N51" s="34">
        <f>M51/D51</f>
        <v>0.22589285714285715</v>
      </c>
      <c r="O51" s="3"/>
      <c r="P51">
        <v>122000</v>
      </c>
      <c r="Q51" s="2">
        <f t="shared" si="8"/>
        <v>0.10892857142857143</v>
      </c>
      <c r="R51" s="31">
        <v>8367.6785384820632</v>
      </c>
      <c r="S51" s="37">
        <f t="shared" si="2"/>
        <v>0.10892857142857143</v>
      </c>
      <c r="T51" s="2"/>
      <c r="U51">
        <v>266000</v>
      </c>
      <c r="V51" s="2">
        <f t="shared" si="9"/>
        <v>0.23749999999999999</v>
      </c>
      <c r="W51" s="31">
        <v>18244.282715051053</v>
      </c>
      <c r="X51" s="37">
        <f t="shared" si="3"/>
        <v>0.23749999999999999</v>
      </c>
      <c r="Y51" s="2"/>
      <c r="Z51">
        <v>203000</v>
      </c>
      <c r="AA51" s="3">
        <f t="shared" si="10"/>
        <v>0.18124999999999999</v>
      </c>
      <c r="AB51" s="29">
        <v>13923.26838780212</v>
      </c>
      <c r="AC51" s="33">
        <f t="shared" si="4"/>
        <v>0.18124999999999999</v>
      </c>
      <c r="AD51" s="3"/>
      <c r="AE51">
        <v>89000</v>
      </c>
      <c r="AF51" s="3">
        <f>AE51/B51</f>
        <v>7.946428571428571E-2</v>
      </c>
      <c r="AG51" s="35">
        <v>6104.2900813516681</v>
      </c>
      <c r="AH51" s="39">
        <f t="shared" si="5"/>
        <v>7.946428571428571E-2</v>
      </c>
    </row>
    <row r="52" spans="1:34" x14ac:dyDescent="0.2">
      <c r="A52" t="s">
        <v>92</v>
      </c>
      <c r="B52">
        <v>181000</v>
      </c>
      <c r="C52" s="7">
        <f>B52/coursework_1_data_2019!D52</f>
        <v>273.41389728096675</v>
      </c>
      <c r="D52" s="7">
        <f>(B52/coursework_1_data_2019!G52)*100000</f>
        <v>79977.023175662238</v>
      </c>
      <c r="E52" s="5"/>
      <c r="F52">
        <v>37000</v>
      </c>
      <c r="G52" s="3">
        <f t="shared" si="6"/>
        <v>0.20441988950276244</v>
      </c>
      <c r="H52">
        <v>16348.894240328746</v>
      </c>
      <c r="I52" s="32">
        <f t="shared" si="1"/>
        <v>0.20441988950276244</v>
      </c>
      <c r="J52" s="3"/>
      <c r="K52">
        <v>29000</v>
      </c>
      <c r="L52" s="3">
        <f t="shared" si="7"/>
        <v>0.16022099447513813</v>
      </c>
      <c r="M52" s="29">
        <v>12813.998188365775</v>
      </c>
      <c r="N52" s="34">
        <f>M52/D52</f>
        <v>0.16022099447513816</v>
      </c>
      <c r="O52" s="3"/>
      <c r="P52">
        <v>13000</v>
      </c>
      <c r="Q52" s="2">
        <f t="shared" si="8"/>
        <v>7.18232044198895E-2</v>
      </c>
      <c r="R52" s="31">
        <v>5744.2060844398302</v>
      </c>
      <c r="S52" s="37">
        <f t="shared" si="2"/>
        <v>7.1823204419889514E-2</v>
      </c>
      <c r="T52" s="2"/>
      <c r="U52">
        <v>35000</v>
      </c>
      <c r="V52" s="2">
        <f t="shared" si="9"/>
        <v>0.19337016574585636</v>
      </c>
      <c r="W52" s="31">
        <v>15465.170227338001</v>
      </c>
      <c r="X52" s="37">
        <f t="shared" si="3"/>
        <v>0.19337016574585636</v>
      </c>
      <c r="Y52" s="2"/>
      <c r="Z52">
        <v>52000</v>
      </c>
      <c r="AA52" s="3">
        <f t="shared" si="10"/>
        <v>0.287292817679558</v>
      </c>
      <c r="AB52" s="29">
        <v>22976.824337759321</v>
      </c>
      <c r="AC52" s="33">
        <f t="shared" si="4"/>
        <v>0.28729281767955805</v>
      </c>
      <c r="AD52" s="3"/>
      <c r="AE52">
        <v>15000</v>
      </c>
      <c r="AF52" s="3">
        <f>AE52/B52</f>
        <v>8.2872928176795577E-2</v>
      </c>
      <c r="AG52" s="35">
        <v>6627.9300974305715</v>
      </c>
      <c r="AH52" s="39">
        <f t="shared" si="5"/>
        <v>8.2872928176795577E-2</v>
      </c>
    </row>
    <row r="53" spans="1:34" x14ac:dyDescent="0.2">
      <c r="A53" t="s">
        <v>93</v>
      </c>
      <c r="B53">
        <v>191000</v>
      </c>
      <c r="C53" s="7">
        <f>B53/coursework_1_data_2019!D53</f>
        <v>200.20964360587001</v>
      </c>
      <c r="D53" s="7">
        <f>(B53/coursework_1_data_2019!G53)*100000</f>
        <v>80608.40353157655</v>
      </c>
      <c r="E53" s="5"/>
      <c r="F53">
        <v>43000</v>
      </c>
      <c r="G53" s="3">
        <f t="shared" si="6"/>
        <v>0.22513089005235601</v>
      </c>
      <c r="H53">
        <v>18147.441632763304</v>
      </c>
      <c r="I53" s="32">
        <f t="shared" si="1"/>
        <v>0.22513089005235598</v>
      </c>
      <c r="J53" s="3"/>
      <c r="K53">
        <v>36000</v>
      </c>
      <c r="L53" s="3">
        <f t="shared" si="7"/>
        <v>0.18848167539267016</v>
      </c>
      <c r="M53" s="29">
        <v>15193.206948359977</v>
      </c>
      <c r="N53" s="34">
        <f>M53/D53</f>
        <v>0.18848167539267013</v>
      </c>
      <c r="O53" s="3"/>
      <c r="P53">
        <v>4000</v>
      </c>
      <c r="Q53" s="2">
        <f t="shared" si="8"/>
        <v>2.0942408376963352E-2</v>
      </c>
      <c r="R53" s="31">
        <v>1688.1341053733306</v>
      </c>
      <c r="S53" s="37">
        <f t="shared" si="2"/>
        <v>2.0942408376963349E-2</v>
      </c>
      <c r="T53" s="2"/>
      <c r="U53">
        <v>62000</v>
      </c>
      <c r="V53" s="2">
        <f t="shared" si="9"/>
        <v>0.32460732984293195</v>
      </c>
      <c r="W53" s="31">
        <v>26166.078633286626</v>
      </c>
      <c r="X53" s="37">
        <f t="shared" si="3"/>
        <v>0.32460732984293189</v>
      </c>
      <c r="Y53" s="2"/>
      <c r="Z53">
        <v>17000</v>
      </c>
      <c r="AA53" s="3">
        <f t="shared" si="10"/>
        <v>8.9005235602094238E-2</v>
      </c>
      <c r="AB53" s="29">
        <v>7174.5699478366569</v>
      </c>
      <c r="AC53" s="33">
        <f t="shared" si="4"/>
        <v>8.9005235602094251E-2</v>
      </c>
      <c r="AD53" s="3"/>
      <c r="AE53">
        <v>29000</v>
      </c>
      <c r="AF53" s="3">
        <f>AE53/B53</f>
        <v>0.15183246073298429</v>
      </c>
      <c r="AG53" s="35">
        <v>12238.97226395665</v>
      </c>
      <c r="AH53" s="39">
        <f t="shared" si="5"/>
        <v>0.15183246073298431</v>
      </c>
    </row>
    <row r="54" spans="1:34" x14ac:dyDescent="0.2">
      <c r="A54" t="s">
        <v>94</v>
      </c>
      <c r="B54">
        <v>89000</v>
      </c>
      <c r="C54" s="7">
        <f>B54/coursework_1_data_2019!D54</f>
        <v>270.51671732522794</v>
      </c>
      <c r="D54" s="7">
        <f>(B54/coursework_1_data_2019!G54)*100000</f>
        <v>92562.739857099776</v>
      </c>
      <c r="E54" s="5"/>
      <c r="F54">
        <v>37000</v>
      </c>
      <c r="G54" s="3">
        <f t="shared" si="6"/>
        <v>0.4157303370786517</v>
      </c>
      <c r="H54">
        <v>38481.139041715636</v>
      </c>
      <c r="I54" s="32">
        <f t="shared" si="1"/>
        <v>0.4157303370786517</v>
      </c>
      <c r="J54" s="3"/>
      <c r="K54">
        <v>14000</v>
      </c>
      <c r="L54" s="3">
        <f t="shared" si="7"/>
        <v>0.15730337078651685</v>
      </c>
      <c r="M54" s="29">
        <v>14560.430988757267</v>
      </c>
      <c r="N54" s="34">
        <f>M54/D54</f>
        <v>0.15730337078651685</v>
      </c>
      <c r="O54" s="3"/>
      <c r="P54">
        <v>7000</v>
      </c>
      <c r="Q54" s="2">
        <f t="shared" si="8"/>
        <v>7.8651685393258425E-2</v>
      </c>
      <c r="R54" s="31">
        <v>7280.2154943786336</v>
      </c>
      <c r="S54" s="37">
        <f t="shared" si="2"/>
        <v>7.8651685393258425E-2</v>
      </c>
      <c r="T54" s="2"/>
      <c r="U54">
        <v>17000</v>
      </c>
      <c r="V54" s="2">
        <f t="shared" si="9"/>
        <v>0.19101123595505617</v>
      </c>
      <c r="W54" s="31">
        <v>17680.523343490968</v>
      </c>
      <c r="X54" s="37">
        <f t="shared" si="3"/>
        <v>0.19101123595505617</v>
      </c>
      <c r="Y54" s="2"/>
      <c r="Z54">
        <v>7000</v>
      </c>
      <c r="AA54" s="3">
        <f t="shared" si="10"/>
        <v>7.8651685393258425E-2</v>
      </c>
      <c r="AB54" s="29">
        <v>7280.2154943786336</v>
      </c>
      <c r="AC54" s="33">
        <f t="shared" si="4"/>
        <v>7.8651685393258425E-2</v>
      </c>
      <c r="AD54" s="3"/>
      <c r="AE54">
        <v>7000</v>
      </c>
      <c r="AF54" s="3">
        <f>AE54/B54</f>
        <v>7.8651685393258425E-2</v>
      </c>
      <c r="AG54" s="35">
        <v>7280.2154943786336</v>
      </c>
      <c r="AH54" s="39">
        <f t="shared" si="5"/>
        <v>7.8651685393258425E-2</v>
      </c>
    </row>
    <row r="55" spans="1:34" x14ac:dyDescent="0.2">
      <c r="A55" t="s">
        <v>95</v>
      </c>
      <c r="B55">
        <v>211000</v>
      </c>
      <c r="C55" s="7">
        <f>B55/coursework_1_data_2019!D55</f>
        <v>247.07259953161594</v>
      </c>
      <c r="D55" s="7">
        <f>(B55/coursework_1_data_2019!G55)*100000</f>
        <v>80998.702485239817</v>
      </c>
      <c r="E55" s="5"/>
      <c r="F55">
        <v>45000</v>
      </c>
      <c r="G55" s="3">
        <f t="shared" si="6"/>
        <v>0.2132701421800948</v>
      </c>
      <c r="H55">
        <v>17274.604795430289</v>
      </c>
      <c r="I55" s="32">
        <f t="shared" si="1"/>
        <v>0.21327014218009474</v>
      </c>
      <c r="J55" s="3"/>
      <c r="K55">
        <v>38000</v>
      </c>
      <c r="L55" s="3">
        <f t="shared" si="7"/>
        <v>0.18009478672985782</v>
      </c>
      <c r="M55" s="29">
        <v>14587.444049474469</v>
      </c>
      <c r="N55" s="34">
        <f>M55/D55</f>
        <v>0.18009478672985782</v>
      </c>
      <c r="O55" s="3"/>
      <c r="P55">
        <v>32000</v>
      </c>
      <c r="Q55" s="2">
        <f t="shared" si="8"/>
        <v>0.15165876777251186</v>
      </c>
      <c r="R55" s="31">
        <v>12284.163410083762</v>
      </c>
      <c r="S55" s="37">
        <f t="shared" si="2"/>
        <v>0.15165876777251183</v>
      </c>
      <c r="T55" s="2"/>
      <c r="U55">
        <v>72000</v>
      </c>
      <c r="V55" s="2">
        <f t="shared" si="9"/>
        <v>0.34123222748815168</v>
      </c>
      <c r="W55" s="31">
        <v>27639.367672688462</v>
      </c>
      <c r="X55" s="37">
        <f t="shared" si="3"/>
        <v>0.34123222748815157</v>
      </c>
      <c r="Y55" s="2"/>
      <c r="Z55">
        <v>16000</v>
      </c>
      <c r="AA55" s="3">
        <f t="shared" si="10"/>
        <v>7.582938388625593E-2</v>
      </c>
      <c r="AB55" s="29">
        <v>6142.0817050418809</v>
      </c>
      <c r="AC55" s="33">
        <f t="shared" si="4"/>
        <v>7.5829383886255916E-2</v>
      </c>
      <c r="AD55" s="3"/>
      <c r="AE55">
        <v>8000</v>
      </c>
      <c r="AF55" s="3">
        <f>AE55/B55</f>
        <v>3.7914691943127965E-2</v>
      </c>
      <c r="AG55" s="35">
        <v>3071.0408525209405</v>
      </c>
      <c r="AH55" s="39">
        <f t="shared" si="5"/>
        <v>3.7914691943127958E-2</v>
      </c>
    </row>
    <row r="56" spans="1:34" x14ac:dyDescent="0.2">
      <c r="A56" t="s">
        <v>96</v>
      </c>
      <c r="B56">
        <v>120000</v>
      </c>
      <c r="C56" s="7">
        <f>B56/coursework_1_data_2019!D56</f>
        <v>239.04382470119521</v>
      </c>
      <c r="D56" s="7">
        <f>(B56/coursework_1_data_2019!G56)*100000</f>
        <v>58402.68652358008</v>
      </c>
      <c r="E56" s="5"/>
      <c r="F56">
        <v>4000</v>
      </c>
      <c r="G56" s="3">
        <f t="shared" si="6"/>
        <v>3.3333333333333333E-2</v>
      </c>
      <c r="H56">
        <v>1946.7562174526695</v>
      </c>
      <c r="I56" s="32">
        <f t="shared" si="1"/>
        <v>3.3333333333333333E-2</v>
      </c>
      <c r="J56" s="3"/>
      <c r="K56">
        <v>51000</v>
      </c>
      <c r="L56" s="3">
        <f t="shared" si="7"/>
        <v>0.42499999999999999</v>
      </c>
      <c r="M56" s="29">
        <v>24821.141772521536</v>
      </c>
      <c r="N56" s="34">
        <f>M56/D56</f>
        <v>0.42500000000000004</v>
      </c>
      <c r="O56" s="3"/>
      <c r="P56">
        <v>13000</v>
      </c>
      <c r="Q56" s="2">
        <f t="shared" si="8"/>
        <v>0.10833333333333334</v>
      </c>
      <c r="R56" s="31">
        <v>6326.9577067211758</v>
      </c>
      <c r="S56" s="37">
        <f t="shared" si="2"/>
        <v>0.10833333333333334</v>
      </c>
      <c r="T56" s="2"/>
      <c r="U56">
        <v>42000</v>
      </c>
      <c r="V56" s="2">
        <f t="shared" si="9"/>
        <v>0.35</v>
      </c>
      <c r="W56" s="31">
        <v>20440.940283253029</v>
      </c>
      <c r="X56" s="37">
        <f t="shared" si="3"/>
        <v>0.35000000000000003</v>
      </c>
      <c r="Y56" s="2"/>
      <c r="Z56">
        <v>6000</v>
      </c>
      <c r="AA56" s="3">
        <f t="shared" si="10"/>
        <v>0.05</v>
      </c>
      <c r="AB56" s="29">
        <v>2920.1343261790043</v>
      </c>
      <c r="AC56" s="33">
        <f t="shared" si="4"/>
        <v>0.05</v>
      </c>
      <c r="AD56" s="3"/>
      <c r="AE56">
        <v>4000</v>
      </c>
      <c r="AF56" s="3">
        <f>AE56/B56</f>
        <v>3.3333333333333333E-2</v>
      </c>
      <c r="AG56" s="35">
        <v>1946.7562174526695</v>
      </c>
      <c r="AH56" s="39">
        <f t="shared" si="5"/>
        <v>3.3333333333333333E-2</v>
      </c>
    </row>
    <row r="57" spans="1:34" x14ac:dyDescent="0.2">
      <c r="A57" t="s">
        <v>97</v>
      </c>
      <c r="B57">
        <v>890000</v>
      </c>
      <c r="C57" s="7">
        <f>B57/coursework_1_data_2019!D57</f>
        <v>229.97416020671835</v>
      </c>
      <c r="D57" s="7">
        <f>(B57/coursework_1_data_2019!G57)*100000</f>
        <v>75715.168045136452</v>
      </c>
      <c r="E57" s="5"/>
      <c r="F57">
        <v>239000</v>
      </c>
      <c r="G57" s="3">
        <f t="shared" si="6"/>
        <v>0.26853932584269663</v>
      </c>
      <c r="H57">
        <v>20332.500182907428</v>
      </c>
      <c r="I57" s="32">
        <f t="shared" si="1"/>
        <v>0.26853932584269663</v>
      </c>
      <c r="J57" s="3"/>
      <c r="K57">
        <v>246000</v>
      </c>
      <c r="L57" s="3">
        <f t="shared" si="7"/>
        <v>0.27640449438202247</v>
      </c>
      <c r="M57" s="29">
        <v>20928.012740565806</v>
      </c>
      <c r="N57" s="34">
        <f>M57/D57</f>
        <v>0.27640449438202247</v>
      </c>
      <c r="O57" s="3"/>
      <c r="P57">
        <v>102000</v>
      </c>
      <c r="Q57" s="2">
        <f t="shared" si="8"/>
        <v>0.1146067415730337</v>
      </c>
      <c r="R57" s="31">
        <v>8677.4686973077733</v>
      </c>
      <c r="S57" s="37">
        <f t="shared" si="2"/>
        <v>0.11460674157303372</v>
      </c>
      <c r="T57" s="2"/>
      <c r="U57">
        <v>180000</v>
      </c>
      <c r="V57" s="2">
        <f t="shared" si="9"/>
        <v>0.20224719101123595</v>
      </c>
      <c r="W57" s="31">
        <v>15313.18005407254</v>
      </c>
      <c r="X57" s="37">
        <f t="shared" si="3"/>
        <v>0.20224719101123595</v>
      </c>
      <c r="Y57" s="2"/>
      <c r="Z57">
        <v>43000</v>
      </c>
      <c r="AA57" s="3">
        <f t="shared" si="10"/>
        <v>4.8314606741573035E-2</v>
      </c>
      <c r="AB57" s="29">
        <v>3658.1485684728846</v>
      </c>
      <c r="AC57" s="33">
        <f t="shared" si="4"/>
        <v>4.8314606741573028E-2</v>
      </c>
      <c r="AD57" s="3"/>
      <c r="AE57">
        <v>80000</v>
      </c>
      <c r="AF57" s="3">
        <f>AE57/B57</f>
        <v>8.98876404494382E-2</v>
      </c>
      <c r="AG57" s="35">
        <v>6805.8578018100179</v>
      </c>
      <c r="AH57" s="39">
        <f t="shared" si="5"/>
        <v>8.98876404494382E-2</v>
      </c>
    </row>
    <row r="58" spans="1:34" x14ac:dyDescent="0.2">
      <c r="A58" t="s">
        <v>98</v>
      </c>
      <c r="B58">
        <v>209000</v>
      </c>
      <c r="C58" s="7">
        <f>B58/coursework_1_data_2019!D58</f>
        <v>257.38916256157637</v>
      </c>
      <c r="D58" s="7">
        <f>(B58/coursework_1_data_2019!G58)*100000</f>
        <v>71345.424505275805</v>
      </c>
      <c r="E58" s="5"/>
      <c r="F58">
        <v>50000</v>
      </c>
      <c r="G58" s="3">
        <f t="shared" si="6"/>
        <v>0.23923444976076555</v>
      </c>
      <c r="H58">
        <v>17068.283374467897</v>
      </c>
      <c r="I58" s="32">
        <f t="shared" si="1"/>
        <v>0.23923444976076558</v>
      </c>
      <c r="J58" s="3"/>
      <c r="K58">
        <v>61000</v>
      </c>
      <c r="L58" s="3">
        <f t="shared" si="7"/>
        <v>0.291866028708134</v>
      </c>
      <c r="M58" s="29">
        <v>20823.305716850835</v>
      </c>
      <c r="N58" s="34">
        <f>M58/D58</f>
        <v>0.291866028708134</v>
      </c>
      <c r="O58" s="3"/>
      <c r="P58">
        <v>18000</v>
      </c>
      <c r="Q58" s="2">
        <f t="shared" si="8"/>
        <v>8.6124401913875603E-2</v>
      </c>
      <c r="R58" s="31">
        <v>6144.5820148084422</v>
      </c>
      <c r="S58" s="37">
        <f t="shared" si="2"/>
        <v>8.612440191387559E-2</v>
      </c>
      <c r="T58" s="2"/>
      <c r="U58">
        <v>62000</v>
      </c>
      <c r="V58" s="2">
        <f t="shared" si="9"/>
        <v>0.29665071770334928</v>
      </c>
      <c r="W58" s="31">
        <v>21164.671384340192</v>
      </c>
      <c r="X58" s="37">
        <f t="shared" si="3"/>
        <v>0.29665071770334928</v>
      </c>
      <c r="Y58" s="2"/>
      <c r="Z58">
        <v>9000</v>
      </c>
      <c r="AA58" s="3">
        <f t="shared" si="10"/>
        <v>4.3062200956937802E-2</v>
      </c>
      <c r="AB58" s="29">
        <v>3072.2910074042211</v>
      </c>
      <c r="AC58" s="33">
        <f t="shared" si="4"/>
        <v>4.3062200956937795E-2</v>
      </c>
      <c r="AD58" s="3"/>
      <c r="AE58">
        <v>9000</v>
      </c>
      <c r="AF58" s="3">
        <f>AE58/B58</f>
        <v>4.3062200956937802E-2</v>
      </c>
      <c r="AG58" s="35">
        <v>3072.2910074042211</v>
      </c>
      <c r="AH58" s="39">
        <f t="shared" si="5"/>
        <v>4.3062200956937795E-2</v>
      </c>
    </row>
    <row r="59" spans="1:34" x14ac:dyDescent="0.2">
      <c r="A59" t="s">
        <v>99</v>
      </c>
      <c r="B59">
        <v>190000</v>
      </c>
      <c r="C59" s="7">
        <f>B59/coursework_1_data_2019!D59</f>
        <v>307.44336569579286</v>
      </c>
      <c r="D59" s="7">
        <f>(B59/coursework_1_data_2019!G59)*100000</f>
        <v>78937.419244942808</v>
      </c>
      <c r="E59" s="5"/>
      <c r="F59">
        <v>48000</v>
      </c>
      <c r="G59" s="3">
        <f t="shared" si="6"/>
        <v>0.25263157894736843</v>
      </c>
      <c r="H59">
        <v>19942.084861880288</v>
      </c>
      <c r="I59" s="32">
        <f t="shared" si="1"/>
        <v>0.25263157894736843</v>
      </c>
      <c r="J59" s="3"/>
      <c r="K59">
        <v>63000</v>
      </c>
      <c r="L59" s="3">
        <f t="shared" si="7"/>
        <v>0.33157894736842103</v>
      </c>
      <c r="M59" s="29">
        <v>26173.986381217877</v>
      </c>
      <c r="N59" s="34">
        <f>M59/D59</f>
        <v>0.33157894736842103</v>
      </c>
      <c r="O59" s="3"/>
      <c r="P59">
        <v>8000</v>
      </c>
      <c r="Q59" s="2">
        <f t="shared" si="8"/>
        <v>4.2105263157894736E-2</v>
      </c>
      <c r="R59" s="31">
        <v>3323.6808103133812</v>
      </c>
      <c r="S59" s="37">
        <f t="shared" si="2"/>
        <v>4.2105263157894736E-2</v>
      </c>
      <c r="T59" s="2"/>
      <c r="U59">
        <v>40000</v>
      </c>
      <c r="V59" s="2">
        <f t="shared" si="9"/>
        <v>0.21052631578947367</v>
      </c>
      <c r="W59" s="31">
        <v>16618.404051566908</v>
      </c>
      <c r="X59" s="37">
        <f t="shared" si="3"/>
        <v>0.2105263157894737</v>
      </c>
      <c r="Y59" s="2"/>
      <c r="Z59">
        <v>22000</v>
      </c>
      <c r="AA59" s="3">
        <f t="shared" si="10"/>
        <v>0.11578947368421053</v>
      </c>
      <c r="AB59" s="29">
        <v>9140.122228361799</v>
      </c>
      <c r="AC59" s="33">
        <f t="shared" si="4"/>
        <v>0.11578947368421053</v>
      </c>
      <c r="AD59" s="3"/>
      <c r="AE59">
        <v>9000</v>
      </c>
      <c r="AF59" s="3">
        <f>AE59/B59</f>
        <v>4.736842105263158E-2</v>
      </c>
      <c r="AG59" s="35">
        <v>3739.1409116025543</v>
      </c>
      <c r="AH59" s="39">
        <f t="shared" si="5"/>
        <v>4.736842105263158E-2</v>
      </c>
    </row>
    <row r="60" spans="1:34" x14ac:dyDescent="0.2">
      <c r="A60" t="s">
        <v>100</v>
      </c>
      <c r="B60">
        <v>120000</v>
      </c>
      <c r="C60" s="7">
        <f>B60/coursework_1_data_2019!D60</f>
        <v>235.29411764705881</v>
      </c>
      <c r="D60" s="7">
        <f>(B60/coursework_1_data_2019!G60)*100000</f>
        <v>70365.136420408235</v>
      </c>
      <c r="E60" s="5"/>
      <c r="F60">
        <v>24000</v>
      </c>
      <c r="G60" s="3">
        <f t="shared" si="6"/>
        <v>0.2</v>
      </c>
      <c r="H60">
        <v>14073.027284081647</v>
      </c>
      <c r="I60" s="32">
        <f t="shared" si="1"/>
        <v>0.2</v>
      </c>
      <c r="J60" s="3"/>
      <c r="K60">
        <v>33000</v>
      </c>
      <c r="L60" s="3">
        <f t="shared" si="7"/>
        <v>0.27500000000000002</v>
      </c>
      <c r="M60" s="29">
        <v>19350.412515612265</v>
      </c>
      <c r="N60" s="34">
        <f>M60/D60</f>
        <v>0.27500000000000002</v>
      </c>
      <c r="O60" s="3"/>
      <c r="P60">
        <v>9000</v>
      </c>
      <c r="Q60" s="2">
        <f t="shared" si="8"/>
        <v>7.4999999999999997E-2</v>
      </c>
      <c r="R60" s="31">
        <v>5277.3852315306176</v>
      </c>
      <c r="S60" s="37">
        <f t="shared" si="2"/>
        <v>7.4999999999999997E-2</v>
      </c>
      <c r="T60" s="2"/>
      <c r="U60">
        <v>24000</v>
      </c>
      <c r="V60" s="2">
        <f t="shared" si="9"/>
        <v>0.2</v>
      </c>
      <c r="W60" s="31">
        <v>14073.027284081647</v>
      </c>
      <c r="X60" s="37">
        <f t="shared" si="3"/>
        <v>0.2</v>
      </c>
      <c r="Y60" s="2"/>
      <c r="Z60">
        <v>22000</v>
      </c>
      <c r="AA60" s="3">
        <f t="shared" si="10"/>
        <v>0.18333333333333332</v>
      </c>
      <c r="AB60" s="29">
        <v>12900.275010408177</v>
      </c>
      <c r="AC60" s="33">
        <f t="shared" si="4"/>
        <v>0.18333333333333335</v>
      </c>
      <c r="AD60" s="3"/>
      <c r="AE60">
        <v>8000</v>
      </c>
      <c r="AF60" s="3">
        <f>AE60/B60</f>
        <v>6.6666666666666666E-2</v>
      </c>
      <c r="AG60" s="35">
        <v>4691.0090946938817</v>
      </c>
      <c r="AH60" s="39">
        <f t="shared" si="5"/>
        <v>6.6666666666666652E-2</v>
      </c>
    </row>
    <row r="61" spans="1:34" x14ac:dyDescent="0.2">
      <c r="A61" t="s">
        <v>101</v>
      </c>
      <c r="B61">
        <v>2000</v>
      </c>
      <c r="C61" s="7">
        <f>B61/coursework_1_data_2019!D61</f>
        <v>500</v>
      </c>
      <c r="D61" s="7">
        <f>(B61/coursework_1_data_2019!G61)*100000</f>
        <v>81967.213114754108</v>
      </c>
      <c r="E61" s="5"/>
      <c r="F61">
        <v>0</v>
      </c>
      <c r="G61" s="3">
        <f t="shared" si="6"/>
        <v>0</v>
      </c>
      <c r="H61" s="15">
        <v>0</v>
      </c>
      <c r="I61" s="32">
        <f t="shared" si="1"/>
        <v>0</v>
      </c>
      <c r="J61" s="3"/>
      <c r="K61">
        <v>0</v>
      </c>
      <c r="L61" s="3">
        <f t="shared" si="7"/>
        <v>0</v>
      </c>
      <c r="M61" s="29">
        <v>0</v>
      </c>
      <c r="N61" s="34">
        <f>M61/D61</f>
        <v>0</v>
      </c>
      <c r="O61" s="3"/>
      <c r="P61">
        <v>0</v>
      </c>
      <c r="Q61" s="2">
        <f t="shared" si="8"/>
        <v>0</v>
      </c>
      <c r="R61" s="31">
        <v>0</v>
      </c>
      <c r="S61" s="37">
        <f t="shared" si="2"/>
        <v>0</v>
      </c>
      <c r="T61" s="2"/>
      <c r="U61">
        <v>2000</v>
      </c>
      <c r="V61" s="2">
        <f t="shared" si="9"/>
        <v>1</v>
      </c>
      <c r="W61" s="31">
        <v>81967.213114754108</v>
      </c>
      <c r="X61" s="37">
        <f t="shared" si="3"/>
        <v>1</v>
      </c>
      <c r="Y61" s="2"/>
      <c r="Z61">
        <v>0</v>
      </c>
      <c r="AA61" s="3">
        <f t="shared" si="10"/>
        <v>0</v>
      </c>
      <c r="AB61" s="29">
        <v>0</v>
      </c>
      <c r="AC61" s="33">
        <f t="shared" si="4"/>
        <v>0</v>
      </c>
      <c r="AD61" s="3"/>
      <c r="AE61">
        <v>0</v>
      </c>
      <c r="AF61" s="3">
        <f>AE61/B61</f>
        <v>0</v>
      </c>
      <c r="AG61" s="35">
        <v>0</v>
      </c>
      <c r="AH61" s="39">
        <f t="shared" si="5"/>
        <v>0</v>
      </c>
    </row>
    <row r="62" spans="1:34" x14ac:dyDescent="0.2">
      <c r="A62" t="s">
        <v>102</v>
      </c>
      <c r="B62">
        <v>140000</v>
      </c>
      <c r="C62" s="7">
        <f>B62/coursework_1_data_2019!D62</f>
        <v>241.37931034482759</v>
      </c>
      <c r="D62" s="7">
        <f>(B62/coursework_1_data_2019!G62)*100000</f>
        <v>81821.104000467545</v>
      </c>
      <c r="E62" s="5"/>
      <c r="F62">
        <v>34000</v>
      </c>
      <c r="G62" s="3">
        <f t="shared" si="6"/>
        <v>0.24285714285714285</v>
      </c>
      <c r="H62">
        <v>19870.839542970691</v>
      </c>
      <c r="I62" s="32">
        <f t="shared" si="1"/>
        <v>0.24285714285714288</v>
      </c>
      <c r="J62" s="3"/>
      <c r="K62">
        <v>45000</v>
      </c>
      <c r="L62" s="3">
        <f t="shared" si="7"/>
        <v>0.32142857142857145</v>
      </c>
      <c r="M62" s="29">
        <v>26299.640571578853</v>
      </c>
      <c r="N62" s="34">
        <f>M62/D62</f>
        <v>0.3214285714285714</v>
      </c>
      <c r="O62" s="3"/>
      <c r="P62">
        <v>13000</v>
      </c>
      <c r="Q62" s="2">
        <f t="shared" si="8"/>
        <v>9.285714285714286E-2</v>
      </c>
      <c r="R62" s="31">
        <v>7597.6739429005584</v>
      </c>
      <c r="S62" s="37">
        <f t="shared" si="2"/>
        <v>9.285714285714286E-2</v>
      </c>
      <c r="T62" s="2"/>
      <c r="U62">
        <v>27000</v>
      </c>
      <c r="V62" s="2">
        <f t="shared" si="9"/>
        <v>0.19285714285714287</v>
      </c>
      <c r="W62" s="31">
        <v>15779.784342947312</v>
      </c>
      <c r="X62" s="37">
        <f t="shared" si="3"/>
        <v>0.19285714285714287</v>
      </c>
      <c r="Y62" s="2"/>
      <c r="Z62">
        <v>19000</v>
      </c>
      <c r="AA62" s="3">
        <f t="shared" si="10"/>
        <v>0.1357142857142857</v>
      </c>
      <c r="AB62" s="29">
        <v>11104.292685777738</v>
      </c>
      <c r="AC62" s="33">
        <f t="shared" si="4"/>
        <v>0.1357142857142857</v>
      </c>
      <c r="AD62" s="3"/>
      <c r="AE62">
        <v>2000</v>
      </c>
      <c r="AF62" s="3">
        <f>AE62/B62</f>
        <v>1.4285714285714285E-2</v>
      </c>
      <c r="AG62" s="35">
        <v>1168.8729142923935</v>
      </c>
      <c r="AH62" s="39">
        <f t="shared" si="5"/>
        <v>1.4285714285714285E-2</v>
      </c>
    </row>
    <row r="63" spans="1:34" x14ac:dyDescent="0.2">
      <c r="A63" t="s">
        <v>103</v>
      </c>
      <c r="B63">
        <v>130000</v>
      </c>
      <c r="C63" s="7">
        <f>B63/coursework_1_data_2019!D63</f>
        <v>336.78756476683935</v>
      </c>
      <c r="D63" s="7">
        <f>(B63/coursework_1_data_2019!G63)*100000</f>
        <v>85754.807216596848</v>
      </c>
      <c r="E63" s="5"/>
      <c r="F63">
        <v>33000</v>
      </c>
      <c r="G63" s="3">
        <f t="shared" si="6"/>
        <v>0.25384615384615383</v>
      </c>
      <c r="H63">
        <v>21768.527985751509</v>
      </c>
      <c r="I63" s="32">
        <f t="shared" si="1"/>
        <v>0.25384615384615389</v>
      </c>
      <c r="J63" s="3"/>
      <c r="K63">
        <v>42000</v>
      </c>
      <c r="L63" s="3">
        <f t="shared" si="7"/>
        <v>0.32307692307692309</v>
      </c>
      <c r="M63" s="29">
        <v>27705.399254592827</v>
      </c>
      <c r="N63" s="34">
        <f>M63/D63</f>
        <v>0.32307692307692304</v>
      </c>
      <c r="O63" s="3"/>
      <c r="P63">
        <v>10000</v>
      </c>
      <c r="Q63" s="2">
        <f t="shared" si="8"/>
        <v>7.6923076923076927E-2</v>
      </c>
      <c r="R63" s="31">
        <v>6596.5236320459117</v>
      </c>
      <c r="S63" s="37">
        <f t="shared" si="2"/>
        <v>7.6923076923076927E-2</v>
      </c>
      <c r="T63" s="2"/>
      <c r="U63">
        <v>20000</v>
      </c>
      <c r="V63" s="2">
        <f t="shared" si="9"/>
        <v>0.15384615384615385</v>
      </c>
      <c r="W63" s="31">
        <v>13193.047264091823</v>
      </c>
      <c r="X63" s="37">
        <f t="shared" si="3"/>
        <v>0.15384615384615385</v>
      </c>
      <c r="Y63" s="2"/>
      <c r="Z63">
        <v>19000</v>
      </c>
      <c r="AA63" s="3">
        <f t="shared" si="10"/>
        <v>0.14615384615384616</v>
      </c>
      <c r="AB63" s="29">
        <v>12533.394900887231</v>
      </c>
      <c r="AC63" s="33">
        <f t="shared" si="4"/>
        <v>0.14615384615384616</v>
      </c>
      <c r="AD63" s="3"/>
      <c r="AE63">
        <v>6000</v>
      </c>
      <c r="AF63" s="3">
        <f>AE63/B63</f>
        <v>4.6153846153846156E-2</v>
      </c>
      <c r="AG63" s="35">
        <v>3957.9141792275473</v>
      </c>
      <c r="AH63" s="39">
        <f t="shared" si="5"/>
        <v>4.6153846153846156E-2</v>
      </c>
    </row>
    <row r="64" spans="1:34" x14ac:dyDescent="0.2">
      <c r="A64" t="s">
        <v>104</v>
      </c>
      <c r="B64">
        <v>1170000</v>
      </c>
      <c r="C64" s="7">
        <f>B64/coursework_1_data_2019!D64</f>
        <v>287.96455820822052</v>
      </c>
      <c r="D64" s="7">
        <f>(B64/coursework_1_data_2019!G64)*100000</f>
        <v>72071.539318720679</v>
      </c>
      <c r="E64" s="5"/>
      <c r="F64">
        <v>278000</v>
      </c>
      <c r="G64" s="3">
        <f t="shared" si="6"/>
        <v>0.2376068376068376</v>
      </c>
      <c r="H64">
        <v>17124.690538978073</v>
      </c>
      <c r="I64" s="32">
        <f t="shared" si="1"/>
        <v>0.23760683760683757</v>
      </c>
      <c r="J64" s="3"/>
      <c r="K64">
        <v>333000</v>
      </c>
      <c r="L64" s="3">
        <f t="shared" si="7"/>
        <v>0.2846153846153846</v>
      </c>
      <c r="M64" s="29">
        <v>20512.668883020498</v>
      </c>
      <c r="N64" s="34">
        <f>M64/D64</f>
        <v>0.2846153846153846</v>
      </c>
      <c r="O64" s="3"/>
      <c r="P64">
        <v>84000</v>
      </c>
      <c r="Q64" s="2">
        <f t="shared" si="8"/>
        <v>7.179487179487179E-2</v>
      </c>
      <c r="R64" s="31">
        <v>5174.3669254466131</v>
      </c>
      <c r="S64" s="37">
        <f t="shared" si="2"/>
        <v>7.1794871794871803E-2</v>
      </c>
      <c r="T64" s="2"/>
      <c r="U64">
        <v>291000</v>
      </c>
      <c r="V64" s="2">
        <f t="shared" si="9"/>
        <v>0.24871794871794872</v>
      </c>
      <c r="W64" s="31">
        <v>17925.485420297195</v>
      </c>
      <c r="X64" s="37">
        <f t="shared" si="3"/>
        <v>0.24871794871794872</v>
      </c>
      <c r="Y64" s="2"/>
      <c r="Z64">
        <v>121000</v>
      </c>
      <c r="AA64" s="3">
        <f t="shared" si="10"/>
        <v>0.10341880341880341</v>
      </c>
      <c r="AB64" s="29">
        <v>7453.5523568933349</v>
      </c>
      <c r="AC64" s="33">
        <f t="shared" si="4"/>
        <v>0.10341880341880341</v>
      </c>
      <c r="AD64" s="3"/>
      <c r="AE64">
        <v>63000</v>
      </c>
      <c r="AF64" s="3">
        <f>AE64/B64</f>
        <v>5.3846153846153849E-2</v>
      </c>
      <c r="AG64" s="35">
        <v>3880.7751940849594</v>
      </c>
      <c r="AH64" s="39">
        <f t="shared" si="5"/>
        <v>5.3846153846153842E-2</v>
      </c>
    </row>
    <row r="65" spans="1:34" x14ac:dyDescent="0.2">
      <c r="A65" t="s">
        <v>105</v>
      </c>
      <c r="B65">
        <v>200000</v>
      </c>
      <c r="C65" s="7">
        <f>B65/coursework_1_data_2019!D65</f>
        <v>295.85798816568047</v>
      </c>
      <c r="D65" s="7">
        <f>(B65/coursework_1_data_2019!G65)*100000</f>
        <v>73968.053197823858</v>
      </c>
      <c r="E65" s="5"/>
      <c r="F65">
        <v>23000</v>
      </c>
      <c r="G65" s="3">
        <f t="shared" si="6"/>
        <v>0.115</v>
      </c>
      <c r="H65">
        <v>8506.3261177497443</v>
      </c>
      <c r="I65" s="32">
        <f t="shared" si="1"/>
        <v>0.115</v>
      </c>
      <c r="J65" s="3"/>
      <c r="K65">
        <v>50000</v>
      </c>
      <c r="L65" s="3">
        <f t="shared" si="7"/>
        <v>0.25</v>
      </c>
      <c r="M65" s="29">
        <v>18492.013299455964</v>
      </c>
      <c r="N65" s="34">
        <f>M65/D65</f>
        <v>0.25</v>
      </c>
      <c r="O65" s="3"/>
      <c r="P65">
        <v>23000</v>
      </c>
      <c r="Q65" s="2">
        <f t="shared" si="8"/>
        <v>0.115</v>
      </c>
      <c r="R65" s="31">
        <v>8506.3261177497443</v>
      </c>
      <c r="S65" s="37">
        <f t="shared" si="2"/>
        <v>0.115</v>
      </c>
      <c r="T65" s="2"/>
      <c r="U65">
        <v>63000</v>
      </c>
      <c r="V65" s="2">
        <f t="shared" si="9"/>
        <v>0.315</v>
      </c>
      <c r="W65" s="31">
        <v>23299.936757314517</v>
      </c>
      <c r="X65" s="37">
        <f t="shared" si="3"/>
        <v>0.315</v>
      </c>
      <c r="Y65" s="2"/>
      <c r="Z65">
        <v>26000</v>
      </c>
      <c r="AA65" s="3">
        <f t="shared" si="10"/>
        <v>0.13</v>
      </c>
      <c r="AB65" s="29">
        <v>9615.8469157171021</v>
      </c>
      <c r="AC65" s="33">
        <f t="shared" si="4"/>
        <v>0.13</v>
      </c>
      <c r="AD65" s="3"/>
      <c r="AE65">
        <v>15000</v>
      </c>
      <c r="AF65" s="3">
        <f>AE65/B65</f>
        <v>7.4999999999999997E-2</v>
      </c>
      <c r="AG65" s="35">
        <v>5547.603989836789</v>
      </c>
      <c r="AH65" s="39">
        <f t="shared" si="5"/>
        <v>7.4999999999999997E-2</v>
      </c>
    </row>
    <row r="66" spans="1:34" x14ac:dyDescent="0.2">
      <c r="A66" t="s">
        <v>106</v>
      </c>
      <c r="B66">
        <v>139000</v>
      </c>
      <c r="C66" s="7">
        <f>B66/coursework_1_data_2019!D66</f>
        <v>352.79187817258884</v>
      </c>
      <c r="D66" s="7">
        <f>(B66/coursework_1_data_2019!G66)*100000</f>
        <v>84435.85911968023</v>
      </c>
      <c r="E66" s="5"/>
      <c r="F66">
        <v>32000</v>
      </c>
      <c r="G66" s="3">
        <f t="shared" ref="G66:G97" si="11">F66/B66</f>
        <v>0.23021582733812951</v>
      </c>
      <c r="H66">
        <v>19438.471164242932</v>
      </c>
      <c r="I66" s="32">
        <f t="shared" si="1"/>
        <v>0.23021582733812951</v>
      </c>
      <c r="J66" s="3"/>
      <c r="K66">
        <v>39000</v>
      </c>
      <c r="L66" s="3">
        <f t="shared" ref="L66:L97" si="12">K66/B66</f>
        <v>0.2805755395683453</v>
      </c>
      <c r="M66" s="29">
        <v>23690.636731421077</v>
      </c>
      <c r="N66" s="34">
        <f>M66/D66</f>
        <v>0.28057553956834536</v>
      </c>
      <c r="O66" s="3"/>
      <c r="P66">
        <v>13000</v>
      </c>
      <c r="Q66" s="2">
        <f t="shared" ref="Q66:Q97" si="13">P66/B66</f>
        <v>9.3525179856115109E-2</v>
      </c>
      <c r="R66" s="31">
        <v>7896.8789104736907</v>
      </c>
      <c r="S66" s="37">
        <f t="shared" si="2"/>
        <v>9.3525179856115109E-2</v>
      </c>
      <c r="T66" s="2"/>
      <c r="U66">
        <v>21000</v>
      </c>
      <c r="V66" s="2">
        <f t="shared" ref="V66:V97" si="14">U66/B66</f>
        <v>0.15107913669064749</v>
      </c>
      <c r="W66" s="31">
        <v>12756.496701534426</v>
      </c>
      <c r="X66" s="37">
        <f t="shared" si="3"/>
        <v>0.15107913669064751</v>
      </c>
      <c r="Y66" s="2"/>
      <c r="Z66">
        <v>28000</v>
      </c>
      <c r="AA66" s="3">
        <f t="shared" ref="AA66:AA97" si="15">Z66/B66</f>
        <v>0.20143884892086331</v>
      </c>
      <c r="AB66" s="29">
        <v>17008.662268712564</v>
      </c>
      <c r="AC66" s="33">
        <f t="shared" si="4"/>
        <v>0.20143884892086331</v>
      </c>
      <c r="AD66" s="3"/>
      <c r="AE66">
        <v>6000</v>
      </c>
      <c r="AF66" s="3">
        <f>AE66/B66</f>
        <v>4.3165467625899283E-2</v>
      </c>
      <c r="AG66" s="35">
        <v>3644.7133432955497</v>
      </c>
      <c r="AH66" s="39">
        <f t="shared" si="5"/>
        <v>4.3165467625899283E-2</v>
      </c>
    </row>
    <row r="67" spans="1:34" x14ac:dyDescent="0.2">
      <c r="A67" t="s">
        <v>107</v>
      </c>
      <c r="B67">
        <v>330000</v>
      </c>
      <c r="C67" s="7">
        <f>B67/coursework_1_data_2019!D67</f>
        <v>177.99352750809061</v>
      </c>
      <c r="D67" s="7">
        <f>(B67/coursework_1_data_2019!G67)*100000</f>
        <v>74038.841224826785</v>
      </c>
      <c r="E67" s="5"/>
      <c r="F67">
        <v>19000</v>
      </c>
      <c r="G67" s="3">
        <f t="shared" si="11"/>
        <v>5.7575757575757579E-2</v>
      </c>
      <c r="H67">
        <v>4262.8423735506331</v>
      </c>
      <c r="I67" s="32">
        <f t="shared" ref="I67:I130" si="16">H67/D67</f>
        <v>5.7575757575757579E-2</v>
      </c>
      <c r="J67" s="3"/>
      <c r="K67">
        <v>136000</v>
      </c>
      <c r="L67" s="3">
        <f t="shared" si="12"/>
        <v>0.41212121212121211</v>
      </c>
      <c r="M67" s="29">
        <v>30512.976989625589</v>
      </c>
      <c r="N67" s="34">
        <f>M67/D67</f>
        <v>0.41212121212121217</v>
      </c>
      <c r="O67" s="3"/>
      <c r="P67">
        <v>51000</v>
      </c>
      <c r="Q67" s="2">
        <f t="shared" si="13"/>
        <v>0.15454545454545454</v>
      </c>
      <c r="R67" s="31">
        <v>11442.366371109596</v>
      </c>
      <c r="S67" s="37">
        <f t="shared" ref="S67:S130" si="17">R67/D67</f>
        <v>0.15454545454545457</v>
      </c>
      <c r="T67" s="2"/>
      <c r="U67">
        <v>69000</v>
      </c>
      <c r="V67" s="2">
        <f t="shared" si="14"/>
        <v>0.20909090909090908</v>
      </c>
      <c r="W67" s="31">
        <v>15480.848619736513</v>
      </c>
      <c r="X67" s="37">
        <f t="shared" ref="X67:X130" si="18">W67/D67</f>
        <v>0.20909090909090913</v>
      </c>
      <c r="Y67" s="2"/>
      <c r="Z67">
        <v>34000</v>
      </c>
      <c r="AA67" s="3">
        <f t="shared" si="15"/>
        <v>0.10303030303030303</v>
      </c>
      <c r="AB67" s="29">
        <v>7628.2442474063973</v>
      </c>
      <c r="AC67" s="33">
        <f t="shared" ref="AC67:AC130" si="19">AB67/D67</f>
        <v>0.10303030303030304</v>
      </c>
      <c r="AD67" s="3"/>
      <c r="AE67">
        <v>21000</v>
      </c>
      <c r="AF67" s="3">
        <f t="shared" ref="AF67:AF130" si="20">AE67/B67</f>
        <v>6.363636363636363E-2</v>
      </c>
      <c r="AG67" s="35">
        <v>4711.5626233980693</v>
      </c>
      <c r="AH67" s="39">
        <f t="shared" ref="AH67:AH130" si="21">AG67/D67</f>
        <v>6.3636363636363658E-2</v>
      </c>
    </row>
    <row r="68" spans="1:34" x14ac:dyDescent="0.2">
      <c r="A68" t="s">
        <v>108</v>
      </c>
      <c r="B68">
        <v>120000</v>
      </c>
      <c r="C68" s="7">
        <f>B68/coursework_1_data_2019!D68</f>
        <v>197.69357495881383</v>
      </c>
      <c r="D68" s="7">
        <f>(B68/coursework_1_data_2019!G68)*100000</f>
        <v>77967.136851816947</v>
      </c>
      <c r="E68" s="5"/>
      <c r="F68">
        <v>17000</v>
      </c>
      <c r="G68" s="3">
        <f t="shared" si="11"/>
        <v>0.14166666666666666</v>
      </c>
      <c r="H68">
        <v>11045.344387340736</v>
      </c>
      <c r="I68" s="32">
        <f t="shared" si="16"/>
        <v>0.14166666666666669</v>
      </c>
      <c r="J68" s="3"/>
      <c r="K68">
        <v>33000</v>
      </c>
      <c r="L68" s="3">
        <f t="shared" si="12"/>
        <v>0.27500000000000002</v>
      </c>
      <c r="M68" s="29">
        <v>21440.962634249663</v>
      </c>
      <c r="N68" s="34">
        <f>M68/D68</f>
        <v>0.27500000000000002</v>
      </c>
      <c r="O68" s="3"/>
      <c r="P68">
        <v>13000</v>
      </c>
      <c r="Q68" s="2">
        <f t="shared" si="13"/>
        <v>0.10833333333333334</v>
      </c>
      <c r="R68" s="31">
        <v>8446.4398256135046</v>
      </c>
      <c r="S68" s="37">
        <f t="shared" si="17"/>
        <v>0.10833333333333336</v>
      </c>
      <c r="T68" s="2"/>
      <c r="U68">
        <v>32000</v>
      </c>
      <c r="V68" s="2">
        <f t="shared" si="14"/>
        <v>0.26666666666666666</v>
      </c>
      <c r="W68" s="31">
        <v>20791.236493817854</v>
      </c>
      <c r="X68" s="37">
        <f t="shared" si="18"/>
        <v>0.26666666666666666</v>
      </c>
      <c r="Y68" s="2"/>
      <c r="Z68">
        <v>21000</v>
      </c>
      <c r="AA68" s="3">
        <f t="shared" si="15"/>
        <v>0.17499999999999999</v>
      </c>
      <c r="AB68" s="29">
        <v>13644.248949067969</v>
      </c>
      <c r="AC68" s="33">
        <f t="shared" si="19"/>
        <v>0.17500000000000004</v>
      </c>
      <c r="AD68" s="3"/>
      <c r="AE68">
        <v>4000</v>
      </c>
      <c r="AF68" s="3">
        <f t="shared" si="20"/>
        <v>3.3333333333333333E-2</v>
      </c>
      <c r="AG68" s="35">
        <v>2598.9045617272318</v>
      </c>
      <c r="AH68" s="39">
        <f t="shared" si="21"/>
        <v>3.3333333333333333E-2</v>
      </c>
    </row>
    <row r="69" spans="1:34" x14ac:dyDescent="0.2">
      <c r="A69" t="s">
        <v>109</v>
      </c>
      <c r="B69">
        <v>260000</v>
      </c>
      <c r="C69" s="7">
        <f>B69/coursework_1_data_2019!D69</f>
        <v>262.09677419354841</v>
      </c>
      <c r="D69" s="7">
        <f>(B69/coursework_1_data_2019!G69)*100000</f>
        <v>98181.378768654453</v>
      </c>
      <c r="E69" s="5"/>
      <c r="F69">
        <v>58000</v>
      </c>
      <c r="G69" s="3">
        <f t="shared" si="11"/>
        <v>0.22307692307692309</v>
      </c>
      <c r="H69">
        <v>21901.99987916138</v>
      </c>
      <c r="I69" s="32">
        <f t="shared" si="16"/>
        <v>0.22307692307692309</v>
      </c>
      <c r="J69" s="3"/>
      <c r="K69">
        <v>111000</v>
      </c>
      <c r="L69" s="3">
        <f t="shared" si="12"/>
        <v>0.42692307692307691</v>
      </c>
      <c r="M69" s="29">
        <v>41915.896320464017</v>
      </c>
      <c r="N69" s="34">
        <f>M69/D69</f>
        <v>0.42692307692307691</v>
      </c>
      <c r="O69" s="3"/>
      <c r="P69">
        <v>32000</v>
      </c>
      <c r="Q69" s="2">
        <f t="shared" si="13"/>
        <v>0.12307692307692308</v>
      </c>
      <c r="R69" s="31">
        <v>12083.862002295933</v>
      </c>
      <c r="S69" s="37">
        <f t="shared" si="17"/>
        <v>0.12307692307692308</v>
      </c>
      <c r="T69" s="2"/>
      <c r="U69">
        <v>16000</v>
      </c>
      <c r="V69" s="2">
        <f t="shared" si="14"/>
        <v>6.1538461538461542E-2</v>
      </c>
      <c r="W69" s="31">
        <v>6041.9310011479665</v>
      </c>
      <c r="X69" s="37">
        <f t="shared" si="18"/>
        <v>6.1538461538461542E-2</v>
      </c>
      <c r="Y69" s="2"/>
      <c r="Z69">
        <v>15000</v>
      </c>
      <c r="AA69" s="3">
        <f t="shared" si="15"/>
        <v>5.7692307692307696E-2</v>
      </c>
      <c r="AB69" s="29">
        <v>5664.3103135762185</v>
      </c>
      <c r="AC69" s="33">
        <f t="shared" si="19"/>
        <v>5.7692307692307696E-2</v>
      </c>
      <c r="AD69" s="3"/>
      <c r="AE69">
        <v>28000</v>
      </c>
      <c r="AF69" s="3">
        <f t="shared" si="20"/>
        <v>0.1076923076923077</v>
      </c>
      <c r="AG69" s="35">
        <v>10573.379252008943</v>
      </c>
      <c r="AH69" s="39">
        <f t="shared" si="21"/>
        <v>0.10769230769230771</v>
      </c>
    </row>
    <row r="70" spans="1:34" x14ac:dyDescent="0.2">
      <c r="A70" t="s">
        <v>110</v>
      </c>
      <c r="B70">
        <v>800000</v>
      </c>
      <c r="C70" s="7">
        <f>B70/coursework_1_data_2019!D70</f>
        <v>158.98251192368841</v>
      </c>
      <c r="D70" s="7">
        <f>(B70/coursework_1_data_2019!G70)*100000</f>
        <v>63131.960791895748</v>
      </c>
      <c r="E70" s="5"/>
      <c r="F70">
        <v>180000</v>
      </c>
      <c r="G70" s="3">
        <f t="shared" si="11"/>
        <v>0.22500000000000001</v>
      </c>
      <c r="H70">
        <v>14204.691178176543</v>
      </c>
      <c r="I70" s="32">
        <f t="shared" si="16"/>
        <v>0.22500000000000001</v>
      </c>
      <c r="J70" s="3"/>
      <c r="K70">
        <v>292000</v>
      </c>
      <c r="L70" s="3">
        <f t="shared" si="12"/>
        <v>0.36499999999999999</v>
      </c>
      <c r="M70" s="29">
        <v>23043.165689041951</v>
      </c>
      <c r="N70" s="34">
        <f>M70/D70</f>
        <v>0.36500000000000005</v>
      </c>
      <c r="O70" s="3"/>
      <c r="P70">
        <v>41000</v>
      </c>
      <c r="Q70" s="2">
        <f t="shared" si="13"/>
        <v>5.1249999999999997E-2</v>
      </c>
      <c r="R70" s="31">
        <v>3235.5129905846575</v>
      </c>
      <c r="S70" s="37">
        <f t="shared" si="17"/>
        <v>5.1250000000000004E-2</v>
      </c>
      <c r="T70" s="2"/>
      <c r="U70">
        <v>163000</v>
      </c>
      <c r="V70" s="2">
        <f t="shared" si="14"/>
        <v>0.20374999999999999</v>
      </c>
      <c r="W70" s="31">
        <v>12863.137011348761</v>
      </c>
      <c r="X70" s="37">
        <f t="shared" si="18"/>
        <v>0.20375000000000004</v>
      </c>
      <c r="Y70" s="2"/>
      <c r="Z70">
        <v>33000</v>
      </c>
      <c r="AA70" s="3">
        <f t="shared" si="15"/>
        <v>4.1250000000000002E-2</v>
      </c>
      <c r="AB70" s="29">
        <v>2604.1933826656996</v>
      </c>
      <c r="AC70" s="33">
        <f t="shared" si="19"/>
        <v>4.1250000000000002E-2</v>
      </c>
      <c r="AD70" s="3"/>
      <c r="AE70">
        <v>91000</v>
      </c>
      <c r="AF70" s="3">
        <f t="shared" si="20"/>
        <v>0.11375</v>
      </c>
      <c r="AG70" s="35">
        <v>7181.2605400781413</v>
      </c>
      <c r="AH70" s="39">
        <f t="shared" si="21"/>
        <v>0.11375</v>
      </c>
    </row>
    <row r="71" spans="1:34" x14ac:dyDescent="0.2">
      <c r="A71" t="s">
        <v>111</v>
      </c>
      <c r="B71">
        <v>550000</v>
      </c>
      <c r="C71" s="7">
        <f>B71/coursework_1_data_2019!D71</f>
        <v>273.08838133068519</v>
      </c>
      <c r="D71" s="7">
        <f>(B71/coursework_1_data_2019!G71)*100000</f>
        <v>73196.796908167293</v>
      </c>
      <c r="E71" s="5"/>
      <c r="F71">
        <v>119000</v>
      </c>
      <c r="G71" s="3">
        <f t="shared" si="11"/>
        <v>0.21636363636363637</v>
      </c>
      <c r="H71">
        <v>15837.125149221651</v>
      </c>
      <c r="I71" s="32">
        <f t="shared" si="16"/>
        <v>0.21636363636363637</v>
      </c>
      <c r="J71" s="3"/>
      <c r="K71">
        <v>172000</v>
      </c>
      <c r="L71" s="3">
        <f t="shared" si="12"/>
        <v>0.31272727272727274</v>
      </c>
      <c r="M71" s="29">
        <v>22890.634669463227</v>
      </c>
      <c r="N71" s="34">
        <f>M71/D71</f>
        <v>0.31272727272727274</v>
      </c>
      <c r="O71" s="3"/>
      <c r="P71">
        <v>22000</v>
      </c>
      <c r="Q71" s="2">
        <f t="shared" si="13"/>
        <v>0.04</v>
      </c>
      <c r="R71" s="31">
        <v>2927.871876326692</v>
      </c>
      <c r="S71" s="37">
        <f t="shared" si="17"/>
        <v>0.04</v>
      </c>
      <c r="T71" s="2"/>
      <c r="U71">
        <v>163000</v>
      </c>
      <c r="V71" s="2">
        <f t="shared" si="14"/>
        <v>0.29636363636363638</v>
      </c>
      <c r="W71" s="31">
        <v>21692.868901875037</v>
      </c>
      <c r="X71" s="37">
        <f t="shared" si="18"/>
        <v>0.29636363636363638</v>
      </c>
      <c r="Y71" s="2"/>
      <c r="Z71">
        <v>63000</v>
      </c>
      <c r="AA71" s="3">
        <f t="shared" si="15"/>
        <v>0.11454545454545455</v>
      </c>
      <c r="AB71" s="29">
        <v>8384.3603731173462</v>
      </c>
      <c r="AC71" s="33">
        <f t="shared" si="19"/>
        <v>0.11454545454545458</v>
      </c>
      <c r="AD71" s="3"/>
      <c r="AE71">
        <v>11000</v>
      </c>
      <c r="AF71" s="3">
        <f t="shared" si="20"/>
        <v>0.02</v>
      </c>
      <c r="AG71" s="35">
        <v>1463.935938163346</v>
      </c>
      <c r="AH71" s="39">
        <f t="shared" si="21"/>
        <v>0.02</v>
      </c>
    </row>
    <row r="72" spans="1:34" x14ac:dyDescent="0.2">
      <c r="A72" t="s">
        <v>112</v>
      </c>
      <c r="B72">
        <v>241000</v>
      </c>
      <c r="C72" s="7">
        <f>B72/coursework_1_data_2019!D72</f>
        <v>224.18604651162789</v>
      </c>
      <c r="D72" s="7">
        <f>(B72/coursework_1_data_2019!G72)*100000</f>
        <v>78547.682680398939</v>
      </c>
      <c r="E72" s="5"/>
      <c r="F72">
        <v>63000</v>
      </c>
      <c r="G72" s="3">
        <f t="shared" si="11"/>
        <v>0.26141078838174275</v>
      </c>
      <c r="H72">
        <v>20533.211655042043</v>
      </c>
      <c r="I72" s="32">
        <f t="shared" si="16"/>
        <v>0.2614107883817427</v>
      </c>
      <c r="J72" s="3"/>
      <c r="K72">
        <v>95000</v>
      </c>
      <c r="L72" s="3">
        <f t="shared" si="12"/>
        <v>0.39419087136929459</v>
      </c>
      <c r="M72" s="29">
        <v>30962.779479825302</v>
      </c>
      <c r="N72" s="34">
        <f>M72/D72</f>
        <v>0.39419087136929454</v>
      </c>
      <c r="O72" s="3"/>
      <c r="P72">
        <v>14000</v>
      </c>
      <c r="Q72" s="2">
        <f t="shared" si="13"/>
        <v>5.8091286307053944E-2</v>
      </c>
      <c r="R72" s="31">
        <v>4562.9359233426767</v>
      </c>
      <c r="S72" s="37">
        <f t="shared" si="17"/>
        <v>5.8091286307053937E-2</v>
      </c>
      <c r="T72" s="2"/>
      <c r="U72">
        <v>34000</v>
      </c>
      <c r="V72" s="2">
        <f t="shared" si="14"/>
        <v>0.14107883817427386</v>
      </c>
      <c r="W72" s="31">
        <v>11081.415813832215</v>
      </c>
      <c r="X72" s="37">
        <f t="shared" si="18"/>
        <v>0.14107883817427386</v>
      </c>
      <c r="Y72" s="2"/>
      <c r="Z72">
        <v>15000</v>
      </c>
      <c r="AA72" s="3">
        <f t="shared" si="15"/>
        <v>6.2240663900414939E-2</v>
      </c>
      <c r="AB72" s="29">
        <v>4888.8599178671529</v>
      </c>
      <c r="AC72" s="33">
        <f t="shared" si="19"/>
        <v>6.2240663900414925E-2</v>
      </c>
      <c r="AD72" s="3"/>
      <c r="AE72">
        <v>20000</v>
      </c>
      <c r="AF72" s="3">
        <f t="shared" si="20"/>
        <v>8.2987551867219914E-2</v>
      </c>
      <c r="AG72" s="35">
        <v>6518.4798904895379</v>
      </c>
      <c r="AH72" s="39">
        <f t="shared" si="21"/>
        <v>8.2987551867219914E-2</v>
      </c>
    </row>
    <row r="73" spans="1:34" x14ac:dyDescent="0.2">
      <c r="A73" t="s">
        <v>113</v>
      </c>
      <c r="B73">
        <v>459000</v>
      </c>
      <c r="C73" s="7">
        <f>B73/coursework_1_data_2019!D73</f>
        <v>175.19083969465649</v>
      </c>
      <c r="D73" s="7">
        <f>(B73/coursework_1_data_2019!G73)*100000</f>
        <v>63074.576410932925</v>
      </c>
      <c r="E73" s="5"/>
      <c r="F73">
        <v>122000</v>
      </c>
      <c r="G73" s="3">
        <f t="shared" si="11"/>
        <v>0.26579520697167758</v>
      </c>
      <c r="H73">
        <v>16764.920091794807</v>
      </c>
      <c r="I73" s="32">
        <f t="shared" si="16"/>
        <v>0.26579520697167758</v>
      </c>
      <c r="J73" s="3"/>
      <c r="K73">
        <v>28000</v>
      </c>
      <c r="L73" s="3">
        <f t="shared" si="12"/>
        <v>6.1002178649237473E-2</v>
      </c>
      <c r="M73" s="29">
        <v>3847.6865784447104</v>
      </c>
      <c r="N73" s="34">
        <f>M73/D73</f>
        <v>6.100217864923748E-2</v>
      </c>
      <c r="O73" s="3"/>
      <c r="P73">
        <v>67000</v>
      </c>
      <c r="Q73" s="2">
        <f t="shared" si="13"/>
        <v>0.14596949891067537</v>
      </c>
      <c r="R73" s="31">
        <v>9206.9643127069849</v>
      </c>
      <c r="S73" s="37">
        <f t="shared" si="17"/>
        <v>0.14596949891067537</v>
      </c>
      <c r="T73" s="2"/>
      <c r="U73">
        <v>139000</v>
      </c>
      <c r="V73" s="2">
        <f t="shared" si="14"/>
        <v>0.30283224400871461</v>
      </c>
      <c r="W73" s="31">
        <v>19101.015514421953</v>
      </c>
      <c r="X73" s="37">
        <f t="shared" si="18"/>
        <v>0.30283224400871461</v>
      </c>
      <c r="Y73" s="2"/>
      <c r="Z73">
        <v>26000</v>
      </c>
      <c r="AA73" s="3">
        <f t="shared" si="15"/>
        <v>5.6644880174291937E-2</v>
      </c>
      <c r="AB73" s="29">
        <v>3572.8518228415164</v>
      </c>
      <c r="AC73" s="33">
        <f t="shared" si="19"/>
        <v>5.6644880174291937E-2</v>
      </c>
      <c r="AD73" s="3"/>
      <c r="AE73">
        <v>77000</v>
      </c>
      <c r="AF73" s="3">
        <f t="shared" si="20"/>
        <v>0.16775599128540306</v>
      </c>
      <c r="AG73" s="35">
        <v>10581.138090722952</v>
      </c>
      <c r="AH73" s="39">
        <f t="shared" si="21"/>
        <v>0.16775599128540306</v>
      </c>
    </row>
    <row r="74" spans="1:34" x14ac:dyDescent="0.2">
      <c r="A74" t="s">
        <v>114</v>
      </c>
      <c r="B74">
        <v>180000</v>
      </c>
      <c r="C74" s="7">
        <f>B74/coursework_1_data_2019!D74</f>
        <v>242.58760107816713</v>
      </c>
      <c r="D74" s="7">
        <f>(B74/coursework_1_data_2019!G74)*100000</f>
        <v>63601.093938815742</v>
      </c>
      <c r="E74" s="5"/>
      <c r="F74">
        <v>26000</v>
      </c>
      <c r="G74" s="3">
        <f t="shared" si="11"/>
        <v>0.14444444444444443</v>
      </c>
      <c r="H74">
        <v>9186.8246800511624</v>
      </c>
      <c r="I74" s="32">
        <f t="shared" si="16"/>
        <v>0.14444444444444443</v>
      </c>
      <c r="J74" s="3"/>
      <c r="K74">
        <v>55000</v>
      </c>
      <c r="L74" s="3">
        <f t="shared" si="12"/>
        <v>0.30555555555555558</v>
      </c>
      <c r="M74" s="29">
        <v>19433.667592415924</v>
      </c>
      <c r="N74" s="34">
        <f>M74/D74</f>
        <v>0.30555555555555558</v>
      </c>
      <c r="O74" s="3"/>
      <c r="P74">
        <v>30000</v>
      </c>
      <c r="Q74" s="2">
        <f t="shared" si="13"/>
        <v>0.16666666666666666</v>
      </c>
      <c r="R74" s="31">
        <v>10600.182323135958</v>
      </c>
      <c r="S74" s="37">
        <f t="shared" si="17"/>
        <v>0.16666666666666669</v>
      </c>
      <c r="T74" s="2"/>
      <c r="U74">
        <v>44000</v>
      </c>
      <c r="V74" s="2">
        <f t="shared" si="14"/>
        <v>0.24444444444444444</v>
      </c>
      <c r="W74" s="31">
        <v>15546.934073932738</v>
      </c>
      <c r="X74" s="37">
        <f t="shared" si="18"/>
        <v>0.24444444444444446</v>
      </c>
      <c r="Y74" s="2"/>
      <c r="Z74">
        <v>6000</v>
      </c>
      <c r="AA74" s="3">
        <f t="shared" si="15"/>
        <v>3.3333333333333333E-2</v>
      </c>
      <c r="AB74" s="29">
        <v>2120.0364646271919</v>
      </c>
      <c r="AC74" s="33">
        <f t="shared" si="19"/>
        <v>3.333333333333334E-2</v>
      </c>
      <c r="AD74" s="3"/>
      <c r="AE74">
        <v>19000</v>
      </c>
      <c r="AF74" s="3">
        <f t="shared" si="20"/>
        <v>0.10555555555555556</v>
      </c>
      <c r="AG74" s="35">
        <v>6713.4488046527731</v>
      </c>
      <c r="AH74" s="39">
        <f t="shared" si="21"/>
        <v>0.10555555555555556</v>
      </c>
    </row>
    <row r="75" spans="1:34" x14ac:dyDescent="0.2">
      <c r="A75" t="s">
        <v>115</v>
      </c>
      <c r="B75">
        <v>491000</v>
      </c>
      <c r="C75" s="7">
        <f>B75/coursework_1_data_2019!D75</f>
        <v>201.97449609214314</v>
      </c>
      <c r="D75" s="7">
        <f>(B75/coursework_1_data_2019!G75)*100000</f>
        <v>60182.779145134882</v>
      </c>
      <c r="E75" s="5"/>
      <c r="F75">
        <v>117000</v>
      </c>
      <c r="G75" s="3">
        <f t="shared" si="11"/>
        <v>0.23828920570264767</v>
      </c>
      <c r="H75">
        <v>14340.906639472059</v>
      </c>
      <c r="I75" s="32">
        <f t="shared" si="16"/>
        <v>0.23828920570264767</v>
      </c>
      <c r="J75" s="3"/>
      <c r="K75">
        <v>61000</v>
      </c>
      <c r="L75" s="3">
        <f t="shared" si="12"/>
        <v>0.12423625254582485</v>
      </c>
      <c r="M75" s="29">
        <v>7476.8829487845769</v>
      </c>
      <c r="N75" s="34">
        <f>M75/D75</f>
        <v>0.12423625254582484</v>
      </c>
      <c r="O75" s="3"/>
      <c r="P75">
        <v>45000</v>
      </c>
      <c r="Q75" s="2">
        <f t="shared" si="13"/>
        <v>9.1649694501018328E-2</v>
      </c>
      <c r="R75" s="31">
        <v>5515.733322873868</v>
      </c>
      <c r="S75" s="37">
        <f t="shared" si="17"/>
        <v>9.1649694501018314E-2</v>
      </c>
      <c r="T75" s="2"/>
      <c r="U75">
        <v>151000</v>
      </c>
      <c r="V75" s="2">
        <f t="shared" si="14"/>
        <v>0.3075356415478615</v>
      </c>
      <c r="W75" s="31">
        <v>18508.349594532316</v>
      </c>
      <c r="X75" s="37">
        <f t="shared" si="18"/>
        <v>0.3075356415478615</v>
      </c>
      <c r="Y75" s="2"/>
      <c r="Z75">
        <v>77000</v>
      </c>
      <c r="AA75" s="3">
        <f t="shared" si="15"/>
        <v>0.15682281059063136</v>
      </c>
      <c r="AB75" s="29">
        <v>9438.0325746952858</v>
      </c>
      <c r="AC75" s="33">
        <f t="shared" si="19"/>
        <v>0.15682281059063136</v>
      </c>
      <c r="AD75" s="3"/>
      <c r="AE75">
        <v>40000</v>
      </c>
      <c r="AF75" s="3">
        <f t="shared" si="20"/>
        <v>8.1466395112016296E-2</v>
      </c>
      <c r="AG75" s="35">
        <v>4902.8740647767727</v>
      </c>
      <c r="AH75" s="39">
        <f t="shared" si="21"/>
        <v>8.1466395112016296E-2</v>
      </c>
    </row>
    <row r="76" spans="1:34" x14ac:dyDescent="0.2">
      <c r="A76" t="s">
        <v>116</v>
      </c>
      <c r="B76">
        <v>310000</v>
      </c>
      <c r="C76" s="7">
        <f>B76/coursework_1_data_2019!D76</f>
        <v>171.08167770419425</v>
      </c>
      <c r="D76" s="7">
        <f>(B76/coursework_1_data_2019!G76)*100000</f>
        <v>64839.584775665491</v>
      </c>
      <c r="E76" s="5"/>
      <c r="F76">
        <v>91000</v>
      </c>
      <c r="G76" s="3">
        <f t="shared" si="11"/>
        <v>0.29354838709677417</v>
      </c>
      <c r="H76">
        <v>19033.555530921163</v>
      </c>
      <c r="I76" s="32">
        <f t="shared" si="16"/>
        <v>0.29354838709677422</v>
      </c>
      <c r="J76" s="3"/>
      <c r="K76">
        <v>44000</v>
      </c>
      <c r="L76" s="3">
        <f t="shared" si="12"/>
        <v>0.14193548387096774</v>
      </c>
      <c r="M76" s="29">
        <v>9203.037839126715</v>
      </c>
      <c r="N76" s="34">
        <f>M76/D76</f>
        <v>0.14193548387096774</v>
      </c>
      <c r="O76" s="3"/>
      <c r="P76">
        <v>37000</v>
      </c>
      <c r="Q76" s="2">
        <f t="shared" si="13"/>
        <v>0.11935483870967742</v>
      </c>
      <c r="R76" s="31">
        <v>7738.9181829020108</v>
      </c>
      <c r="S76" s="37">
        <f t="shared" si="17"/>
        <v>0.11935483870967743</v>
      </c>
      <c r="T76" s="2"/>
      <c r="U76">
        <v>60000</v>
      </c>
      <c r="V76" s="2">
        <f t="shared" si="14"/>
        <v>0.19354838709677419</v>
      </c>
      <c r="W76" s="31">
        <v>12549.597053354611</v>
      </c>
      <c r="X76" s="37">
        <f t="shared" si="18"/>
        <v>0.19354838709677419</v>
      </c>
      <c r="Y76" s="2"/>
      <c r="Z76">
        <v>66000</v>
      </c>
      <c r="AA76" s="3">
        <f t="shared" si="15"/>
        <v>0.2129032258064516</v>
      </c>
      <c r="AB76" s="29">
        <v>13804.556758690072</v>
      </c>
      <c r="AC76" s="33">
        <f t="shared" si="19"/>
        <v>0.2129032258064516</v>
      </c>
      <c r="AD76" s="3"/>
      <c r="AE76">
        <v>12000</v>
      </c>
      <c r="AF76" s="3">
        <f t="shared" si="20"/>
        <v>3.870967741935484E-2</v>
      </c>
      <c r="AG76" s="35">
        <v>2509.9194106709224</v>
      </c>
      <c r="AH76" s="39">
        <f t="shared" si="21"/>
        <v>3.870967741935484E-2</v>
      </c>
    </row>
    <row r="77" spans="1:34" x14ac:dyDescent="0.2">
      <c r="A77" t="s">
        <v>117</v>
      </c>
      <c r="B77">
        <v>140000</v>
      </c>
      <c r="C77" s="7">
        <f>B77/coursework_1_data_2019!D77</f>
        <v>255.94149908592323</v>
      </c>
      <c r="D77" s="7">
        <f>(B77/coursework_1_data_2019!G77)*100000</f>
        <v>70610.071013557128</v>
      </c>
      <c r="E77" s="5"/>
      <c r="F77">
        <v>52000</v>
      </c>
      <c r="G77" s="3">
        <f t="shared" si="11"/>
        <v>0.37142857142857144</v>
      </c>
      <c r="H77">
        <v>26226.597805035508</v>
      </c>
      <c r="I77" s="32">
        <f t="shared" si="16"/>
        <v>0.3714285714285715</v>
      </c>
      <c r="J77" s="3"/>
      <c r="K77">
        <v>9000</v>
      </c>
      <c r="L77" s="3">
        <f t="shared" si="12"/>
        <v>6.4285714285714279E-2</v>
      </c>
      <c r="M77" s="29">
        <v>4539.2188508715299</v>
      </c>
      <c r="N77" s="34">
        <f>M77/D77</f>
        <v>6.4285714285714293E-2</v>
      </c>
      <c r="O77" s="3"/>
      <c r="P77">
        <v>15000</v>
      </c>
      <c r="Q77" s="2">
        <f t="shared" si="13"/>
        <v>0.10714285714285714</v>
      </c>
      <c r="R77" s="31">
        <v>7565.3647514525492</v>
      </c>
      <c r="S77" s="37">
        <f t="shared" si="17"/>
        <v>0.10714285714285714</v>
      </c>
      <c r="T77" s="2"/>
      <c r="U77">
        <v>32000</v>
      </c>
      <c r="V77" s="2">
        <f t="shared" si="14"/>
        <v>0.22857142857142856</v>
      </c>
      <c r="W77" s="31">
        <v>16139.444803098773</v>
      </c>
      <c r="X77" s="37">
        <f t="shared" si="18"/>
        <v>0.22857142857142859</v>
      </c>
      <c r="Y77" s="2"/>
      <c r="Z77">
        <v>14000</v>
      </c>
      <c r="AA77" s="3">
        <f t="shared" si="15"/>
        <v>0.1</v>
      </c>
      <c r="AB77" s="29">
        <v>7061.0071013557135</v>
      </c>
      <c r="AC77" s="33">
        <f t="shared" si="19"/>
        <v>0.1</v>
      </c>
      <c r="AD77" s="3"/>
      <c r="AE77">
        <v>18000</v>
      </c>
      <c r="AF77" s="3">
        <f t="shared" si="20"/>
        <v>0.12857142857142856</v>
      </c>
      <c r="AG77" s="35">
        <v>9078.4377017430597</v>
      </c>
      <c r="AH77" s="39">
        <f t="shared" si="21"/>
        <v>0.12857142857142859</v>
      </c>
    </row>
    <row r="78" spans="1:34" x14ac:dyDescent="0.2">
      <c r="A78" t="s">
        <v>118</v>
      </c>
      <c r="B78">
        <v>439000</v>
      </c>
      <c r="C78" s="7">
        <f>B78/coursework_1_data_2019!D78</f>
        <v>234.75935828877004</v>
      </c>
      <c r="D78" s="7">
        <f>(B78/coursework_1_data_2019!G78)*100000</f>
        <v>96135.316480089692</v>
      </c>
      <c r="E78" s="5"/>
      <c r="F78">
        <v>149000</v>
      </c>
      <c r="G78" s="3">
        <f t="shared" si="11"/>
        <v>0.33940774487471526</v>
      </c>
      <c r="H78">
        <v>32629.070969324293</v>
      </c>
      <c r="I78" s="32">
        <f t="shared" si="16"/>
        <v>0.33940774487471526</v>
      </c>
      <c r="J78" s="3"/>
      <c r="K78">
        <v>69000</v>
      </c>
      <c r="L78" s="3">
        <f t="shared" si="12"/>
        <v>0.15717539863325741</v>
      </c>
      <c r="M78" s="29">
        <v>15110.106690492459</v>
      </c>
      <c r="N78" s="34">
        <f>M78/D78</f>
        <v>0.15717539863325741</v>
      </c>
      <c r="O78" s="3"/>
      <c r="P78">
        <v>55000</v>
      </c>
      <c r="Q78" s="2">
        <f t="shared" si="13"/>
        <v>0.12528473804100229</v>
      </c>
      <c r="R78" s="31">
        <v>12044.287941696886</v>
      </c>
      <c r="S78" s="37">
        <f t="shared" si="17"/>
        <v>0.12528473804100229</v>
      </c>
      <c r="T78" s="2"/>
      <c r="U78">
        <v>107000</v>
      </c>
      <c r="V78" s="2">
        <f t="shared" si="14"/>
        <v>0.24373576309794989</v>
      </c>
      <c r="W78" s="31">
        <v>23431.614722937578</v>
      </c>
      <c r="X78" s="37">
        <f t="shared" si="18"/>
        <v>0.24373576309794989</v>
      </c>
      <c r="Y78" s="2"/>
      <c r="Z78">
        <v>28000</v>
      </c>
      <c r="AA78" s="3">
        <f t="shared" si="15"/>
        <v>6.3781321184510256E-2</v>
      </c>
      <c r="AB78" s="29">
        <v>6131.6374975911422</v>
      </c>
      <c r="AC78" s="33">
        <f t="shared" si="19"/>
        <v>6.3781321184510256E-2</v>
      </c>
      <c r="AD78" s="3"/>
      <c r="AE78">
        <v>31000</v>
      </c>
      <c r="AF78" s="3">
        <f t="shared" si="20"/>
        <v>7.0615034168564919E-2</v>
      </c>
      <c r="AG78" s="35">
        <v>6788.5986580473364</v>
      </c>
      <c r="AH78" s="39">
        <f t="shared" si="21"/>
        <v>7.0615034168564919E-2</v>
      </c>
    </row>
    <row r="79" spans="1:34" x14ac:dyDescent="0.2">
      <c r="A79" t="s">
        <v>119</v>
      </c>
      <c r="B79">
        <v>190000</v>
      </c>
      <c r="C79" s="7">
        <f>B79/coursework_1_data_2019!D79</f>
        <v>169.64285714285714</v>
      </c>
      <c r="D79" s="7">
        <f>(B79/coursework_1_data_2019!G79)*100000</f>
        <v>67949.359845504616</v>
      </c>
      <c r="E79" s="5"/>
      <c r="F79">
        <v>49000</v>
      </c>
      <c r="G79" s="3">
        <f t="shared" si="11"/>
        <v>0.25789473684210529</v>
      </c>
      <c r="H79">
        <v>17523.782275945927</v>
      </c>
      <c r="I79" s="32">
        <f t="shared" si="16"/>
        <v>0.25789473684210523</v>
      </c>
      <c r="J79" s="3"/>
      <c r="K79">
        <v>33000</v>
      </c>
      <c r="L79" s="3">
        <f t="shared" si="12"/>
        <v>0.1736842105263158</v>
      </c>
      <c r="M79" s="29">
        <v>11801.730920535012</v>
      </c>
      <c r="N79" s="34">
        <f>M79/D79</f>
        <v>0.17368421052631577</v>
      </c>
      <c r="O79" s="3"/>
      <c r="P79">
        <v>10000</v>
      </c>
      <c r="Q79" s="2">
        <f t="shared" si="13"/>
        <v>5.2631578947368418E-2</v>
      </c>
      <c r="R79" s="31">
        <v>3576.282097131822</v>
      </c>
      <c r="S79" s="37">
        <f t="shared" si="17"/>
        <v>5.2631578947368425E-2</v>
      </c>
      <c r="T79" s="2"/>
      <c r="U79">
        <v>51000</v>
      </c>
      <c r="V79" s="2">
        <f t="shared" si="14"/>
        <v>0.26842105263157895</v>
      </c>
      <c r="W79" s="31">
        <v>18239.038695372292</v>
      </c>
      <c r="X79" s="37">
        <f t="shared" si="18"/>
        <v>0.26842105263157895</v>
      </c>
      <c r="Y79" s="2"/>
      <c r="Z79">
        <v>33000</v>
      </c>
      <c r="AA79" s="3">
        <f t="shared" si="15"/>
        <v>0.1736842105263158</v>
      </c>
      <c r="AB79" s="29">
        <v>11801.730920535012</v>
      </c>
      <c r="AC79" s="33">
        <f t="shared" si="19"/>
        <v>0.17368421052631577</v>
      </c>
      <c r="AD79" s="3"/>
      <c r="AE79">
        <v>14000</v>
      </c>
      <c r="AF79" s="3">
        <f t="shared" si="20"/>
        <v>7.3684210526315783E-2</v>
      </c>
      <c r="AG79" s="35">
        <v>5006.7949359845506</v>
      </c>
      <c r="AH79" s="39">
        <f t="shared" si="21"/>
        <v>7.3684210526315796E-2</v>
      </c>
    </row>
    <row r="80" spans="1:34" x14ac:dyDescent="0.2">
      <c r="A80" t="s">
        <v>120</v>
      </c>
      <c r="B80">
        <v>160000</v>
      </c>
      <c r="C80" s="7">
        <f>B80/coursework_1_data_2019!D80</f>
        <v>388.34951456310682</v>
      </c>
      <c r="D80" s="7">
        <f>(B80/coursework_1_data_2019!G80)*100000</f>
        <v>89519.003205899309</v>
      </c>
      <c r="E80" s="5"/>
      <c r="F80">
        <v>38000</v>
      </c>
      <c r="G80" s="3">
        <f t="shared" si="11"/>
        <v>0.23749999999999999</v>
      </c>
      <c r="H80">
        <v>21260.763261401084</v>
      </c>
      <c r="I80" s="32">
        <f t="shared" si="16"/>
        <v>0.23749999999999996</v>
      </c>
      <c r="J80" s="3"/>
      <c r="K80">
        <v>55000</v>
      </c>
      <c r="L80" s="3">
        <f t="shared" si="12"/>
        <v>0.34375</v>
      </c>
      <c r="M80" s="29">
        <v>30772.157352027883</v>
      </c>
      <c r="N80" s="34">
        <f>M80/D80</f>
        <v>0.34374999999999994</v>
      </c>
      <c r="O80" s="3"/>
      <c r="P80">
        <v>8000</v>
      </c>
      <c r="Q80" s="2">
        <f t="shared" si="13"/>
        <v>0.05</v>
      </c>
      <c r="R80" s="31">
        <v>4475.9501602949649</v>
      </c>
      <c r="S80" s="37">
        <f t="shared" si="17"/>
        <v>4.9999999999999996E-2</v>
      </c>
      <c r="T80" s="2"/>
      <c r="U80">
        <v>30000</v>
      </c>
      <c r="V80" s="2">
        <f t="shared" si="14"/>
        <v>0.1875</v>
      </c>
      <c r="W80" s="31">
        <v>16784.81310110612</v>
      </c>
      <c r="X80" s="37">
        <f t="shared" si="18"/>
        <v>0.1875</v>
      </c>
      <c r="Y80" s="2"/>
      <c r="Z80">
        <v>23000</v>
      </c>
      <c r="AA80" s="3">
        <f t="shared" si="15"/>
        <v>0.14374999999999999</v>
      </c>
      <c r="AB80" s="29">
        <v>12868.356710848026</v>
      </c>
      <c r="AC80" s="33">
        <f t="shared" si="19"/>
        <v>0.14374999999999999</v>
      </c>
      <c r="AD80" s="3"/>
      <c r="AE80">
        <v>6000</v>
      </c>
      <c r="AF80" s="3">
        <f t="shared" si="20"/>
        <v>3.7499999999999999E-2</v>
      </c>
      <c r="AG80" s="35">
        <v>3356.9626202212239</v>
      </c>
      <c r="AH80" s="39">
        <f t="shared" si="21"/>
        <v>3.7499999999999999E-2</v>
      </c>
    </row>
    <row r="81" spans="1:34" x14ac:dyDescent="0.2">
      <c r="A81" t="s">
        <v>121</v>
      </c>
      <c r="B81">
        <v>101000</v>
      </c>
      <c r="C81" s="7">
        <f>B81/coursework_1_data_2019!D81</f>
        <v>399.20948616600788</v>
      </c>
      <c r="D81" s="7">
        <f>(B81/coursework_1_data_2019!G81)*100000</f>
        <v>74592.694347203142</v>
      </c>
      <c r="E81" s="5"/>
      <c r="F81">
        <v>19000</v>
      </c>
      <c r="G81" s="3">
        <f t="shared" si="11"/>
        <v>0.18811881188118812</v>
      </c>
      <c r="H81">
        <v>14032.289035612472</v>
      </c>
      <c r="I81" s="32">
        <f t="shared" si="16"/>
        <v>0.18811881188118812</v>
      </c>
      <c r="J81" s="3"/>
      <c r="K81">
        <v>33000</v>
      </c>
      <c r="L81" s="3">
        <f t="shared" si="12"/>
        <v>0.32673267326732675</v>
      </c>
      <c r="M81" s="29">
        <v>24371.870430274295</v>
      </c>
      <c r="N81" s="34">
        <f>M81/D81</f>
        <v>0.32673267326732675</v>
      </c>
      <c r="O81" s="3"/>
      <c r="P81">
        <v>10000</v>
      </c>
      <c r="Q81" s="2">
        <f t="shared" si="13"/>
        <v>9.9009900990099015E-2</v>
      </c>
      <c r="R81" s="31">
        <v>7385.4152819013016</v>
      </c>
      <c r="S81" s="37">
        <f t="shared" si="17"/>
        <v>9.9009900990099015E-2</v>
      </c>
      <c r="T81" s="2"/>
      <c r="U81">
        <v>17000</v>
      </c>
      <c r="V81" s="2">
        <f t="shared" si="14"/>
        <v>0.16831683168316833</v>
      </c>
      <c r="W81" s="31">
        <v>12555.205979232212</v>
      </c>
      <c r="X81" s="37">
        <f t="shared" si="18"/>
        <v>0.16831683168316833</v>
      </c>
      <c r="Y81" s="2"/>
      <c r="Z81">
        <v>13000</v>
      </c>
      <c r="AA81" s="3">
        <f t="shared" si="15"/>
        <v>0.12871287128712872</v>
      </c>
      <c r="AB81" s="29">
        <v>9601.0398664716922</v>
      </c>
      <c r="AC81" s="33">
        <f t="shared" si="19"/>
        <v>0.12871287128712872</v>
      </c>
      <c r="AD81" s="3"/>
      <c r="AE81">
        <v>9000</v>
      </c>
      <c r="AF81" s="3">
        <f t="shared" si="20"/>
        <v>8.9108910891089105E-2</v>
      </c>
      <c r="AG81" s="35">
        <v>6646.873753711172</v>
      </c>
      <c r="AH81" s="39">
        <f t="shared" si="21"/>
        <v>8.9108910891089119E-2</v>
      </c>
    </row>
    <row r="82" spans="1:34" x14ac:dyDescent="0.2">
      <c r="A82" t="s">
        <v>122</v>
      </c>
      <c r="B82">
        <v>210000</v>
      </c>
      <c r="C82" s="7">
        <f>B82/coursework_1_data_2019!D82</f>
        <v>242.21453287197232</v>
      </c>
      <c r="D82" s="7">
        <f>(B82/coursework_1_data_2019!G82)*100000</f>
        <v>83328.042663957851</v>
      </c>
      <c r="E82" s="5"/>
      <c r="F82">
        <v>29000</v>
      </c>
      <c r="G82" s="3">
        <f t="shared" si="11"/>
        <v>0.1380952380952381</v>
      </c>
      <c r="H82">
        <v>11507.205891689417</v>
      </c>
      <c r="I82" s="32">
        <f t="shared" si="16"/>
        <v>0.13809523809523808</v>
      </c>
      <c r="J82" s="3"/>
      <c r="K82">
        <v>53000</v>
      </c>
      <c r="L82" s="3">
        <f t="shared" si="12"/>
        <v>0.25238095238095237</v>
      </c>
      <c r="M82" s="29">
        <v>21030.410767570313</v>
      </c>
      <c r="N82" s="34">
        <f>M82/D82</f>
        <v>0.25238095238095237</v>
      </c>
      <c r="O82" s="3"/>
      <c r="P82">
        <v>23000</v>
      </c>
      <c r="Q82" s="2">
        <f t="shared" si="13"/>
        <v>0.10952380952380952</v>
      </c>
      <c r="R82" s="31">
        <v>9126.4046727191926</v>
      </c>
      <c r="S82" s="37">
        <f t="shared" si="17"/>
        <v>0.10952380952380952</v>
      </c>
      <c r="T82" s="2"/>
      <c r="U82">
        <v>77000</v>
      </c>
      <c r="V82" s="2">
        <f t="shared" si="14"/>
        <v>0.36666666666666664</v>
      </c>
      <c r="W82" s="31">
        <v>30553.615643451209</v>
      </c>
      <c r="X82" s="37">
        <f t="shared" si="18"/>
        <v>0.36666666666666664</v>
      </c>
      <c r="Y82" s="2"/>
      <c r="Z82">
        <v>9000</v>
      </c>
      <c r="AA82" s="3">
        <f t="shared" si="15"/>
        <v>4.2857142857142858E-2</v>
      </c>
      <c r="AB82" s="29">
        <v>3571.2018284553365</v>
      </c>
      <c r="AC82" s="33">
        <f t="shared" si="19"/>
        <v>4.2857142857142858E-2</v>
      </c>
      <c r="AD82" s="3"/>
      <c r="AE82">
        <v>19000</v>
      </c>
      <c r="AF82" s="3">
        <f t="shared" si="20"/>
        <v>9.0476190476190474E-2</v>
      </c>
      <c r="AG82" s="35">
        <v>7539.2038600723754</v>
      </c>
      <c r="AH82" s="39">
        <f t="shared" si="21"/>
        <v>9.047619047619046E-2</v>
      </c>
    </row>
    <row r="83" spans="1:34" x14ac:dyDescent="0.2">
      <c r="A83" t="s">
        <v>123</v>
      </c>
      <c r="B83">
        <v>220000</v>
      </c>
      <c r="C83" s="7">
        <f>B83/coursework_1_data_2019!D83</f>
        <v>379.31034482758622</v>
      </c>
      <c r="D83" s="7">
        <f>(B83/coursework_1_data_2019!G83)*100000</f>
        <v>78484.254988209519</v>
      </c>
      <c r="E83" s="5"/>
      <c r="F83">
        <v>14000</v>
      </c>
      <c r="G83" s="3">
        <f t="shared" si="11"/>
        <v>6.363636363636363E-2</v>
      </c>
      <c r="H83">
        <v>4994.4525901587876</v>
      </c>
      <c r="I83" s="32">
        <f t="shared" si="16"/>
        <v>6.3636363636363644E-2</v>
      </c>
      <c r="J83" s="3"/>
      <c r="K83">
        <v>26000</v>
      </c>
      <c r="L83" s="3">
        <f t="shared" si="12"/>
        <v>0.11818181818181818</v>
      </c>
      <c r="M83" s="29">
        <v>9275.4119531520355</v>
      </c>
      <c r="N83" s="34">
        <f>M83/D83</f>
        <v>0.11818181818181819</v>
      </c>
      <c r="O83" s="3"/>
      <c r="P83">
        <v>20000</v>
      </c>
      <c r="Q83" s="2">
        <f t="shared" si="13"/>
        <v>9.0909090909090912E-2</v>
      </c>
      <c r="R83" s="31">
        <v>7134.9322716554116</v>
      </c>
      <c r="S83" s="37">
        <f t="shared" si="17"/>
        <v>9.0909090909090925E-2</v>
      </c>
      <c r="T83" s="2"/>
      <c r="U83">
        <v>112000</v>
      </c>
      <c r="V83" s="2">
        <f t="shared" si="14"/>
        <v>0.50909090909090904</v>
      </c>
      <c r="W83" s="31">
        <v>39955.620721270301</v>
      </c>
      <c r="X83" s="37">
        <f t="shared" si="18"/>
        <v>0.50909090909090915</v>
      </c>
      <c r="Y83" s="2"/>
      <c r="Z83">
        <v>27000</v>
      </c>
      <c r="AA83" s="3">
        <f t="shared" si="15"/>
        <v>0.12272727272727273</v>
      </c>
      <c r="AB83" s="29">
        <v>9632.1585667348045</v>
      </c>
      <c r="AC83" s="33">
        <f t="shared" si="19"/>
        <v>0.12272727272727273</v>
      </c>
      <c r="AD83" s="3"/>
      <c r="AE83">
        <v>21000</v>
      </c>
      <c r="AF83" s="3">
        <f t="shared" si="20"/>
        <v>9.5454545454545459E-2</v>
      </c>
      <c r="AG83" s="35">
        <v>7491.6788852381815</v>
      </c>
      <c r="AH83" s="39">
        <f t="shared" si="21"/>
        <v>9.5454545454545459E-2</v>
      </c>
    </row>
    <row r="84" spans="1:34" x14ac:dyDescent="0.2">
      <c r="A84" t="s">
        <v>124</v>
      </c>
      <c r="B84">
        <v>200000</v>
      </c>
      <c r="C84" s="7">
        <f>B84/coursework_1_data_2019!D84</f>
        <v>281.6901408450704</v>
      </c>
      <c r="D84" s="7">
        <f>(B84/coursework_1_data_2019!G84)*100000</f>
        <v>84295.354061560894</v>
      </c>
      <c r="E84" s="5"/>
      <c r="F84">
        <v>31000</v>
      </c>
      <c r="G84" s="3">
        <f t="shared" si="11"/>
        <v>0.155</v>
      </c>
      <c r="H84">
        <v>13065.779879541938</v>
      </c>
      <c r="I84" s="32">
        <f t="shared" si="16"/>
        <v>0.155</v>
      </c>
      <c r="J84" s="3"/>
      <c r="K84">
        <v>45000</v>
      </c>
      <c r="L84" s="3">
        <f t="shared" si="12"/>
        <v>0.22500000000000001</v>
      </c>
      <c r="M84" s="29">
        <v>18966.4546638512</v>
      </c>
      <c r="N84" s="34">
        <f>M84/D84</f>
        <v>0.22499999999999998</v>
      </c>
      <c r="O84" s="3"/>
      <c r="P84">
        <v>22000</v>
      </c>
      <c r="Q84" s="2">
        <f t="shared" si="13"/>
        <v>0.11</v>
      </c>
      <c r="R84" s="31">
        <v>9272.4889467716985</v>
      </c>
      <c r="S84" s="37">
        <f t="shared" si="17"/>
        <v>0.11</v>
      </c>
      <c r="T84" s="2"/>
      <c r="U84">
        <v>54000</v>
      </c>
      <c r="V84" s="2">
        <f t="shared" si="14"/>
        <v>0.27</v>
      </c>
      <c r="W84" s="31">
        <v>22759.74559662144</v>
      </c>
      <c r="X84" s="37">
        <f t="shared" si="18"/>
        <v>0.26999999999999996</v>
      </c>
      <c r="Y84" s="2"/>
      <c r="Z84">
        <v>31000</v>
      </c>
      <c r="AA84" s="3">
        <f t="shared" si="15"/>
        <v>0.155</v>
      </c>
      <c r="AB84" s="29">
        <v>13065.779879541938</v>
      </c>
      <c r="AC84" s="33">
        <f t="shared" si="19"/>
        <v>0.155</v>
      </c>
      <c r="AD84" s="3"/>
      <c r="AE84">
        <v>17000</v>
      </c>
      <c r="AF84" s="3">
        <f t="shared" si="20"/>
        <v>8.5000000000000006E-2</v>
      </c>
      <c r="AG84" s="35">
        <v>7165.1050952326768</v>
      </c>
      <c r="AH84" s="39">
        <f t="shared" si="21"/>
        <v>8.5000000000000006E-2</v>
      </c>
    </row>
    <row r="85" spans="1:34" x14ac:dyDescent="0.2">
      <c r="A85" t="s">
        <v>125</v>
      </c>
      <c r="B85">
        <v>619000</v>
      </c>
      <c r="C85" s="7">
        <f>B85/coursework_1_data_2019!D85</f>
        <v>202.4198822759974</v>
      </c>
      <c r="D85" s="7">
        <f>(B85/coursework_1_data_2019!G85)*100000</f>
        <v>63689.286824034418</v>
      </c>
      <c r="E85" s="5"/>
      <c r="F85">
        <v>142000</v>
      </c>
      <c r="G85" s="3">
        <f t="shared" si="11"/>
        <v>0.22940226171243941</v>
      </c>
      <c r="H85">
        <v>14610.466444285763</v>
      </c>
      <c r="I85" s="32">
        <f t="shared" si="16"/>
        <v>0.22940226171243941</v>
      </c>
      <c r="J85" s="3"/>
      <c r="K85">
        <v>139000</v>
      </c>
      <c r="L85" s="3">
        <f t="shared" si="12"/>
        <v>0.2245557350565428</v>
      </c>
      <c r="M85" s="29">
        <v>14301.794617998037</v>
      </c>
      <c r="N85" s="34">
        <f>M85/D85</f>
        <v>0.22455573505654283</v>
      </c>
      <c r="O85" s="3"/>
      <c r="P85">
        <v>98000</v>
      </c>
      <c r="Q85" s="2">
        <f t="shared" si="13"/>
        <v>0.15831987075928919</v>
      </c>
      <c r="R85" s="31">
        <v>10083.279658732428</v>
      </c>
      <c r="S85" s="37">
        <f t="shared" si="17"/>
        <v>0.15831987075928919</v>
      </c>
      <c r="T85" s="2"/>
      <c r="U85">
        <v>112000</v>
      </c>
      <c r="V85" s="2">
        <f t="shared" si="14"/>
        <v>0.18093699515347333</v>
      </c>
      <c r="W85" s="31">
        <v>11523.748181408489</v>
      </c>
      <c r="X85" s="37">
        <f t="shared" si="18"/>
        <v>0.18093699515347336</v>
      </c>
      <c r="Y85" s="2"/>
      <c r="Z85">
        <v>87000</v>
      </c>
      <c r="AA85" s="3">
        <f t="shared" si="15"/>
        <v>0.14054927302100162</v>
      </c>
      <c r="AB85" s="29">
        <v>8951.4829623440964</v>
      </c>
      <c r="AC85" s="33">
        <f t="shared" si="19"/>
        <v>0.14054927302100165</v>
      </c>
      <c r="AD85" s="3"/>
      <c r="AE85">
        <v>41000</v>
      </c>
      <c r="AF85" s="3">
        <f t="shared" si="20"/>
        <v>6.623586429725363E-2</v>
      </c>
      <c r="AG85" s="35">
        <v>4218.514959265608</v>
      </c>
      <c r="AH85" s="39">
        <f t="shared" si="21"/>
        <v>6.6235864297253644E-2</v>
      </c>
    </row>
    <row r="86" spans="1:34" x14ac:dyDescent="0.2">
      <c r="A86" t="s">
        <v>126</v>
      </c>
      <c r="B86">
        <v>110000</v>
      </c>
      <c r="C86" s="7">
        <f>B86/coursework_1_data_2019!D86</f>
        <v>241.2280701754386</v>
      </c>
      <c r="D86" s="7">
        <f>(B86/coursework_1_data_2019!G86)*100000</f>
        <v>65183.640091494133</v>
      </c>
      <c r="E86" s="5"/>
      <c r="F86">
        <v>25000</v>
      </c>
      <c r="G86" s="3">
        <f t="shared" si="11"/>
        <v>0.22727272727272727</v>
      </c>
      <c r="H86">
        <v>14814.463657157756</v>
      </c>
      <c r="I86" s="32">
        <f t="shared" si="16"/>
        <v>0.22727272727272724</v>
      </c>
      <c r="J86" s="3"/>
      <c r="K86">
        <v>14000</v>
      </c>
      <c r="L86" s="3">
        <f t="shared" si="12"/>
        <v>0.12727272727272726</v>
      </c>
      <c r="M86" s="29">
        <v>8296.0996480083431</v>
      </c>
      <c r="N86" s="34">
        <f>M86/D86</f>
        <v>0.12727272727272726</v>
      </c>
      <c r="O86" s="3"/>
      <c r="P86">
        <v>7000</v>
      </c>
      <c r="Q86" s="2">
        <f t="shared" si="13"/>
        <v>6.363636363636363E-2</v>
      </c>
      <c r="R86" s="31">
        <v>4148.0498240041716</v>
      </c>
      <c r="S86" s="37">
        <f t="shared" si="17"/>
        <v>6.363636363636363E-2</v>
      </c>
      <c r="T86" s="2"/>
      <c r="U86">
        <v>32000</v>
      </c>
      <c r="V86" s="2">
        <f t="shared" si="14"/>
        <v>0.29090909090909089</v>
      </c>
      <c r="W86" s="31">
        <v>18962.513481161928</v>
      </c>
      <c r="X86" s="37">
        <f t="shared" si="18"/>
        <v>0.29090909090909089</v>
      </c>
      <c r="Y86" s="2"/>
      <c r="Z86">
        <v>25000</v>
      </c>
      <c r="AA86" s="3">
        <f t="shared" si="15"/>
        <v>0.22727272727272727</v>
      </c>
      <c r="AB86" s="29">
        <v>14814.463657157756</v>
      </c>
      <c r="AC86" s="33">
        <f t="shared" si="19"/>
        <v>0.22727272727272724</v>
      </c>
      <c r="AD86" s="3"/>
      <c r="AE86">
        <v>7000</v>
      </c>
      <c r="AF86" s="3">
        <f t="shared" si="20"/>
        <v>6.363636363636363E-2</v>
      </c>
      <c r="AG86" s="35">
        <v>4148.0498240041716</v>
      </c>
      <c r="AH86" s="39">
        <f t="shared" si="21"/>
        <v>6.363636363636363E-2</v>
      </c>
    </row>
    <row r="87" spans="1:34" x14ac:dyDescent="0.2">
      <c r="A87" t="s">
        <v>127</v>
      </c>
      <c r="B87">
        <v>141000</v>
      </c>
      <c r="C87" s="7">
        <f>B87/coursework_1_data_2019!D87</f>
        <v>414.70588235294116</v>
      </c>
      <c r="D87" s="7">
        <f>(B87/coursework_1_data_2019!G87)*100000</f>
        <v>77036.551385018844</v>
      </c>
      <c r="E87" s="5"/>
      <c r="F87">
        <v>34000</v>
      </c>
      <c r="G87" s="3">
        <f t="shared" si="11"/>
        <v>0.24113475177304963</v>
      </c>
      <c r="H87">
        <v>18576.189695678306</v>
      </c>
      <c r="I87" s="32">
        <f t="shared" si="16"/>
        <v>0.24113475177304969</v>
      </c>
      <c r="J87" s="3"/>
      <c r="K87">
        <v>37000</v>
      </c>
      <c r="L87" s="3">
        <f t="shared" si="12"/>
        <v>0.26241134751773049</v>
      </c>
      <c r="M87" s="29">
        <v>20215.265257061685</v>
      </c>
      <c r="N87" s="34">
        <f>M87/D87</f>
        <v>0.26241134751773054</v>
      </c>
      <c r="O87" s="3"/>
      <c r="P87">
        <v>17000</v>
      </c>
      <c r="Q87" s="2">
        <f t="shared" si="13"/>
        <v>0.12056737588652482</v>
      </c>
      <c r="R87" s="31">
        <v>9288.0948478391529</v>
      </c>
      <c r="S87" s="37">
        <f t="shared" si="17"/>
        <v>0.12056737588652484</v>
      </c>
      <c r="T87" s="2"/>
      <c r="U87">
        <v>34000</v>
      </c>
      <c r="V87" s="2">
        <f t="shared" si="14"/>
        <v>0.24113475177304963</v>
      </c>
      <c r="W87" s="31">
        <v>18576.189695678306</v>
      </c>
      <c r="X87" s="37">
        <f t="shared" si="18"/>
        <v>0.24113475177304969</v>
      </c>
      <c r="Y87" s="2"/>
      <c r="Z87">
        <v>8000</v>
      </c>
      <c r="AA87" s="3">
        <f t="shared" si="15"/>
        <v>5.6737588652482268E-2</v>
      </c>
      <c r="AB87" s="29">
        <v>4370.8681636890133</v>
      </c>
      <c r="AC87" s="33">
        <f t="shared" si="19"/>
        <v>5.6737588652482282E-2</v>
      </c>
      <c r="AD87" s="3"/>
      <c r="AE87">
        <v>11000</v>
      </c>
      <c r="AF87" s="3">
        <f t="shared" si="20"/>
        <v>7.8014184397163122E-2</v>
      </c>
      <c r="AG87" s="35">
        <v>6009.9437250723922</v>
      </c>
      <c r="AH87" s="39">
        <f t="shared" si="21"/>
        <v>7.8014184397163122E-2</v>
      </c>
    </row>
    <row r="88" spans="1:34" x14ac:dyDescent="0.2">
      <c r="A88" t="s">
        <v>128</v>
      </c>
      <c r="B88">
        <v>160000</v>
      </c>
      <c r="C88" s="7">
        <f>B88/coursework_1_data_2019!D88</f>
        <v>192.0768307322929</v>
      </c>
      <c r="D88" s="7">
        <f>(B88/coursework_1_data_2019!G88)*100000</f>
        <v>73185.01170960188</v>
      </c>
      <c r="E88" s="5"/>
      <c r="F88">
        <v>26000</v>
      </c>
      <c r="G88" s="3">
        <f t="shared" si="11"/>
        <v>0.16250000000000001</v>
      </c>
      <c r="H88">
        <v>11892.564402810305</v>
      </c>
      <c r="I88" s="32">
        <f t="shared" si="16"/>
        <v>0.16250000000000001</v>
      </c>
      <c r="J88" s="3"/>
      <c r="K88">
        <v>32000</v>
      </c>
      <c r="L88" s="3">
        <f t="shared" si="12"/>
        <v>0.2</v>
      </c>
      <c r="M88" s="29">
        <v>14637.002341920374</v>
      </c>
      <c r="N88" s="34">
        <f>M88/D88</f>
        <v>0.19999999999999996</v>
      </c>
      <c r="O88" s="3"/>
      <c r="P88">
        <v>24000</v>
      </c>
      <c r="Q88" s="2">
        <f t="shared" si="13"/>
        <v>0.15</v>
      </c>
      <c r="R88" s="31">
        <v>10977.751756440281</v>
      </c>
      <c r="S88" s="37">
        <f t="shared" si="17"/>
        <v>0.14999999999999997</v>
      </c>
      <c r="T88" s="2"/>
      <c r="U88">
        <v>50000</v>
      </c>
      <c r="V88" s="2">
        <f t="shared" si="14"/>
        <v>0.3125</v>
      </c>
      <c r="W88" s="31">
        <v>22870.316159250586</v>
      </c>
      <c r="X88" s="37">
        <f t="shared" si="18"/>
        <v>0.3125</v>
      </c>
      <c r="Y88" s="2"/>
      <c r="Z88">
        <v>9000</v>
      </c>
      <c r="AA88" s="3">
        <f t="shared" si="15"/>
        <v>5.6250000000000001E-2</v>
      </c>
      <c r="AB88" s="29">
        <v>4116.6569086651052</v>
      </c>
      <c r="AC88" s="33">
        <f t="shared" si="19"/>
        <v>5.6249999999999994E-2</v>
      </c>
      <c r="AD88" s="3"/>
      <c r="AE88">
        <v>19000</v>
      </c>
      <c r="AF88" s="3">
        <f t="shared" si="20"/>
        <v>0.11874999999999999</v>
      </c>
      <c r="AG88" s="35">
        <v>8690.7201405152227</v>
      </c>
      <c r="AH88" s="39">
        <f t="shared" si="21"/>
        <v>0.11874999999999999</v>
      </c>
    </row>
    <row r="89" spans="1:34" x14ac:dyDescent="0.2">
      <c r="A89" t="s">
        <v>129</v>
      </c>
      <c r="B89">
        <v>150000</v>
      </c>
      <c r="C89" s="7">
        <f>B89/coursework_1_data_2019!D89</f>
        <v>194.55252918287937</v>
      </c>
      <c r="D89" s="7">
        <f>(B89/coursework_1_data_2019!G89)*100000</f>
        <v>68565.473170330355</v>
      </c>
      <c r="E89" s="5"/>
      <c r="F89">
        <v>43000</v>
      </c>
      <c r="G89" s="3">
        <f t="shared" si="11"/>
        <v>0.28666666666666668</v>
      </c>
      <c r="H89">
        <v>19655.435642161367</v>
      </c>
      <c r="I89" s="32">
        <f t="shared" si="16"/>
        <v>0.28666666666666663</v>
      </c>
      <c r="J89" s="3"/>
      <c r="K89">
        <v>51000</v>
      </c>
      <c r="L89" s="3">
        <f t="shared" si="12"/>
        <v>0.34</v>
      </c>
      <c r="M89" s="29">
        <v>23312.260877912318</v>
      </c>
      <c r="N89" s="34">
        <f>M89/D89</f>
        <v>0.33999999999999997</v>
      </c>
      <c r="O89" s="3"/>
      <c r="P89">
        <v>15000</v>
      </c>
      <c r="Q89" s="2">
        <f t="shared" si="13"/>
        <v>0.1</v>
      </c>
      <c r="R89" s="31">
        <v>6856.5473170330351</v>
      </c>
      <c r="S89" s="37">
        <f t="shared" si="17"/>
        <v>9.9999999999999992E-2</v>
      </c>
      <c r="T89" s="2"/>
      <c r="U89">
        <v>22000</v>
      </c>
      <c r="V89" s="2">
        <f t="shared" si="14"/>
        <v>0.14666666666666667</v>
      </c>
      <c r="W89" s="31">
        <v>10056.269398315118</v>
      </c>
      <c r="X89" s="37">
        <f t="shared" si="18"/>
        <v>0.14666666666666667</v>
      </c>
      <c r="Y89" s="2"/>
      <c r="Z89">
        <v>12000</v>
      </c>
      <c r="AA89" s="3">
        <f t="shared" si="15"/>
        <v>0.08</v>
      </c>
      <c r="AB89" s="29">
        <v>5485.2378536264277</v>
      </c>
      <c r="AC89" s="33">
        <f t="shared" si="19"/>
        <v>7.9999999999999988E-2</v>
      </c>
      <c r="AD89" s="3"/>
      <c r="AE89">
        <v>7000</v>
      </c>
      <c r="AF89" s="3">
        <f t="shared" si="20"/>
        <v>4.6666666666666669E-2</v>
      </c>
      <c r="AG89" s="35">
        <v>3199.7220812820833</v>
      </c>
      <c r="AH89" s="39">
        <f t="shared" si="21"/>
        <v>4.6666666666666669E-2</v>
      </c>
    </row>
    <row r="90" spans="1:34" x14ac:dyDescent="0.2">
      <c r="A90" t="s">
        <v>130</v>
      </c>
      <c r="B90">
        <v>489000</v>
      </c>
      <c r="C90" s="7">
        <f>B90/coursework_1_data_2019!D90</f>
        <v>187.57192174913695</v>
      </c>
      <c r="D90" s="7">
        <f>(B90/coursework_1_data_2019!G90)*100000</f>
        <v>72318.235730828266</v>
      </c>
      <c r="E90" s="5"/>
      <c r="F90">
        <v>57000</v>
      </c>
      <c r="G90" s="3">
        <f t="shared" si="11"/>
        <v>0.1165644171779141</v>
      </c>
      <c r="H90">
        <v>8429.7329992990017</v>
      </c>
      <c r="I90" s="32">
        <f t="shared" si="16"/>
        <v>0.11656441717791413</v>
      </c>
      <c r="J90" s="3"/>
      <c r="K90">
        <v>141000</v>
      </c>
      <c r="L90" s="3">
        <f t="shared" si="12"/>
        <v>0.28834355828220859</v>
      </c>
      <c r="M90" s="29">
        <v>20852.497419318584</v>
      </c>
      <c r="N90" s="34">
        <f>M90/D90</f>
        <v>0.28834355828220865</v>
      </c>
      <c r="O90" s="3"/>
      <c r="P90">
        <v>11000</v>
      </c>
      <c r="Q90" s="2">
        <f t="shared" si="13"/>
        <v>2.2494887525562373E-2</v>
      </c>
      <c r="R90" s="31">
        <v>1626.7905788120879</v>
      </c>
      <c r="S90" s="37">
        <f t="shared" si="17"/>
        <v>2.2494887525562373E-2</v>
      </c>
      <c r="T90" s="2"/>
      <c r="U90">
        <v>109000</v>
      </c>
      <c r="V90" s="2">
        <f t="shared" si="14"/>
        <v>0.22290388548057261</v>
      </c>
      <c r="W90" s="31">
        <v>16120.0157355016</v>
      </c>
      <c r="X90" s="37">
        <f t="shared" si="18"/>
        <v>0.22290388548057263</v>
      </c>
      <c r="Y90" s="2"/>
      <c r="Z90">
        <v>108000</v>
      </c>
      <c r="AA90" s="3">
        <f t="shared" si="15"/>
        <v>0.22085889570552147</v>
      </c>
      <c r="AB90" s="29">
        <v>15972.125682882319</v>
      </c>
      <c r="AC90" s="33">
        <f t="shared" si="19"/>
        <v>0.2208588957055215</v>
      </c>
      <c r="AD90" s="3"/>
      <c r="AE90">
        <v>63000</v>
      </c>
      <c r="AF90" s="3">
        <f t="shared" si="20"/>
        <v>0.12883435582822086</v>
      </c>
      <c r="AG90" s="35">
        <v>9317.0733150146862</v>
      </c>
      <c r="AH90" s="39">
        <f t="shared" si="21"/>
        <v>0.12883435582822089</v>
      </c>
    </row>
    <row r="91" spans="1:34" x14ac:dyDescent="0.2">
      <c r="A91" t="s">
        <v>131</v>
      </c>
      <c r="B91">
        <v>590000</v>
      </c>
      <c r="C91" s="7">
        <f>B91/coursework_1_data_2019!D91</f>
        <v>168.52327906312482</v>
      </c>
      <c r="D91" s="7">
        <f>(B91/coursework_1_data_2019!G91)*100000</f>
        <v>78518.737365470122</v>
      </c>
      <c r="E91" s="5"/>
      <c r="F91">
        <v>234000</v>
      </c>
      <c r="G91" s="3">
        <f t="shared" si="11"/>
        <v>0.39661016949152544</v>
      </c>
      <c r="H91">
        <v>31141.329734779676</v>
      </c>
      <c r="I91" s="32">
        <f t="shared" si="16"/>
        <v>0.39661016949152544</v>
      </c>
      <c r="J91" s="3"/>
      <c r="K91">
        <v>79000</v>
      </c>
      <c r="L91" s="3">
        <f t="shared" si="12"/>
        <v>0.13389830508474576</v>
      </c>
      <c r="M91" s="29">
        <v>10513.525850630745</v>
      </c>
      <c r="N91" s="34">
        <f>M91/D91</f>
        <v>0.13389830508474576</v>
      </c>
      <c r="O91" s="3"/>
      <c r="P91">
        <v>87000</v>
      </c>
      <c r="Q91" s="2">
        <f t="shared" si="13"/>
        <v>0.14745762711864407</v>
      </c>
      <c r="R91" s="31">
        <v>11578.186696264238</v>
      </c>
      <c r="S91" s="37">
        <f t="shared" si="17"/>
        <v>0.14745762711864407</v>
      </c>
      <c r="T91" s="2"/>
      <c r="U91">
        <v>34000</v>
      </c>
      <c r="V91" s="2">
        <f t="shared" si="14"/>
        <v>5.7627118644067797E-2</v>
      </c>
      <c r="W91" s="31">
        <v>4524.8085939423454</v>
      </c>
      <c r="X91" s="37">
        <f t="shared" si="18"/>
        <v>5.762711864406779E-2</v>
      </c>
      <c r="Y91" s="2"/>
      <c r="Z91">
        <v>71000</v>
      </c>
      <c r="AA91" s="3">
        <f t="shared" si="15"/>
        <v>0.12033898305084746</v>
      </c>
      <c r="AB91" s="29">
        <v>9448.8650049972512</v>
      </c>
      <c r="AC91" s="33">
        <f t="shared" si="19"/>
        <v>0.12033898305084745</v>
      </c>
      <c r="AD91" s="3"/>
      <c r="AE91">
        <v>85000</v>
      </c>
      <c r="AF91" s="3">
        <f t="shared" si="20"/>
        <v>0.1440677966101695</v>
      </c>
      <c r="AG91" s="35">
        <v>11312.021484855864</v>
      </c>
      <c r="AH91" s="39">
        <f t="shared" si="21"/>
        <v>0.1440677966101695</v>
      </c>
    </row>
    <row r="92" spans="1:34" x14ac:dyDescent="0.2">
      <c r="A92" t="s">
        <v>132</v>
      </c>
      <c r="B92">
        <v>240000</v>
      </c>
      <c r="C92" s="7">
        <f>B92/coursework_1_data_2019!D92</f>
        <v>186.62519440124416</v>
      </c>
      <c r="D92" s="7">
        <f>(B92/coursework_1_data_2019!G92)*100000</f>
        <v>68222.131259380549</v>
      </c>
      <c r="E92" s="5"/>
      <c r="F92">
        <v>65000</v>
      </c>
      <c r="G92" s="3">
        <f t="shared" si="11"/>
        <v>0.27083333333333331</v>
      </c>
      <c r="H92">
        <v>18476.827216082231</v>
      </c>
      <c r="I92" s="32">
        <f t="shared" si="16"/>
        <v>0.27083333333333331</v>
      </c>
      <c r="J92" s="3"/>
      <c r="K92">
        <v>65000</v>
      </c>
      <c r="L92" s="3">
        <f t="shared" si="12"/>
        <v>0.27083333333333331</v>
      </c>
      <c r="M92" s="29">
        <v>18476.827216082231</v>
      </c>
      <c r="N92" s="34">
        <f>M92/D92</f>
        <v>0.27083333333333331</v>
      </c>
      <c r="O92" s="3"/>
      <c r="P92">
        <v>21000</v>
      </c>
      <c r="Q92" s="2">
        <f t="shared" si="13"/>
        <v>8.7499999999999994E-2</v>
      </c>
      <c r="R92" s="31">
        <v>5969.436485195798</v>
      </c>
      <c r="S92" s="37">
        <f t="shared" si="17"/>
        <v>8.7499999999999994E-2</v>
      </c>
      <c r="T92" s="2"/>
      <c r="U92">
        <v>40000</v>
      </c>
      <c r="V92" s="2">
        <f t="shared" si="14"/>
        <v>0.16666666666666666</v>
      </c>
      <c r="W92" s="31">
        <v>11370.355209896758</v>
      </c>
      <c r="X92" s="37">
        <f t="shared" si="18"/>
        <v>0.16666666666666666</v>
      </c>
      <c r="Y92" s="2"/>
      <c r="Z92">
        <v>26000</v>
      </c>
      <c r="AA92" s="3">
        <f t="shared" si="15"/>
        <v>0.10833333333333334</v>
      </c>
      <c r="AB92" s="29">
        <v>7390.7308864328916</v>
      </c>
      <c r="AC92" s="33">
        <f t="shared" si="19"/>
        <v>0.10833333333333331</v>
      </c>
      <c r="AD92" s="3"/>
      <c r="AE92">
        <v>23000</v>
      </c>
      <c r="AF92" s="3">
        <f t="shared" si="20"/>
        <v>9.583333333333334E-2</v>
      </c>
      <c r="AG92" s="35">
        <v>6537.9542456906356</v>
      </c>
      <c r="AH92" s="39">
        <f t="shared" si="21"/>
        <v>9.5833333333333326E-2</v>
      </c>
    </row>
    <row r="93" spans="1:34" x14ac:dyDescent="0.2">
      <c r="A93" t="s">
        <v>133</v>
      </c>
      <c r="B93">
        <v>221000</v>
      </c>
      <c r="C93" s="7">
        <f>B93/coursework_1_data_2019!D93</f>
        <v>106.25</v>
      </c>
      <c r="D93" s="7">
        <f>(B93/coursework_1_data_2019!G93)*100000</f>
        <v>75584.755820197199</v>
      </c>
      <c r="E93" s="5"/>
      <c r="F93">
        <v>45000</v>
      </c>
      <c r="G93" s="3">
        <f t="shared" si="11"/>
        <v>0.20361990950226244</v>
      </c>
      <c r="H93">
        <v>15390.561139859161</v>
      </c>
      <c r="I93" s="32">
        <f t="shared" si="16"/>
        <v>0.20361990950226247</v>
      </c>
      <c r="J93" s="3"/>
      <c r="K93">
        <v>42000</v>
      </c>
      <c r="L93" s="3">
        <f t="shared" si="12"/>
        <v>0.19004524886877827</v>
      </c>
      <c r="M93" s="29">
        <v>14364.523730535215</v>
      </c>
      <c r="N93" s="34">
        <f>M93/D93</f>
        <v>0.1900452488687783</v>
      </c>
      <c r="O93" s="3"/>
      <c r="P93">
        <v>23000</v>
      </c>
      <c r="Q93" s="2">
        <f t="shared" si="13"/>
        <v>0.10407239819004525</v>
      </c>
      <c r="R93" s="31">
        <v>7866.2868048169039</v>
      </c>
      <c r="S93" s="37">
        <f t="shared" si="17"/>
        <v>0.10407239819004525</v>
      </c>
      <c r="T93" s="2"/>
      <c r="U93">
        <v>82000</v>
      </c>
      <c r="V93" s="2">
        <f t="shared" si="14"/>
        <v>0.37104072398190047</v>
      </c>
      <c r="W93" s="31">
        <v>28045.022521521136</v>
      </c>
      <c r="X93" s="37">
        <f t="shared" si="18"/>
        <v>0.37104072398190052</v>
      </c>
      <c r="Y93" s="2"/>
      <c r="Z93">
        <v>22000</v>
      </c>
      <c r="AA93" s="3">
        <f t="shared" si="15"/>
        <v>9.9547511312217188E-2</v>
      </c>
      <c r="AB93" s="29">
        <v>7524.2743350422552</v>
      </c>
      <c r="AC93" s="33">
        <f t="shared" si="19"/>
        <v>9.9547511312217202E-2</v>
      </c>
      <c r="AD93" s="3"/>
      <c r="AE93">
        <v>7000</v>
      </c>
      <c r="AF93" s="3">
        <f t="shared" si="20"/>
        <v>3.1674208144796379E-2</v>
      </c>
      <c r="AG93" s="35">
        <v>2394.0872884225359</v>
      </c>
      <c r="AH93" s="39">
        <f t="shared" si="21"/>
        <v>3.1674208144796386E-2</v>
      </c>
    </row>
    <row r="94" spans="1:34" x14ac:dyDescent="0.2">
      <c r="A94" t="s">
        <v>134</v>
      </c>
      <c r="B94">
        <v>529000</v>
      </c>
      <c r="C94" s="7">
        <f>B94/coursework_1_data_2019!D94</f>
        <v>92.080069625761539</v>
      </c>
      <c r="D94" s="7">
        <f>(B94/coursework_1_data_2019!G94)*100000</f>
        <v>60791.880319289528</v>
      </c>
      <c r="E94" s="5"/>
      <c r="F94">
        <v>134000</v>
      </c>
      <c r="G94" s="3">
        <f t="shared" si="11"/>
        <v>0.25330812854442342</v>
      </c>
      <c r="H94">
        <v>15399.077434375797</v>
      </c>
      <c r="I94" s="32">
        <f t="shared" si="16"/>
        <v>0.25330812854442342</v>
      </c>
      <c r="J94" s="3"/>
      <c r="K94">
        <v>126000</v>
      </c>
      <c r="L94" s="3">
        <f t="shared" si="12"/>
        <v>0.23818525519848771</v>
      </c>
      <c r="M94" s="29">
        <v>14479.729527845901</v>
      </c>
      <c r="N94" s="34">
        <f>M94/D94</f>
        <v>0.23818525519848774</v>
      </c>
      <c r="O94" s="3"/>
      <c r="P94">
        <v>70000</v>
      </c>
      <c r="Q94" s="2">
        <f t="shared" si="13"/>
        <v>0.1323251417769376</v>
      </c>
      <c r="R94" s="31">
        <v>8044.2941821366103</v>
      </c>
      <c r="S94" s="37">
        <f t="shared" si="17"/>
        <v>0.1323251417769376</v>
      </c>
      <c r="T94" s="2"/>
      <c r="U94">
        <v>166000</v>
      </c>
      <c r="V94" s="2">
        <f t="shared" si="14"/>
        <v>0.31379962192816635</v>
      </c>
      <c r="W94" s="31">
        <v>19076.46906049539</v>
      </c>
      <c r="X94" s="37">
        <f t="shared" si="18"/>
        <v>0.31379962192816635</v>
      </c>
      <c r="Y94" s="2"/>
      <c r="Z94">
        <v>13000</v>
      </c>
      <c r="AA94" s="3">
        <f t="shared" si="15"/>
        <v>2.4574669187145556E-2</v>
      </c>
      <c r="AB94" s="29">
        <v>1493.9403481110849</v>
      </c>
      <c r="AC94" s="33">
        <f t="shared" si="19"/>
        <v>2.457466918714556E-2</v>
      </c>
      <c r="AD94" s="3"/>
      <c r="AE94">
        <v>20000</v>
      </c>
      <c r="AF94" s="3">
        <f t="shared" si="20"/>
        <v>3.780718336483932E-2</v>
      </c>
      <c r="AG94" s="35">
        <v>2298.3697663247458</v>
      </c>
      <c r="AH94" s="39">
        <f t="shared" si="21"/>
        <v>3.780718336483932E-2</v>
      </c>
    </row>
    <row r="95" spans="1:34" x14ac:dyDescent="0.2">
      <c r="A95" t="s">
        <v>135</v>
      </c>
      <c r="B95">
        <v>180000</v>
      </c>
      <c r="C95" s="7">
        <f>B95/coursework_1_data_2019!D95</f>
        <v>213.27014218009478</v>
      </c>
      <c r="D95" s="7">
        <f>(B95/coursework_1_data_2019!G95)*100000</f>
        <v>80102.887709101909</v>
      </c>
      <c r="E95" s="5"/>
      <c r="F95">
        <v>23000</v>
      </c>
      <c r="G95" s="3">
        <f t="shared" si="11"/>
        <v>0.12777777777777777</v>
      </c>
      <c r="H95">
        <v>10235.368985051911</v>
      </c>
      <c r="I95" s="32">
        <f t="shared" si="16"/>
        <v>0.1277777777777778</v>
      </c>
      <c r="J95" s="3"/>
      <c r="K95">
        <v>62000</v>
      </c>
      <c r="L95" s="3">
        <f t="shared" si="12"/>
        <v>0.34444444444444444</v>
      </c>
      <c r="M95" s="29">
        <v>27590.994655357325</v>
      </c>
      <c r="N95" s="34">
        <f>M95/D95</f>
        <v>0.34444444444444444</v>
      </c>
      <c r="O95" s="3"/>
      <c r="P95">
        <v>18000</v>
      </c>
      <c r="Q95" s="2">
        <f t="shared" si="13"/>
        <v>0.1</v>
      </c>
      <c r="R95" s="31">
        <v>8010.2887709101915</v>
      </c>
      <c r="S95" s="37">
        <f t="shared" si="17"/>
        <v>0.1</v>
      </c>
      <c r="T95" s="2"/>
      <c r="U95">
        <v>38000</v>
      </c>
      <c r="V95" s="2">
        <f t="shared" si="14"/>
        <v>0.21111111111111111</v>
      </c>
      <c r="W95" s="31">
        <v>16910.609627477072</v>
      </c>
      <c r="X95" s="37">
        <f t="shared" si="18"/>
        <v>0.21111111111111114</v>
      </c>
      <c r="Y95" s="2"/>
      <c r="Z95">
        <v>21000</v>
      </c>
      <c r="AA95" s="3">
        <f t="shared" si="15"/>
        <v>0.11666666666666667</v>
      </c>
      <c r="AB95" s="29">
        <v>9345.3368993952226</v>
      </c>
      <c r="AC95" s="33">
        <f t="shared" si="19"/>
        <v>0.11666666666666667</v>
      </c>
      <c r="AD95" s="3"/>
      <c r="AE95">
        <v>18000</v>
      </c>
      <c r="AF95" s="3">
        <f t="shared" si="20"/>
        <v>0.1</v>
      </c>
      <c r="AG95" s="35">
        <v>8010.2887709101915</v>
      </c>
      <c r="AH95" s="39">
        <f t="shared" si="21"/>
        <v>0.1</v>
      </c>
    </row>
    <row r="96" spans="1:34" x14ac:dyDescent="0.2">
      <c r="A96" t="s">
        <v>136</v>
      </c>
      <c r="B96">
        <v>559000</v>
      </c>
      <c r="C96" s="7">
        <f>B96/coursework_1_data_2019!D96</f>
        <v>432.32791956689869</v>
      </c>
      <c r="D96" s="7">
        <f>(B96/coursework_1_data_2019!G96)*100000</f>
        <v>80280.104321051476</v>
      </c>
      <c r="E96" s="5"/>
      <c r="F96">
        <v>100000</v>
      </c>
      <c r="G96" s="3">
        <f t="shared" si="11"/>
        <v>0.17889087656529518</v>
      </c>
      <c r="H96">
        <v>14361.378232746241</v>
      </c>
      <c r="I96" s="32">
        <f t="shared" si="16"/>
        <v>0.1788908765652952</v>
      </c>
      <c r="J96" s="3"/>
      <c r="K96">
        <v>254000</v>
      </c>
      <c r="L96" s="3">
        <f t="shared" si="12"/>
        <v>0.45438282647584971</v>
      </c>
      <c r="M96" s="29">
        <v>36477.900711175447</v>
      </c>
      <c r="N96" s="34">
        <f>M96/D96</f>
        <v>0.45438282647584971</v>
      </c>
      <c r="O96" s="3"/>
      <c r="P96">
        <v>61000</v>
      </c>
      <c r="Q96" s="2">
        <f t="shared" si="13"/>
        <v>0.10912343470483005</v>
      </c>
      <c r="R96" s="31">
        <v>8760.4407219752065</v>
      </c>
      <c r="S96" s="37">
        <f t="shared" si="17"/>
        <v>0.10912343470483006</v>
      </c>
      <c r="T96" s="2"/>
      <c r="U96">
        <v>3000</v>
      </c>
      <c r="V96" s="2">
        <f t="shared" si="14"/>
        <v>5.3667262969588547E-3</v>
      </c>
      <c r="W96" s="31">
        <v>430.84134698238722</v>
      </c>
      <c r="X96" s="37">
        <f t="shared" si="18"/>
        <v>5.3667262969588556E-3</v>
      </c>
      <c r="Y96" s="2"/>
      <c r="Z96">
        <v>107000</v>
      </c>
      <c r="AA96" s="3">
        <f t="shared" si="15"/>
        <v>0.19141323792486584</v>
      </c>
      <c r="AB96" s="29">
        <v>15366.674709038478</v>
      </c>
      <c r="AC96" s="33">
        <f t="shared" si="19"/>
        <v>0.19141323792486586</v>
      </c>
      <c r="AD96" s="3"/>
      <c r="AE96">
        <v>34000</v>
      </c>
      <c r="AF96" s="3">
        <f t="shared" si="20"/>
        <v>6.0822898032200361E-2</v>
      </c>
      <c r="AG96" s="35">
        <v>4882.8685991337215</v>
      </c>
      <c r="AH96" s="39">
        <f t="shared" si="21"/>
        <v>6.0822898032200361E-2</v>
      </c>
    </row>
    <row r="97" spans="1:34" x14ac:dyDescent="0.2">
      <c r="A97" t="s">
        <v>137</v>
      </c>
      <c r="B97">
        <v>130000</v>
      </c>
      <c r="C97" s="7">
        <f>B97/coursework_1_data_2019!D97</f>
        <v>257.42574257425741</v>
      </c>
      <c r="D97" s="7">
        <f>(B97/coursework_1_data_2019!G97)*100000</f>
        <v>66539.388758938032</v>
      </c>
      <c r="E97" s="5"/>
      <c r="F97">
        <v>18000</v>
      </c>
      <c r="G97" s="3">
        <f t="shared" si="11"/>
        <v>0.13846153846153847</v>
      </c>
      <c r="H97">
        <v>9213.1461358529577</v>
      </c>
      <c r="I97" s="32">
        <f t="shared" si="16"/>
        <v>0.13846153846153844</v>
      </c>
      <c r="J97" s="3"/>
      <c r="K97">
        <v>53000</v>
      </c>
      <c r="L97" s="3">
        <f t="shared" si="12"/>
        <v>0.40769230769230769</v>
      </c>
      <c r="M97" s="29">
        <v>27127.596955567045</v>
      </c>
      <c r="N97" s="34">
        <f>M97/D97</f>
        <v>0.40769230769230774</v>
      </c>
      <c r="O97" s="3"/>
      <c r="P97">
        <v>11000</v>
      </c>
      <c r="Q97" s="2">
        <f t="shared" si="13"/>
        <v>8.461538461538462E-2</v>
      </c>
      <c r="R97" s="31">
        <v>5630.2559719101409</v>
      </c>
      <c r="S97" s="37">
        <f t="shared" si="17"/>
        <v>8.4615384615384606E-2</v>
      </c>
      <c r="T97" s="2"/>
      <c r="U97">
        <v>22000</v>
      </c>
      <c r="V97" s="2">
        <f t="shared" si="14"/>
        <v>0.16923076923076924</v>
      </c>
      <c r="W97" s="31">
        <v>11260.511943820282</v>
      </c>
      <c r="X97" s="37">
        <f t="shared" si="18"/>
        <v>0.16923076923076921</v>
      </c>
      <c r="Y97" s="2"/>
      <c r="Z97">
        <v>19000</v>
      </c>
      <c r="AA97" s="3">
        <f t="shared" si="15"/>
        <v>0.14615384615384616</v>
      </c>
      <c r="AB97" s="29">
        <v>9724.9875878447892</v>
      </c>
      <c r="AC97" s="33">
        <f t="shared" si="19"/>
        <v>0.14615384615384616</v>
      </c>
      <c r="AD97" s="3"/>
      <c r="AE97">
        <v>7000</v>
      </c>
      <c r="AF97" s="3">
        <f t="shared" si="20"/>
        <v>5.3846153846153849E-2</v>
      </c>
      <c r="AG97" s="35">
        <v>3582.8901639428173</v>
      </c>
      <c r="AH97" s="39">
        <f t="shared" si="21"/>
        <v>5.3846153846153849E-2</v>
      </c>
    </row>
    <row r="98" spans="1:34" x14ac:dyDescent="0.2">
      <c r="A98" t="s">
        <v>138</v>
      </c>
      <c r="B98">
        <v>209000</v>
      </c>
      <c r="C98" s="7">
        <f>B98/coursework_1_data_2019!D98</f>
        <v>274.63863337713536</v>
      </c>
      <c r="D98" s="7">
        <f>(B98/coursework_1_data_2019!G98)*100000</f>
        <v>79055.868668911004</v>
      </c>
      <c r="E98" s="5"/>
      <c r="F98">
        <v>31000</v>
      </c>
      <c r="G98" s="3">
        <f t="shared" ref="G98:G129" si="22">F98/B98</f>
        <v>0.14832535885167464</v>
      </c>
      <c r="H98">
        <v>11725.990089647086</v>
      </c>
      <c r="I98" s="32">
        <f t="shared" si="16"/>
        <v>0.14832535885167464</v>
      </c>
      <c r="J98" s="3"/>
      <c r="K98">
        <v>56000</v>
      </c>
      <c r="L98" s="3">
        <f t="shared" ref="L98:L129" si="23">K98/B98</f>
        <v>0.26794258373205743</v>
      </c>
      <c r="M98" s="29">
        <v>21182.43371033022</v>
      </c>
      <c r="N98" s="34">
        <f>M98/D98</f>
        <v>0.26794258373205743</v>
      </c>
      <c r="O98" s="3"/>
      <c r="P98">
        <v>7000</v>
      </c>
      <c r="Q98" s="2">
        <f t="shared" ref="Q98:Q129" si="24">P98/B98</f>
        <v>3.3492822966507178E-2</v>
      </c>
      <c r="R98" s="31">
        <v>2647.8042137912776</v>
      </c>
      <c r="S98" s="37">
        <f t="shared" si="17"/>
        <v>3.3492822966507178E-2</v>
      </c>
      <c r="T98" s="2"/>
      <c r="U98">
        <v>57000</v>
      </c>
      <c r="V98" s="2">
        <f t="shared" ref="V98:V129" si="25">U98/B98</f>
        <v>0.27272727272727271</v>
      </c>
      <c r="W98" s="31">
        <v>21560.691455157543</v>
      </c>
      <c r="X98" s="37">
        <f t="shared" si="18"/>
        <v>0.27272727272727271</v>
      </c>
      <c r="Y98" s="2"/>
      <c r="Z98">
        <v>39000</v>
      </c>
      <c r="AA98" s="3">
        <f t="shared" ref="AA98:AA129" si="26">Z98/B98</f>
        <v>0.18660287081339713</v>
      </c>
      <c r="AB98" s="29">
        <v>14752.052048265687</v>
      </c>
      <c r="AC98" s="33">
        <f t="shared" si="19"/>
        <v>0.1866028708133971</v>
      </c>
      <c r="AD98" s="3"/>
      <c r="AE98">
        <v>19000</v>
      </c>
      <c r="AF98" s="3">
        <f t="shared" si="20"/>
        <v>9.0909090909090912E-2</v>
      </c>
      <c r="AG98" s="35">
        <v>7186.8971517191821</v>
      </c>
      <c r="AH98" s="39">
        <f t="shared" si="21"/>
        <v>9.0909090909090912E-2</v>
      </c>
    </row>
    <row r="99" spans="1:34" x14ac:dyDescent="0.2">
      <c r="A99" t="s">
        <v>139</v>
      </c>
      <c r="B99">
        <v>100000</v>
      </c>
      <c r="C99" s="7">
        <f>B99/coursework_1_data_2019!D99</f>
        <v>173.01038062283737</v>
      </c>
      <c r="D99" s="7">
        <f>(B99/coursework_1_data_2019!G99)*100000</f>
        <v>61803.933202308988</v>
      </c>
      <c r="E99" s="5"/>
      <c r="F99">
        <v>16000</v>
      </c>
      <c r="G99" s="3">
        <f t="shared" si="22"/>
        <v>0.16</v>
      </c>
      <c r="H99">
        <v>9888.6293123694395</v>
      </c>
      <c r="I99" s="32">
        <f t="shared" si="16"/>
        <v>0.16000000000000003</v>
      </c>
      <c r="J99" s="3"/>
      <c r="K99">
        <v>20000</v>
      </c>
      <c r="L99" s="3">
        <f t="shared" si="23"/>
        <v>0.2</v>
      </c>
      <c r="M99" s="29">
        <v>12360.786640461798</v>
      </c>
      <c r="N99" s="34">
        <f>M99/D99</f>
        <v>0.2</v>
      </c>
      <c r="O99" s="3"/>
      <c r="P99">
        <v>15000</v>
      </c>
      <c r="Q99" s="2">
        <f t="shared" si="24"/>
        <v>0.15</v>
      </c>
      <c r="R99" s="31">
        <v>9270.589980346349</v>
      </c>
      <c r="S99" s="37">
        <f t="shared" si="17"/>
        <v>0.15000000000000002</v>
      </c>
      <c r="T99" s="2"/>
      <c r="U99">
        <v>38000</v>
      </c>
      <c r="V99" s="2">
        <f t="shared" si="25"/>
        <v>0.38</v>
      </c>
      <c r="W99" s="31">
        <v>23485.494616877419</v>
      </c>
      <c r="X99" s="37">
        <f t="shared" si="18"/>
        <v>0.38000000000000006</v>
      </c>
      <c r="Y99" s="2"/>
      <c r="Z99">
        <v>6000</v>
      </c>
      <c r="AA99" s="3">
        <f t="shared" si="26"/>
        <v>0.06</v>
      </c>
      <c r="AB99" s="29">
        <v>3708.2359921385396</v>
      </c>
      <c r="AC99" s="33">
        <f t="shared" si="19"/>
        <v>6.0000000000000005E-2</v>
      </c>
      <c r="AD99" s="3"/>
      <c r="AE99">
        <v>5000</v>
      </c>
      <c r="AF99" s="3">
        <f t="shared" si="20"/>
        <v>0.05</v>
      </c>
      <c r="AG99" s="35">
        <v>3090.1966601154495</v>
      </c>
      <c r="AH99" s="39">
        <f t="shared" si="21"/>
        <v>0.05</v>
      </c>
    </row>
    <row r="100" spans="1:34" x14ac:dyDescent="0.2">
      <c r="A100" t="s">
        <v>140</v>
      </c>
      <c r="B100">
        <v>162000</v>
      </c>
      <c r="C100" s="7">
        <f>B100/coursework_1_data_2019!D100</f>
        <v>253.52112676056339</v>
      </c>
      <c r="D100" s="7">
        <f>(B100/coursework_1_data_2019!G100)*100000</f>
        <v>80084.236752732511</v>
      </c>
      <c r="E100" s="5"/>
      <c r="F100">
        <v>34000</v>
      </c>
      <c r="G100" s="3">
        <f t="shared" si="22"/>
        <v>0.20987654320987653</v>
      </c>
      <c r="H100">
        <v>16807.802775264845</v>
      </c>
      <c r="I100" s="32">
        <f t="shared" si="16"/>
        <v>0.2098765432098765</v>
      </c>
      <c r="J100" s="3"/>
      <c r="K100">
        <v>22000</v>
      </c>
      <c r="L100" s="3">
        <f t="shared" si="23"/>
        <v>0.13580246913580246</v>
      </c>
      <c r="M100" s="29">
        <v>10875.637089877253</v>
      </c>
      <c r="N100" s="34">
        <f>M100/D100</f>
        <v>0.13580246913580246</v>
      </c>
      <c r="O100" s="3"/>
      <c r="P100">
        <v>24000</v>
      </c>
      <c r="Q100" s="2">
        <f t="shared" si="24"/>
        <v>0.14814814814814814</v>
      </c>
      <c r="R100" s="31">
        <v>11864.331370775186</v>
      </c>
      <c r="S100" s="37">
        <f t="shared" si="17"/>
        <v>0.14814814814814814</v>
      </c>
      <c r="T100" s="2"/>
      <c r="U100">
        <v>41000</v>
      </c>
      <c r="V100" s="2">
        <f t="shared" si="25"/>
        <v>0.25308641975308643</v>
      </c>
      <c r="W100" s="31">
        <v>20268.232758407608</v>
      </c>
      <c r="X100" s="37">
        <f t="shared" si="18"/>
        <v>0.25308641975308638</v>
      </c>
      <c r="Y100" s="2"/>
      <c r="Z100">
        <v>27000</v>
      </c>
      <c r="AA100" s="3">
        <f t="shared" si="26"/>
        <v>0.16666666666666666</v>
      </c>
      <c r="AB100" s="29">
        <v>13347.372792122083</v>
      </c>
      <c r="AC100" s="33">
        <f t="shared" si="19"/>
        <v>0.16666666666666666</v>
      </c>
      <c r="AD100" s="3"/>
      <c r="AE100">
        <v>14000</v>
      </c>
      <c r="AF100" s="3">
        <f t="shared" si="20"/>
        <v>8.6419753086419748E-2</v>
      </c>
      <c r="AG100" s="35">
        <v>6920.8599662855249</v>
      </c>
      <c r="AH100" s="39">
        <f t="shared" si="21"/>
        <v>8.6419753086419748E-2</v>
      </c>
    </row>
    <row r="101" spans="1:34" x14ac:dyDescent="0.2">
      <c r="A101" t="s">
        <v>141</v>
      </c>
      <c r="B101">
        <v>110000</v>
      </c>
      <c r="C101" s="7">
        <f>B101/coursework_1_data_2019!D101</f>
        <v>705.12820512820508</v>
      </c>
      <c r="D101" s="7">
        <f>(B101/coursework_1_data_2019!G101)*100000</f>
        <v>77711.056163899688</v>
      </c>
      <c r="E101" s="5"/>
      <c r="F101">
        <v>33000</v>
      </c>
      <c r="G101" s="3">
        <f t="shared" si="22"/>
        <v>0.3</v>
      </c>
      <c r="H101">
        <v>23313.316849169903</v>
      </c>
      <c r="I101" s="32">
        <f t="shared" si="16"/>
        <v>0.3</v>
      </c>
      <c r="J101" s="3"/>
      <c r="K101">
        <v>30000</v>
      </c>
      <c r="L101" s="3">
        <f t="shared" si="23"/>
        <v>0.27272727272727271</v>
      </c>
      <c r="M101" s="29">
        <v>21193.924408336276</v>
      </c>
      <c r="N101" s="34">
        <f>M101/D101</f>
        <v>0.27272727272727271</v>
      </c>
      <c r="O101" s="3"/>
      <c r="P101">
        <v>10000</v>
      </c>
      <c r="Q101" s="2">
        <f t="shared" si="24"/>
        <v>9.0909090909090912E-2</v>
      </c>
      <c r="R101" s="31">
        <v>7064.6414694454261</v>
      </c>
      <c r="S101" s="37">
        <f t="shared" si="17"/>
        <v>9.0909090909090912E-2</v>
      </c>
      <c r="T101" s="2"/>
      <c r="U101">
        <v>22000</v>
      </c>
      <c r="V101" s="2">
        <f t="shared" si="25"/>
        <v>0.2</v>
      </c>
      <c r="W101" s="31">
        <v>15542.211232779937</v>
      </c>
      <c r="X101" s="37">
        <f t="shared" si="18"/>
        <v>0.19999999999999998</v>
      </c>
      <c r="Y101" s="2"/>
      <c r="Z101">
        <v>6000</v>
      </c>
      <c r="AA101" s="3">
        <f t="shared" si="26"/>
        <v>5.4545454545454543E-2</v>
      </c>
      <c r="AB101" s="29">
        <v>4238.7848816672558</v>
      </c>
      <c r="AC101" s="33">
        <f t="shared" si="19"/>
        <v>5.454545454545455E-2</v>
      </c>
      <c r="AD101" s="3"/>
      <c r="AE101">
        <v>9000</v>
      </c>
      <c r="AF101" s="3">
        <f t="shared" si="20"/>
        <v>8.1818181818181818E-2</v>
      </c>
      <c r="AG101" s="35">
        <v>6358.1773225008828</v>
      </c>
      <c r="AH101" s="39">
        <f t="shared" si="21"/>
        <v>8.1818181818181804E-2</v>
      </c>
    </row>
    <row r="102" spans="1:34" x14ac:dyDescent="0.2">
      <c r="A102" t="s">
        <v>142</v>
      </c>
      <c r="B102">
        <v>200000</v>
      </c>
      <c r="C102" s="7">
        <f>B102/coursework_1_data_2019!D102</f>
        <v>258.39793281653749</v>
      </c>
      <c r="D102" s="7">
        <f>(B102/coursework_1_data_2019!G102)*100000</f>
        <v>72820.217805271459</v>
      </c>
      <c r="E102" s="5"/>
      <c r="F102">
        <v>9000</v>
      </c>
      <c r="G102" s="3">
        <f t="shared" si="22"/>
        <v>4.4999999999999998E-2</v>
      </c>
      <c r="H102">
        <v>3276.9098012372156</v>
      </c>
      <c r="I102" s="32">
        <f t="shared" si="16"/>
        <v>4.4999999999999998E-2</v>
      </c>
      <c r="J102" s="3"/>
      <c r="K102">
        <v>66000</v>
      </c>
      <c r="L102" s="3">
        <f t="shared" si="23"/>
        <v>0.33</v>
      </c>
      <c r="M102" s="29">
        <v>24030.671875739583</v>
      </c>
      <c r="N102" s="34">
        <f>M102/D102</f>
        <v>0.33</v>
      </c>
      <c r="O102" s="3"/>
      <c r="P102">
        <v>19000</v>
      </c>
      <c r="Q102" s="2">
        <f t="shared" si="24"/>
        <v>9.5000000000000001E-2</v>
      </c>
      <c r="R102" s="31">
        <v>6917.9206915007881</v>
      </c>
      <c r="S102" s="37">
        <f t="shared" si="17"/>
        <v>9.4999999999999987E-2</v>
      </c>
      <c r="T102" s="2"/>
      <c r="U102">
        <v>66000</v>
      </c>
      <c r="V102" s="2">
        <f t="shared" si="25"/>
        <v>0.33</v>
      </c>
      <c r="W102" s="31">
        <v>24030.671875739583</v>
      </c>
      <c r="X102" s="37">
        <f t="shared" si="18"/>
        <v>0.33</v>
      </c>
      <c r="Y102" s="2"/>
      <c r="Z102">
        <v>20000</v>
      </c>
      <c r="AA102" s="3">
        <f t="shared" si="26"/>
        <v>0.1</v>
      </c>
      <c r="AB102" s="29">
        <v>7282.021780527145</v>
      </c>
      <c r="AC102" s="33">
        <f t="shared" si="19"/>
        <v>9.9999999999999992E-2</v>
      </c>
      <c r="AD102" s="3"/>
      <c r="AE102">
        <v>20000</v>
      </c>
      <c r="AF102" s="3">
        <f t="shared" si="20"/>
        <v>0.1</v>
      </c>
      <c r="AG102" s="35">
        <v>7282.021780527145</v>
      </c>
      <c r="AH102" s="39">
        <f t="shared" si="21"/>
        <v>9.9999999999999992E-2</v>
      </c>
    </row>
    <row r="103" spans="1:34" x14ac:dyDescent="0.2">
      <c r="A103" t="s">
        <v>143</v>
      </c>
      <c r="B103">
        <v>119000</v>
      </c>
      <c r="C103" s="7">
        <f>B103/coursework_1_data_2019!D103</f>
        <v>477.9116465863454</v>
      </c>
      <c r="D103" s="7">
        <f>(B103/coursework_1_data_2019!G103)*100000</f>
        <v>81874.161477863017</v>
      </c>
      <c r="E103" s="5"/>
      <c r="F103">
        <v>40000</v>
      </c>
      <c r="G103" s="3">
        <f t="shared" si="22"/>
        <v>0.33613445378151263</v>
      </c>
      <c r="H103">
        <v>27520.726547180846</v>
      </c>
      <c r="I103" s="32">
        <f t="shared" si="16"/>
        <v>0.33613445378151258</v>
      </c>
      <c r="J103" s="3"/>
      <c r="K103">
        <v>29000</v>
      </c>
      <c r="L103" s="3">
        <f t="shared" si="23"/>
        <v>0.24369747899159663</v>
      </c>
      <c r="M103" s="29">
        <v>19952.526746706113</v>
      </c>
      <c r="N103" s="34">
        <f>M103/D103</f>
        <v>0.24369747899159663</v>
      </c>
      <c r="O103" s="3"/>
      <c r="P103">
        <v>5000</v>
      </c>
      <c r="Q103" s="2">
        <f t="shared" si="24"/>
        <v>4.2016806722689079E-2</v>
      </c>
      <c r="R103" s="31">
        <v>3440.0908183976057</v>
      </c>
      <c r="S103" s="37">
        <f t="shared" si="17"/>
        <v>4.2016806722689072E-2</v>
      </c>
      <c r="T103" s="2"/>
      <c r="U103">
        <v>19000</v>
      </c>
      <c r="V103" s="2">
        <f t="shared" si="25"/>
        <v>0.15966386554621848</v>
      </c>
      <c r="W103" s="31">
        <v>13072.345109910902</v>
      </c>
      <c r="X103" s="37">
        <f t="shared" si="18"/>
        <v>0.1596638655462185</v>
      </c>
      <c r="Y103" s="2"/>
      <c r="Z103">
        <v>13000</v>
      </c>
      <c r="AA103" s="3">
        <f t="shared" si="26"/>
        <v>0.1092436974789916</v>
      </c>
      <c r="AB103" s="29">
        <v>8944.2361278337758</v>
      </c>
      <c r="AC103" s="33">
        <f t="shared" si="19"/>
        <v>0.10924369747899161</v>
      </c>
      <c r="AD103" s="3"/>
      <c r="AE103">
        <v>13000</v>
      </c>
      <c r="AF103" s="3">
        <f t="shared" si="20"/>
        <v>0.1092436974789916</v>
      </c>
      <c r="AG103" s="35">
        <v>8944.2361278337758</v>
      </c>
      <c r="AH103" s="39">
        <f t="shared" si="21"/>
        <v>0.10924369747899161</v>
      </c>
    </row>
    <row r="104" spans="1:34" x14ac:dyDescent="0.2">
      <c r="A104" t="s">
        <v>144</v>
      </c>
      <c r="B104">
        <v>130000</v>
      </c>
      <c r="C104" s="7">
        <f>B104/coursework_1_data_2019!D104</f>
        <v>364.14565826330534</v>
      </c>
      <c r="D104" s="7">
        <f>(B104/coursework_1_data_2019!G104)*100000</f>
        <v>69706.962653154231</v>
      </c>
      <c r="E104" s="5"/>
      <c r="F104">
        <v>24000</v>
      </c>
      <c r="G104" s="3">
        <f t="shared" si="22"/>
        <v>0.18461538461538463</v>
      </c>
      <c r="H104">
        <v>12868.977720582323</v>
      </c>
      <c r="I104" s="32">
        <f t="shared" si="16"/>
        <v>0.18461538461538465</v>
      </c>
      <c r="J104" s="3"/>
      <c r="K104">
        <v>39000</v>
      </c>
      <c r="L104" s="3">
        <f t="shared" si="23"/>
        <v>0.3</v>
      </c>
      <c r="M104" s="29">
        <v>20912.088795946271</v>
      </c>
      <c r="N104" s="34">
        <f>M104/D104</f>
        <v>0.30000000000000004</v>
      </c>
      <c r="O104" s="3"/>
      <c r="P104">
        <v>16000</v>
      </c>
      <c r="Q104" s="2">
        <f t="shared" si="24"/>
        <v>0.12307692307692308</v>
      </c>
      <c r="R104" s="31">
        <v>8579.3184803882141</v>
      </c>
      <c r="S104" s="37">
        <f t="shared" si="17"/>
        <v>0.1230769230769231</v>
      </c>
      <c r="T104" s="2"/>
      <c r="U104">
        <v>29000</v>
      </c>
      <c r="V104" s="2">
        <f t="shared" si="25"/>
        <v>0.22307692307692309</v>
      </c>
      <c r="W104" s="31">
        <v>15550.014745703638</v>
      </c>
      <c r="X104" s="37">
        <f t="shared" si="18"/>
        <v>0.22307692307692312</v>
      </c>
      <c r="Y104" s="2"/>
      <c r="Z104">
        <v>12000</v>
      </c>
      <c r="AA104" s="3">
        <f t="shared" si="26"/>
        <v>9.2307692307692313E-2</v>
      </c>
      <c r="AB104" s="29">
        <v>6434.4888602911615</v>
      </c>
      <c r="AC104" s="33">
        <f t="shared" si="19"/>
        <v>9.2307692307692327E-2</v>
      </c>
      <c r="AD104" s="3"/>
      <c r="AE104">
        <v>10000</v>
      </c>
      <c r="AF104" s="3">
        <f t="shared" si="20"/>
        <v>7.6923076923076927E-2</v>
      </c>
      <c r="AG104" s="35">
        <v>5362.0740502426333</v>
      </c>
      <c r="AH104" s="39">
        <f t="shared" si="21"/>
        <v>7.6923076923076927E-2</v>
      </c>
    </row>
    <row r="105" spans="1:34" x14ac:dyDescent="0.2">
      <c r="A105" t="s">
        <v>145</v>
      </c>
      <c r="B105">
        <v>140000</v>
      </c>
      <c r="C105" s="7">
        <f>B105/coursework_1_data_2019!D105</f>
        <v>169.90291262135923</v>
      </c>
      <c r="D105" s="7">
        <f>(B105/coursework_1_data_2019!G105)*100000</f>
        <v>65053.343741868332</v>
      </c>
      <c r="E105" s="5"/>
      <c r="F105">
        <v>32000</v>
      </c>
      <c r="G105" s="3">
        <f t="shared" si="22"/>
        <v>0.22857142857142856</v>
      </c>
      <c r="H105">
        <v>14869.335712427048</v>
      </c>
      <c r="I105" s="32">
        <f t="shared" si="16"/>
        <v>0.22857142857142859</v>
      </c>
      <c r="J105" s="3"/>
      <c r="K105">
        <v>20000</v>
      </c>
      <c r="L105" s="3">
        <f t="shared" si="23"/>
        <v>0.14285714285714285</v>
      </c>
      <c r="M105" s="29">
        <v>9293.334820266904</v>
      </c>
      <c r="N105" s="34">
        <f>M105/D105</f>
        <v>0.14285714285714285</v>
      </c>
      <c r="O105" s="3"/>
      <c r="P105">
        <v>11000</v>
      </c>
      <c r="Q105" s="2">
        <f t="shared" si="24"/>
        <v>7.857142857142857E-2</v>
      </c>
      <c r="R105" s="31">
        <v>5111.334151146797</v>
      </c>
      <c r="S105" s="37">
        <f t="shared" si="17"/>
        <v>7.857142857142857E-2</v>
      </c>
      <c r="T105" s="2"/>
      <c r="U105">
        <v>43000</v>
      </c>
      <c r="V105" s="2">
        <f t="shared" si="25"/>
        <v>0.30714285714285716</v>
      </c>
      <c r="W105" s="31">
        <v>19980.669863573843</v>
      </c>
      <c r="X105" s="37">
        <f t="shared" si="18"/>
        <v>0.30714285714285711</v>
      </c>
      <c r="Y105" s="2"/>
      <c r="Z105">
        <v>20000</v>
      </c>
      <c r="AA105" s="3">
        <f t="shared" si="26"/>
        <v>0.14285714285714285</v>
      </c>
      <c r="AB105" s="29">
        <v>9293.334820266904</v>
      </c>
      <c r="AC105" s="33">
        <f t="shared" si="19"/>
        <v>0.14285714285714285</v>
      </c>
      <c r="AD105" s="3"/>
      <c r="AE105">
        <v>14000</v>
      </c>
      <c r="AF105" s="3">
        <f t="shared" si="20"/>
        <v>0.1</v>
      </c>
      <c r="AG105" s="35">
        <v>6505.334374186833</v>
      </c>
      <c r="AH105" s="39">
        <f t="shared" si="21"/>
        <v>9.9999999999999992E-2</v>
      </c>
    </row>
    <row r="106" spans="1:34" x14ac:dyDescent="0.2">
      <c r="A106" t="s">
        <v>146</v>
      </c>
      <c r="B106">
        <v>210000</v>
      </c>
      <c r="C106" s="7">
        <f>B106/coursework_1_data_2019!D106</f>
        <v>204.28015564202335</v>
      </c>
      <c r="D106" s="7">
        <f>(B106/coursework_1_data_2019!G106)*100000</f>
        <v>76066.286335234996</v>
      </c>
      <c r="E106" s="5"/>
      <c r="F106">
        <v>57000</v>
      </c>
      <c r="G106" s="3">
        <f t="shared" si="22"/>
        <v>0.27142857142857141</v>
      </c>
      <c r="H106">
        <v>20646.563433849497</v>
      </c>
      <c r="I106" s="32">
        <f t="shared" si="16"/>
        <v>0.27142857142857141</v>
      </c>
      <c r="J106" s="3"/>
      <c r="K106">
        <v>64000</v>
      </c>
      <c r="L106" s="3">
        <f t="shared" si="23"/>
        <v>0.30476190476190479</v>
      </c>
      <c r="M106" s="29">
        <v>23182.106311690666</v>
      </c>
      <c r="N106" s="34">
        <f>M106/D106</f>
        <v>0.30476190476190479</v>
      </c>
      <c r="O106" s="3"/>
      <c r="P106">
        <v>19000</v>
      </c>
      <c r="Q106" s="2">
        <f t="shared" si="24"/>
        <v>9.0476190476190474E-2</v>
      </c>
      <c r="R106" s="31">
        <v>6882.1878112831664</v>
      </c>
      <c r="S106" s="37">
        <f t="shared" si="17"/>
        <v>9.0476190476190474E-2</v>
      </c>
      <c r="T106" s="2"/>
      <c r="U106">
        <v>43000</v>
      </c>
      <c r="V106" s="2">
        <f t="shared" si="25"/>
        <v>0.20476190476190476</v>
      </c>
      <c r="W106" s="31">
        <v>15575.477678167166</v>
      </c>
      <c r="X106" s="37">
        <f t="shared" si="18"/>
        <v>0.20476190476190476</v>
      </c>
      <c r="Y106" s="2"/>
      <c r="Z106">
        <v>19000</v>
      </c>
      <c r="AA106" s="3">
        <f t="shared" si="26"/>
        <v>9.0476190476190474E-2</v>
      </c>
      <c r="AB106" s="29">
        <v>6882.1878112831664</v>
      </c>
      <c r="AC106" s="33">
        <f t="shared" si="19"/>
        <v>9.0476190476190474E-2</v>
      </c>
      <c r="AD106" s="3"/>
      <c r="AE106">
        <v>8000</v>
      </c>
      <c r="AF106" s="3">
        <f t="shared" si="20"/>
        <v>3.8095238095238099E-2</v>
      </c>
      <c r="AG106" s="35">
        <v>2897.7632889613333</v>
      </c>
      <c r="AH106" s="39">
        <f t="shared" si="21"/>
        <v>3.8095238095238099E-2</v>
      </c>
    </row>
    <row r="107" spans="1:34" x14ac:dyDescent="0.2">
      <c r="A107" t="s">
        <v>147</v>
      </c>
      <c r="B107">
        <v>51000</v>
      </c>
      <c r="C107" s="7">
        <f>B107/coursework_1_data_2019!D107</f>
        <v>593.02325581395348</v>
      </c>
      <c r="D107" s="7">
        <f>(B107/coursework_1_data_2019!G107)*100000</f>
        <v>118737.19500838144</v>
      </c>
      <c r="E107" s="5"/>
      <c r="F107">
        <v>17000</v>
      </c>
      <c r="G107" s="3">
        <f t="shared" si="22"/>
        <v>0.33333333333333331</v>
      </c>
      <c r="H107" s="15">
        <v>39579.065002793817</v>
      </c>
      <c r="I107" s="32">
        <f t="shared" si="16"/>
        <v>0.33333333333333337</v>
      </c>
      <c r="J107" s="3"/>
      <c r="K107">
        <v>5000</v>
      </c>
      <c r="L107" s="3">
        <f t="shared" si="23"/>
        <v>9.8039215686274508E-2</v>
      </c>
      <c r="M107" s="29">
        <v>11640.901471409947</v>
      </c>
      <c r="N107" s="34">
        <f>M107/D107</f>
        <v>9.8039215686274522E-2</v>
      </c>
      <c r="O107" s="3"/>
      <c r="P107">
        <v>8000</v>
      </c>
      <c r="Q107" s="2">
        <f t="shared" si="24"/>
        <v>0.15686274509803921</v>
      </c>
      <c r="R107" s="31">
        <v>18625.442354255913</v>
      </c>
      <c r="S107" s="37">
        <f t="shared" si="17"/>
        <v>0.15686274509803921</v>
      </c>
      <c r="T107" s="2"/>
      <c r="U107">
        <v>14000</v>
      </c>
      <c r="V107" s="2">
        <f t="shared" si="25"/>
        <v>0.27450980392156865</v>
      </c>
      <c r="W107" s="31">
        <v>32594.524119947848</v>
      </c>
      <c r="X107" s="37">
        <f t="shared" si="18"/>
        <v>0.27450980392156865</v>
      </c>
      <c r="Y107" s="2"/>
      <c r="Z107">
        <v>5000</v>
      </c>
      <c r="AA107" s="3">
        <f t="shared" si="26"/>
        <v>9.8039215686274508E-2</v>
      </c>
      <c r="AB107" s="29">
        <v>11640.901471409947</v>
      </c>
      <c r="AC107" s="33">
        <f t="shared" si="19"/>
        <v>9.8039215686274522E-2</v>
      </c>
      <c r="AD107" s="3"/>
      <c r="AE107">
        <v>2000</v>
      </c>
      <c r="AF107" s="3">
        <f t="shared" si="20"/>
        <v>3.9215686274509803E-2</v>
      </c>
      <c r="AG107" s="35">
        <v>4656.3605885639781</v>
      </c>
      <c r="AH107" s="39">
        <f t="shared" si="21"/>
        <v>3.9215686274509803E-2</v>
      </c>
    </row>
    <row r="108" spans="1:34" x14ac:dyDescent="0.2">
      <c r="A108" t="s">
        <v>148</v>
      </c>
      <c r="B108">
        <v>189000</v>
      </c>
      <c r="C108" s="7">
        <f>B108/coursework_1_data_2019!D108</f>
        <v>116.81087762669964</v>
      </c>
      <c r="D108" s="7">
        <f>(B108/coursework_1_data_2019!G108)*100000</f>
        <v>80512.896973311465</v>
      </c>
      <c r="E108" s="5"/>
      <c r="F108">
        <v>39000</v>
      </c>
      <c r="G108" s="3">
        <f t="shared" si="22"/>
        <v>0.20634920634920634</v>
      </c>
      <c r="H108">
        <v>16613.772391318238</v>
      </c>
      <c r="I108" s="32">
        <f t="shared" si="16"/>
        <v>0.20634920634920634</v>
      </c>
      <c r="J108" s="3"/>
      <c r="K108">
        <v>32000</v>
      </c>
      <c r="L108" s="3">
        <f t="shared" si="23"/>
        <v>0.1693121693121693</v>
      </c>
      <c r="M108" s="29">
        <v>13631.813244158555</v>
      </c>
      <c r="N108" s="34">
        <f>M108/D108</f>
        <v>0.1693121693121693</v>
      </c>
      <c r="O108" s="3"/>
      <c r="P108">
        <v>1000</v>
      </c>
      <c r="Q108" s="2">
        <f t="shared" si="24"/>
        <v>5.2910052910052907E-3</v>
      </c>
      <c r="R108" s="31">
        <v>425.99416387995484</v>
      </c>
      <c r="S108" s="37">
        <f t="shared" si="17"/>
        <v>5.2910052910052907E-3</v>
      </c>
      <c r="T108" s="2"/>
      <c r="U108">
        <v>72000</v>
      </c>
      <c r="V108" s="2">
        <f t="shared" si="25"/>
        <v>0.38095238095238093</v>
      </c>
      <c r="W108" s="31">
        <v>30671.579799356747</v>
      </c>
      <c r="X108" s="37">
        <f t="shared" si="18"/>
        <v>0.38095238095238093</v>
      </c>
      <c r="Y108" s="2"/>
      <c r="Z108">
        <v>26000</v>
      </c>
      <c r="AA108" s="3">
        <f t="shared" si="26"/>
        <v>0.13756613756613756</v>
      </c>
      <c r="AB108" s="29">
        <v>11075.848260878825</v>
      </c>
      <c r="AC108" s="33">
        <f t="shared" si="19"/>
        <v>0.13756613756613756</v>
      </c>
      <c r="AD108" s="3"/>
      <c r="AE108">
        <v>19000</v>
      </c>
      <c r="AF108" s="3">
        <f t="shared" si="20"/>
        <v>0.10052910052910052</v>
      </c>
      <c r="AG108" s="35">
        <v>8093.8891137191422</v>
      </c>
      <c r="AH108" s="39">
        <f t="shared" si="21"/>
        <v>0.10052910052910054</v>
      </c>
    </row>
    <row r="109" spans="1:34" x14ac:dyDescent="0.2">
      <c r="A109" t="s">
        <v>149</v>
      </c>
      <c r="B109">
        <v>250000</v>
      </c>
      <c r="C109" s="7">
        <f>B109/coursework_1_data_2019!D109</f>
        <v>236.96682464454977</v>
      </c>
      <c r="D109" s="7">
        <f>(B109/coursework_1_data_2019!G109)*100000</f>
        <v>77344.305912198746</v>
      </c>
      <c r="E109" s="5"/>
      <c r="F109">
        <v>51000</v>
      </c>
      <c r="G109" s="3">
        <f t="shared" si="22"/>
        <v>0.20399999999999999</v>
      </c>
      <c r="H109">
        <v>15778.238406088543</v>
      </c>
      <c r="I109" s="32">
        <f t="shared" si="16"/>
        <v>0.20399999999999999</v>
      </c>
      <c r="J109" s="3"/>
      <c r="K109">
        <v>86000</v>
      </c>
      <c r="L109" s="3">
        <f t="shared" si="23"/>
        <v>0.34399999999999997</v>
      </c>
      <c r="M109" s="29">
        <v>26606.441233796369</v>
      </c>
      <c r="N109" s="34">
        <f>M109/D109</f>
        <v>0.34400000000000003</v>
      </c>
      <c r="O109" s="3"/>
      <c r="P109">
        <v>35000</v>
      </c>
      <c r="Q109" s="2">
        <f t="shared" si="24"/>
        <v>0.14000000000000001</v>
      </c>
      <c r="R109" s="31">
        <v>10828.202827707824</v>
      </c>
      <c r="S109" s="37">
        <f t="shared" si="17"/>
        <v>0.13999999999999999</v>
      </c>
      <c r="T109" s="2"/>
      <c r="U109">
        <v>42000</v>
      </c>
      <c r="V109" s="2">
        <f t="shared" si="25"/>
        <v>0.16800000000000001</v>
      </c>
      <c r="W109" s="31">
        <v>12993.843393249388</v>
      </c>
      <c r="X109" s="37">
        <f t="shared" si="18"/>
        <v>0.16799999999999998</v>
      </c>
      <c r="Y109" s="2"/>
      <c r="Z109">
        <v>19000</v>
      </c>
      <c r="AA109" s="3">
        <f t="shared" si="26"/>
        <v>7.5999999999999998E-2</v>
      </c>
      <c r="AB109" s="29">
        <v>5878.1672493271044</v>
      </c>
      <c r="AC109" s="33">
        <f t="shared" si="19"/>
        <v>7.5999999999999998E-2</v>
      </c>
      <c r="AD109" s="3"/>
      <c r="AE109">
        <v>17000</v>
      </c>
      <c r="AF109" s="3">
        <f t="shared" si="20"/>
        <v>6.8000000000000005E-2</v>
      </c>
      <c r="AG109" s="35">
        <v>5259.4128020295148</v>
      </c>
      <c r="AH109" s="39">
        <f t="shared" si="21"/>
        <v>6.8000000000000005E-2</v>
      </c>
    </row>
    <row r="110" spans="1:34" x14ac:dyDescent="0.2">
      <c r="A110" t="s">
        <v>150</v>
      </c>
      <c r="B110">
        <v>220000</v>
      </c>
      <c r="C110" s="7">
        <f>B110/coursework_1_data_2019!D110</f>
        <v>242.02420242024203</v>
      </c>
      <c r="D110" s="7">
        <f>(B110/coursework_1_data_2019!G110)*100000</f>
        <v>74063.849771580353</v>
      </c>
      <c r="E110" s="5"/>
      <c r="F110">
        <v>73000</v>
      </c>
      <c r="G110" s="3">
        <f t="shared" si="22"/>
        <v>0.33181818181818185</v>
      </c>
      <c r="H110">
        <v>24575.731969660756</v>
      </c>
      <c r="I110" s="32">
        <f t="shared" si="16"/>
        <v>0.33181818181818185</v>
      </c>
      <c r="J110" s="3"/>
      <c r="K110">
        <v>62000</v>
      </c>
      <c r="L110" s="3">
        <f t="shared" si="23"/>
        <v>0.2818181818181818</v>
      </c>
      <c r="M110" s="29">
        <v>20872.539481081738</v>
      </c>
      <c r="N110" s="34">
        <f>M110/D110</f>
        <v>0.28181818181818186</v>
      </c>
      <c r="O110" s="3"/>
      <c r="P110">
        <v>24000</v>
      </c>
      <c r="Q110" s="2">
        <f t="shared" si="24"/>
        <v>0.10909090909090909</v>
      </c>
      <c r="R110" s="31">
        <v>8079.6927023542203</v>
      </c>
      <c r="S110" s="37">
        <f t="shared" si="17"/>
        <v>0.10909090909090909</v>
      </c>
      <c r="T110" s="2"/>
      <c r="U110">
        <v>30000</v>
      </c>
      <c r="V110" s="2">
        <f t="shared" si="25"/>
        <v>0.13636363636363635</v>
      </c>
      <c r="W110" s="31">
        <v>10099.615877942777</v>
      </c>
      <c r="X110" s="37">
        <f t="shared" si="18"/>
        <v>0.13636363636363638</v>
      </c>
      <c r="Y110" s="2"/>
      <c r="Z110">
        <v>14000</v>
      </c>
      <c r="AA110" s="3">
        <f t="shared" si="26"/>
        <v>6.363636363636363E-2</v>
      </c>
      <c r="AB110" s="29">
        <v>4713.1540763732955</v>
      </c>
      <c r="AC110" s="33">
        <f t="shared" si="19"/>
        <v>6.3636363636363644E-2</v>
      </c>
      <c r="AD110" s="3"/>
      <c r="AE110">
        <v>17000</v>
      </c>
      <c r="AF110" s="3">
        <f t="shared" si="20"/>
        <v>7.7272727272727271E-2</v>
      </c>
      <c r="AG110" s="35">
        <v>5723.1156641675734</v>
      </c>
      <c r="AH110" s="39">
        <f t="shared" si="21"/>
        <v>7.7272727272727285E-2</v>
      </c>
    </row>
    <row r="111" spans="1:34" x14ac:dyDescent="0.2">
      <c r="A111" t="s">
        <v>151</v>
      </c>
      <c r="B111">
        <v>430000</v>
      </c>
      <c r="C111" s="7">
        <f>B111/coursework_1_data_2019!D111</f>
        <v>275.28809218950062</v>
      </c>
      <c r="D111" s="7">
        <f>(B111/coursework_1_data_2019!G111)*100000</f>
        <v>74286.632379642702</v>
      </c>
      <c r="E111" s="5"/>
      <c r="F111">
        <v>130000</v>
      </c>
      <c r="G111" s="3">
        <f t="shared" si="22"/>
        <v>0.30232558139534882</v>
      </c>
      <c r="H111">
        <v>22458.749324078024</v>
      </c>
      <c r="I111" s="32">
        <f t="shared" si="16"/>
        <v>0.30232558139534882</v>
      </c>
      <c r="J111" s="3"/>
      <c r="K111">
        <v>131000</v>
      </c>
      <c r="L111" s="3">
        <f t="shared" si="23"/>
        <v>0.30465116279069765</v>
      </c>
      <c r="M111" s="29">
        <v>22631.508934263242</v>
      </c>
      <c r="N111" s="34">
        <f>M111/D111</f>
        <v>0.30465116279069765</v>
      </c>
      <c r="O111" s="3"/>
      <c r="P111">
        <v>20000</v>
      </c>
      <c r="Q111" s="2">
        <f t="shared" si="24"/>
        <v>4.6511627906976744E-2</v>
      </c>
      <c r="R111" s="31">
        <v>3455.1922037043119</v>
      </c>
      <c r="S111" s="37">
        <f t="shared" si="17"/>
        <v>4.6511627906976744E-2</v>
      </c>
      <c r="T111" s="2"/>
      <c r="U111">
        <v>83000</v>
      </c>
      <c r="V111" s="2">
        <f t="shared" si="25"/>
        <v>0.19302325581395349</v>
      </c>
      <c r="W111" s="31">
        <v>14339.047645372893</v>
      </c>
      <c r="X111" s="37">
        <f t="shared" si="18"/>
        <v>0.19302325581395349</v>
      </c>
      <c r="Y111" s="2"/>
      <c r="Z111">
        <v>27000</v>
      </c>
      <c r="AA111" s="3">
        <f t="shared" si="26"/>
        <v>6.2790697674418611E-2</v>
      </c>
      <c r="AB111" s="29">
        <v>4664.5094750008202</v>
      </c>
      <c r="AC111" s="33">
        <f t="shared" si="19"/>
        <v>6.2790697674418597E-2</v>
      </c>
      <c r="AD111" s="3"/>
      <c r="AE111">
        <v>39000</v>
      </c>
      <c r="AF111" s="3">
        <f t="shared" si="20"/>
        <v>9.0697674418604657E-2</v>
      </c>
      <c r="AG111" s="35">
        <v>6737.6247972234069</v>
      </c>
      <c r="AH111" s="39">
        <f t="shared" si="21"/>
        <v>9.0697674418604643E-2</v>
      </c>
    </row>
    <row r="112" spans="1:34" x14ac:dyDescent="0.2">
      <c r="A112" t="s">
        <v>152</v>
      </c>
      <c r="B112">
        <v>231000</v>
      </c>
      <c r="C112" s="7">
        <f>B112/coursework_1_data_2019!D112</f>
        <v>164.2958748221906</v>
      </c>
      <c r="D112" s="7">
        <f>(B112/coursework_1_data_2019!G112)*100000</f>
        <v>65377.235137292191</v>
      </c>
      <c r="E112" s="5"/>
      <c r="F112">
        <v>25000</v>
      </c>
      <c r="G112" s="3">
        <f t="shared" si="22"/>
        <v>0.10822510822510822</v>
      </c>
      <c r="H112">
        <v>7075.4583481917962</v>
      </c>
      <c r="I112" s="32">
        <f t="shared" si="16"/>
        <v>0.10822510822510824</v>
      </c>
      <c r="J112" s="3"/>
      <c r="K112">
        <v>83000</v>
      </c>
      <c r="L112" s="3">
        <f t="shared" si="23"/>
        <v>0.3593073593073593</v>
      </c>
      <c r="M112" s="29">
        <v>23490.521715996761</v>
      </c>
      <c r="N112" s="34">
        <f>M112/D112</f>
        <v>0.3593073593073593</v>
      </c>
      <c r="O112" s="3"/>
      <c r="P112">
        <v>26000</v>
      </c>
      <c r="Q112" s="2">
        <f t="shared" si="24"/>
        <v>0.11255411255411256</v>
      </c>
      <c r="R112" s="31">
        <v>7358.476682119468</v>
      </c>
      <c r="S112" s="37">
        <f t="shared" si="17"/>
        <v>0.11255411255411256</v>
      </c>
      <c r="T112" s="2"/>
      <c r="U112">
        <v>38000</v>
      </c>
      <c r="V112" s="2">
        <f t="shared" si="25"/>
        <v>0.16450216450216451</v>
      </c>
      <c r="W112" s="31">
        <v>10754.696689251528</v>
      </c>
      <c r="X112" s="37">
        <f t="shared" si="18"/>
        <v>0.16450216450216448</v>
      </c>
      <c r="Y112" s="2"/>
      <c r="Z112">
        <v>48000</v>
      </c>
      <c r="AA112" s="3">
        <f t="shared" si="26"/>
        <v>0.20779220779220781</v>
      </c>
      <c r="AB112" s="29">
        <v>13584.880028528249</v>
      </c>
      <c r="AC112" s="33">
        <f t="shared" si="19"/>
        <v>0.20779220779220781</v>
      </c>
      <c r="AD112" s="3"/>
      <c r="AE112">
        <v>11000</v>
      </c>
      <c r="AF112" s="3">
        <f t="shared" si="20"/>
        <v>4.7619047619047616E-2</v>
      </c>
      <c r="AG112" s="35">
        <v>3113.2016732043903</v>
      </c>
      <c r="AH112" s="39">
        <f t="shared" si="21"/>
        <v>4.7619047619047623E-2</v>
      </c>
    </row>
    <row r="113" spans="1:34" x14ac:dyDescent="0.2">
      <c r="A113" t="s">
        <v>153</v>
      </c>
      <c r="B113">
        <v>110000</v>
      </c>
      <c r="C113" s="7">
        <f>B113/coursework_1_data_2019!D113</f>
        <v>141.20667522464697</v>
      </c>
      <c r="D113" s="7">
        <f>(B113/coursework_1_data_2019!G113)*100000</f>
        <v>92281.10502428672</v>
      </c>
      <c r="E113" s="5"/>
      <c r="F113">
        <v>15000</v>
      </c>
      <c r="G113" s="3">
        <f t="shared" si="22"/>
        <v>0.13636363636363635</v>
      </c>
      <c r="H113">
        <v>12583.787048766371</v>
      </c>
      <c r="I113" s="32">
        <f t="shared" si="16"/>
        <v>0.13636363636363635</v>
      </c>
      <c r="J113" s="3"/>
      <c r="K113">
        <v>15000</v>
      </c>
      <c r="L113" s="3">
        <f t="shared" si="23"/>
        <v>0.13636363636363635</v>
      </c>
      <c r="M113" s="29">
        <v>12583.787048766371</v>
      </c>
      <c r="N113" s="34">
        <f>M113/D113</f>
        <v>0.13636363636363635</v>
      </c>
      <c r="O113" s="3"/>
      <c r="P113">
        <v>16000</v>
      </c>
      <c r="Q113" s="2">
        <f t="shared" si="24"/>
        <v>0.14545454545454545</v>
      </c>
      <c r="R113" s="31">
        <v>13422.706185350795</v>
      </c>
      <c r="S113" s="37">
        <f t="shared" si="17"/>
        <v>0.14545454545454545</v>
      </c>
      <c r="T113" s="2"/>
      <c r="U113">
        <v>27000</v>
      </c>
      <c r="V113" s="2">
        <f t="shared" si="25"/>
        <v>0.24545454545454545</v>
      </c>
      <c r="W113" s="31">
        <v>22650.816687779465</v>
      </c>
      <c r="X113" s="37">
        <f t="shared" si="18"/>
        <v>0.24545454545454543</v>
      </c>
      <c r="Y113" s="2"/>
      <c r="Z113">
        <v>15000</v>
      </c>
      <c r="AA113" s="3">
        <f t="shared" si="26"/>
        <v>0.13636363636363635</v>
      </c>
      <c r="AB113" s="29">
        <v>12583.787048766371</v>
      </c>
      <c r="AC113" s="33">
        <f t="shared" si="19"/>
        <v>0.13636363636363635</v>
      </c>
      <c r="AD113" s="3"/>
      <c r="AE113">
        <v>22000</v>
      </c>
      <c r="AF113" s="3">
        <f t="shared" si="20"/>
        <v>0.2</v>
      </c>
      <c r="AG113" s="35">
        <v>18456.221004857343</v>
      </c>
      <c r="AH113" s="39">
        <f t="shared" si="21"/>
        <v>0.19999999999999998</v>
      </c>
    </row>
    <row r="114" spans="1:34" x14ac:dyDescent="0.2">
      <c r="A114" t="s">
        <v>154</v>
      </c>
      <c r="B114">
        <v>149000</v>
      </c>
      <c r="C114" s="7">
        <f>B114/coursework_1_data_2019!D114</f>
        <v>230.29366306027822</v>
      </c>
      <c r="D114" s="7">
        <f>(B114/coursework_1_data_2019!G114)*100000</f>
        <v>69438.295452956721</v>
      </c>
      <c r="E114" s="5"/>
      <c r="F114">
        <v>35000</v>
      </c>
      <c r="G114" s="3">
        <f t="shared" si="22"/>
        <v>0.2348993288590604</v>
      </c>
      <c r="H114">
        <v>16311.00899901668</v>
      </c>
      <c r="I114" s="32">
        <f t="shared" si="16"/>
        <v>0.2348993288590604</v>
      </c>
      <c r="J114" s="3"/>
      <c r="K114">
        <v>58000</v>
      </c>
      <c r="L114" s="3">
        <f t="shared" si="23"/>
        <v>0.38926174496644295</v>
      </c>
      <c r="M114" s="29">
        <v>27029.672055513354</v>
      </c>
      <c r="N114" s="34">
        <f>M114/D114</f>
        <v>0.38926174496644295</v>
      </c>
      <c r="O114" s="3"/>
      <c r="P114">
        <v>10000</v>
      </c>
      <c r="Q114" s="2">
        <f t="shared" si="24"/>
        <v>6.7114093959731544E-2</v>
      </c>
      <c r="R114" s="31">
        <v>4660.2882854333366</v>
      </c>
      <c r="S114" s="37">
        <f t="shared" si="17"/>
        <v>6.7114093959731544E-2</v>
      </c>
      <c r="T114" s="2"/>
      <c r="U114">
        <v>35000</v>
      </c>
      <c r="V114" s="2">
        <f t="shared" si="25"/>
        <v>0.2348993288590604</v>
      </c>
      <c r="W114" s="31">
        <v>16311.00899901668</v>
      </c>
      <c r="X114" s="37">
        <f t="shared" si="18"/>
        <v>0.2348993288590604</v>
      </c>
      <c r="Y114" s="2"/>
      <c r="Z114">
        <v>6000</v>
      </c>
      <c r="AA114" s="3">
        <f t="shared" si="26"/>
        <v>4.0268456375838924E-2</v>
      </c>
      <c r="AB114" s="29">
        <v>2796.1729712600022</v>
      </c>
      <c r="AC114" s="33">
        <f t="shared" si="19"/>
        <v>4.0268456375838924E-2</v>
      </c>
      <c r="AD114" s="3"/>
      <c r="AE114">
        <v>5000</v>
      </c>
      <c r="AF114" s="3">
        <f t="shared" si="20"/>
        <v>3.3557046979865772E-2</v>
      </c>
      <c r="AG114" s="35">
        <v>2330.1441427166683</v>
      </c>
      <c r="AH114" s="39">
        <f t="shared" si="21"/>
        <v>3.3557046979865772E-2</v>
      </c>
    </row>
    <row r="115" spans="1:34" x14ac:dyDescent="0.2">
      <c r="A115" t="s">
        <v>155</v>
      </c>
      <c r="B115">
        <v>439000</v>
      </c>
      <c r="C115" s="7">
        <f>B115/coursework_1_data_2019!D115</f>
        <v>227.81525687597301</v>
      </c>
      <c r="D115" s="7">
        <f>(B115/coursework_1_data_2019!G115)*100000</f>
        <v>75175.609538911507</v>
      </c>
      <c r="E115" s="5"/>
      <c r="F115">
        <v>131000</v>
      </c>
      <c r="G115" s="3">
        <f t="shared" si="22"/>
        <v>0.29840546697038722</v>
      </c>
      <c r="H115">
        <v>22432.812869242389</v>
      </c>
      <c r="I115" s="32">
        <f t="shared" si="16"/>
        <v>0.29840546697038728</v>
      </c>
      <c r="J115" s="3"/>
      <c r="K115">
        <v>104000</v>
      </c>
      <c r="L115" s="3">
        <f t="shared" si="23"/>
        <v>0.23690205011389523</v>
      </c>
      <c r="M115" s="29">
        <v>17809.256018329834</v>
      </c>
      <c r="N115" s="34">
        <f>M115/D115</f>
        <v>0.23690205011389523</v>
      </c>
      <c r="O115" s="3"/>
      <c r="P115">
        <v>36000</v>
      </c>
      <c r="Q115" s="2">
        <f t="shared" si="24"/>
        <v>8.2004555808656038E-2</v>
      </c>
      <c r="R115" s="31">
        <v>6164.7424678834041</v>
      </c>
      <c r="S115" s="37">
        <f t="shared" si="17"/>
        <v>8.2004555808656038E-2</v>
      </c>
      <c r="T115" s="2"/>
      <c r="U115">
        <v>60000</v>
      </c>
      <c r="V115" s="2">
        <f t="shared" si="25"/>
        <v>0.1366742596810934</v>
      </c>
      <c r="W115" s="31">
        <v>10274.570779805674</v>
      </c>
      <c r="X115" s="37">
        <f t="shared" si="18"/>
        <v>0.1366742596810934</v>
      </c>
      <c r="Y115" s="2"/>
      <c r="Z115">
        <v>61000</v>
      </c>
      <c r="AA115" s="3">
        <f t="shared" si="26"/>
        <v>0.13895216400911162</v>
      </c>
      <c r="AB115" s="29">
        <v>10445.813626135769</v>
      </c>
      <c r="AC115" s="33">
        <f t="shared" si="19"/>
        <v>0.13895216400911165</v>
      </c>
      <c r="AD115" s="3"/>
      <c r="AE115">
        <v>47000</v>
      </c>
      <c r="AF115" s="3">
        <f t="shared" si="20"/>
        <v>0.1070615034168565</v>
      </c>
      <c r="AG115" s="35">
        <v>8048.4137775144445</v>
      </c>
      <c r="AH115" s="39">
        <f t="shared" si="21"/>
        <v>0.1070615034168565</v>
      </c>
    </row>
    <row r="116" spans="1:34" x14ac:dyDescent="0.2">
      <c r="A116" t="s">
        <v>156</v>
      </c>
      <c r="B116">
        <v>210000</v>
      </c>
      <c r="C116" s="7">
        <f>B116/coursework_1_data_2019!D116</f>
        <v>157.77610818933132</v>
      </c>
      <c r="D116" s="7">
        <f>(B116/coursework_1_data_2019!G116)*100000</f>
        <v>72176.357774768519</v>
      </c>
      <c r="E116" s="5"/>
      <c r="F116">
        <v>31000</v>
      </c>
      <c r="G116" s="3">
        <f t="shared" si="22"/>
        <v>0.14761904761904762</v>
      </c>
      <c r="H116">
        <v>10654.605195322973</v>
      </c>
      <c r="I116" s="32">
        <f t="shared" si="16"/>
        <v>0.14761904761904762</v>
      </c>
      <c r="J116" s="3"/>
      <c r="K116">
        <v>81000</v>
      </c>
      <c r="L116" s="3">
        <f t="shared" si="23"/>
        <v>0.38571428571428573</v>
      </c>
      <c r="M116" s="29">
        <v>27839.452284553572</v>
      </c>
      <c r="N116" s="34">
        <f>M116/D116</f>
        <v>0.38571428571428573</v>
      </c>
      <c r="O116" s="3"/>
      <c r="P116">
        <v>18000</v>
      </c>
      <c r="Q116" s="2">
        <f t="shared" si="24"/>
        <v>8.5714285714285715E-2</v>
      </c>
      <c r="R116" s="31">
        <v>6186.5449521230157</v>
      </c>
      <c r="S116" s="37">
        <f t="shared" si="17"/>
        <v>8.5714285714285715E-2</v>
      </c>
      <c r="T116" s="2"/>
      <c r="U116">
        <v>42000</v>
      </c>
      <c r="V116" s="2">
        <f t="shared" si="25"/>
        <v>0.2</v>
      </c>
      <c r="W116" s="31">
        <v>14435.271554953704</v>
      </c>
      <c r="X116" s="37">
        <f t="shared" si="18"/>
        <v>0.2</v>
      </c>
      <c r="Y116" s="2"/>
      <c r="Z116">
        <v>27000</v>
      </c>
      <c r="AA116" s="3">
        <f t="shared" si="26"/>
        <v>0.12857142857142856</v>
      </c>
      <c r="AB116" s="29">
        <v>9279.817428184524</v>
      </c>
      <c r="AC116" s="33">
        <f t="shared" si="19"/>
        <v>0.12857142857142859</v>
      </c>
      <c r="AD116" s="3"/>
      <c r="AE116">
        <v>11000</v>
      </c>
      <c r="AF116" s="3">
        <f t="shared" si="20"/>
        <v>5.2380952380952382E-2</v>
      </c>
      <c r="AG116" s="35">
        <v>3780.6663596307321</v>
      </c>
      <c r="AH116" s="39">
        <f t="shared" si="21"/>
        <v>5.2380952380952382E-2</v>
      </c>
    </row>
    <row r="117" spans="1:34" x14ac:dyDescent="0.2">
      <c r="A117" t="s">
        <v>157</v>
      </c>
      <c r="B117">
        <v>130000</v>
      </c>
      <c r="C117" s="7">
        <f>B117/coursework_1_data_2019!D117</f>
        <v>419.35483870967744</v>
      </c>
      <c r="D117" s="7">
        <f>(B117/coursework_1_data_2019!G117)*100000</f>
        <v>81475.074894395773</v>
      </c>
      <c r="E117" s="5"/>
      <c r="F117">
        <v>16000</v>
      </c>
      <c r="G117" s="3">
        <f t="shared" si="22"/>
        <v>0.12307692307692308</v>
      </c>
      <c r="H117">
        <v>10027.701525464094</v>
      </c>
      <c r="I117" s="32">
        <f t="shared" si="16"/>
        <v>0.12307692307692306</v>
      </c>
      <c r="J117" s="3"/>
      <c r="K117">
        <v>47000</v>
      </c>
      <c r="L117" s="3">
        <f t="shared" si="23"/>
        <v>0.36153846153846153</v>
      </c>
      <c r="M117" s="29">
        <v>29456.373231050777</v>
      </c>
      <c r="N117" s="34">
        <f>M117/D117</f>
        <v>0.36153846153846148</v>
      </c>
      <c r="O117" s="3"/>
      <c r="P117">
        <v>17000</v>
      </c>
      <c r="Q117" s="2">
        <f t="shared" si="24"/>
        <v>0.13076923076923078</v>
      </c>
      <c r="R117" s="31">
        <v>10654.432870805602</v>
      </c>
      <c r="S117" s="37">
        <f t="shared" si="17"/>
        <v>0.13076923076923078</v>
      </c>
      <c r="T117" s="2"/>
      <c r="U117">
        <v>35000</v>
      </c>
      <c r="V117" s="2">
        <f t="shared" si="25"/>
        <v>0.26923076923076922</v>
      </c>
      <c r="W117" s="31">
        <v>21935.597086952708</v>
      </c>
      <c r="X117" s="37">
        <f t="shared" si="18"/>
        <v>0.26923076923076922</v>
      </c>
      <c r="Y117" s="2"/>
      <c r="Z117">
        <v>5000</v>
      </c>
      <c r="AA117" s="3">
        <f t="shared" si="26"/>
        <v>3.8461538461538464E-2</v>
      </c>
      <c r="AB117" s="29">
        <v>3133.6567267075293</v>
      </c>
      <c r="AC117" s="33">
        <f t="shared" si="19"/>
        <v>3.8461538461538457E-2</v>
      </c>
      <c r="AD117" s="3"/>
      <c r="AE117">
        <v>10000</v>
      </c>
      <c r="AF117" s="3">
        <f t="shared" si="20"/>
        <v>7.6923076923076927E-2</v>
      </c>
      <c r="AG117" s="35">
        <v>6267.3134534150586</v>
      </c>
      <c r="AH117" s="39">
        <f t="shared" si="21"/>
        <v>7.6923076923076913E-2</v>
      </c>
    </row>
    <row r="118" spans="1:34" x14ac:dyDescent="0.2">
      <c r="A118" t="s">
        <v>158</v>
      </c>
      <c r="B118">
        <v>191000</v>
      </c>
      <c r="C118" s="7">
        <f>B118/coursework_1_data_2019!D118</f>
        <v>147.83281733746131</v>
      </c>
      <c r="D118" s="7">
        <f>(B118/coursework_1_data_2019!G118)*100000</f>
        <v>84758.549075643677</v>
      </c>
      <c r="E118" s="5"/>
      <c r="F118">
        <v>27000</v>
      </c>
      <c r="G118" s="3">
        <f t="shared" si="22"/>
        <v>0.14136125654450263</v>
      </c>
      <c r="H118">
        <v>11981.575000221881</v>
      </c>
      <c r="I118" s="32">
        <f t="shared" si="16"/>
        <v>0.14136125654450263</v>
      </c>
      <c r="J118" s="3"/>
      <c r="K118">
        <v>35000</v>
      </c>
      <c r="L118" s="3">
        <f t="shared" si="23"/>
        <v>0.18324607329842932</v>
      </c>
      <c r="M118" s="29">
        <v>15531.671296583922</v>
      </c>
      <c r="N118" s="34">
        <f>M118/D118</f>
        <v>0.18324607329842935</v>
      </c>
      <c r="O118" s="3"/>
      <c r="P118">
        <v>25000</v>
      </c>
      <c r="Q118" s="2">
        <f t="shared" si="24"/>
        <v>0.13089005235602094</v>
      </c>
      <c r="R118" s="31">
        <v>11094.050926131371</v>
      </c>
      <c r="S118" s="37">
        <f t="shared" si="17"/>
        <v>0.13089005235602094</v>
      </c>
      <c r="T118" s="2"/>
      <c r="U118">
        <v>66000</v>
      </c>
      <c r="V118" s="2">
        <f t="shared" si="25"/>
        <v>0.34554973821989526</v>
      </c>
      <c r="W118" s="31">
        <v>29288.294444986819</v>
      </c>
      <c r="X118" s="37">
        <f t="shared" si="18"/>
        <v>0.34554973821989526</v>
      </c>
      <c r="Y118" s="2"/>
      <c r="Z118">
        <v>25000</v>
      </c>
      <c r="AA118" s="3">
        <f t="shared" si="26"/>
        <v>0.13089005235602094</v>
      </c>
      <c r="AB118" s="29">
        <v>11094.050926131371</v>
      </c>
      <c r="AC118" s="33">
        <f t="shared" si="19"/>
        <v>0.13089005235602094</v>
      </c>
      <c r="AD118" s="3"/>
      <c r="AE118">
        <v>13000</v>
      </c>
      <c r="AF118" s="3">
        <f t="shared" si="20"/>
        <v>6.8062827225130892E-2</v>
      </c>
      <c r="AG118" s="35">
        <v>5768.906481588313</v>
      </c>
      <c r="AH118" s="39">
        <f t="shared" si="21"/>
        <v>6.8062827225130892E-2</v>
      </c>
    </row>
    <row r="119" spans="1:34" x14ac:dyDescent="0.2">
      <c r="A119" t="s">
        <v>159</v>
      </c>
      <c r="B119">
        <v>119000</v>
      </c>
      <c r="C119" s="7">
        <f>B119/coursework_1_data_2019!D119</f>
        <v>320.75471698113205</v>
      </c>
      <c r="D119" s="7">
        <f>(B119/coursework_1_data_2019!G119)*100000</f>
        <v>62570.983889286166</v>
      </c>
      <c r="E119" s="5"/>
      <c r="F119">
        <v>26000</v>
      </c>
      <c r="G119" s="3">
        <f t="shared" si="22"/>
        <v>0.21848739495798319</v>
      </c>
      <c r="H119">
        <v>13670.97126992807</v>
      </c>
      <c r="I119" s="32">
        <f t="shared" si="16"/>
        <v>0.21848739495798319</v>
      </c>
      <c r="J119" s="3"/>
      <c r="K119">
        <v>41000</v>
      </c>
      <c r="L119" s="3">
        <f t="shared" si="23"/>
        <v>0.34453781512605042</v>
      </c>
      <c r="M119" s="29">
        <v>21558.070079501955</v>
      </c>
      <c r="N119" s="34">
        <f>M119/D119</f>
        <v>0.34453781512605042</v>
      </c>
      <c r="O119" s="3"/>
      <c r="P119">
        <v>3000</v>
      </c>
      <c r="Q119" s="2">
        <f t="shared" si="24"/>
        <v>2.5210084033613446E-2</v>
      </c>
      <c r="R119" s="31">
        <v>1577.4197619147772</v>
      </c>
      <c r="S119" s="37">
        <f t="shared" si="17"/>
        <v>2.5210084033613443E-2</v>
      </c>
      <c r="T119" s="2"/>
      <c r="U119">
        <v>30000</v>
      </c>
      <c r="V119" s="2">
        <f t="shared" si="25"/>
        <v>0.25210084033613445</v>
      </c>
      <c r="W119" s="31">
        <v>15774.197619147773</v>
      </c>
      <c r="X119" s="37">
        <f t="shared" si="18"/>
        <v>0.25210084033613445</v>
      </c>
      <c r="Y119" s="2"/>
      <c r="Z119">
        <v>9000</v>
      </c>
      <c r="AA119" s="3">
        <f t="shared" si="26"/>
        <v>7.5630252100840331E-2</v>
      </c>
      <c r="AB119" s="29">
        <v>4732.2592857443324</v>
      </c>
      <c r="AC119" s="33">
        <f t="shared" si="19"/>
        <v>7.5630252100840345E-2</v>
      </c>
      <c r="AD119" s="3"/>
      <c r="AE119">
        <v>10000</v>
      </c>
      <c r="AF119" s="3">
        <f t="shared" si="20"/>
        <v>8.4033613445378158E-2</v>
      </c>
      <c r="AG119" s="35">
        <v>5258.0658730492578</v>
      </c>
      <c r="AH119" s="39">
        <f t="shared" si="21"/>
        <v>8.4033613445378158E-2</v>
      </c>
    </row>
    <row r="120" spans="1:34" x14ac:dyDescent="0.2">
      <c r="A120" t="s">
        <v>160</v>
      </c>
      <c r="B120">
        <v>221000</v>
      </c>
      <c r="C120" s="7">
        <f>B120/coursework_1_data_2019!D120</f>
        <v>201.82648401826484</v>
      </c>
      <c r="D120" s="7">
        <f>(B120/coursework_1_data_2019!G120)*100000</f>
        <v>81729.862464543665</v>
      </c>
      <c r="E120" s="5"/>
      <c r="F120">
        <v>24000</v>
      </c>
      <c r="G120" s="3">
        <f t="shared" si="22"/>
        <v>0.10859728506787331</v>
      </c>
      <c r="H120">
        <v>8875.6411726201259</v>
      </c>
      <c r="I120" s="32">
        <f t="shared" si="16"/>
        <v>0.10859728506787329</v>
      </c>
      <c r="J120" s="3"/>
      <c r="K120">
        <v>57000</v>
      </c>
      <c r="L120" s="3">
        <f t="shared" si="23"/>
        <v>0.25791855203619912</v>
      </c>
      <c r="M120" s="29">
        <v>21079.6477849728</v>
      </c>
      <c r="N120" s="34">
        <f>M120/D120</f>
        <v>0.25791855203619907</v>
      </c>
      <c r="O120" s="3"/>
      <c r="P120">
        <v>21000</v>
      </c>
      <c r="Q120" s="2">
        <f t="shared" si="24"/>
        <v>9.5022624434389136E-2</v>
      </c>
      <c r="R120" s="31">
        <v>7766.186026042611</v>
      </c>
      <c r="S120" s="37">
        <f t="shared" si="17"/>
        <v>9.502262443438915E-2</v>
      </c>
      <c r="T120" s="2"/>
      <c r="U120">
        <v>64000</v>
      </c>
      <c r="V120" s="2">
        <f t="shared" si="25"/>
        <v>0.2895927601809955</v>
      </c>
      <c r="W120" s="31">
        <v>23668.376460320338</v>
      </c>
      <c r="X120" s="37">
        <f t="shared" si="18"/>
        <v>0.2895927601809955</v>
      </c>
      <c r="Y120" s="2"/>
      <c r="Z120">
        <v>32000</v>
      </c>
      <c r="AA120" s="3">
        <f t="shared" si="26"/>
        <v>0.14479638009049775</v>
      </c>
      <c r="AB120" s="29">
        <v>11834.188230160169</v>
      </c>
      <c r="AC120" s="33">
        <f t="shared" si="19"/>
        <v>0.14479638009049775</v>
      </c>
      <c r="AD120" s="3"/>
      <c r="AE120">
        <v>23000</v>
      </c>
      <c r="AF120" s="3">
        <f t="shared" si="20"/>
        <v>0.10407239819004525</v>
      </c>
      <c r="AG120" s="35">
        <v>8505.8227904276209</v>
      </c>
      <c r="AH120" s="39">
        <f t="shared" si="21"/>
        <v>0.10407239819004524</v>
      </c>
    </row>
    <row r="121" spans="1:34" x14ac:dyDescent="0.2">
      <c r="A121" t="s">
        <v>161</v>
      </c>
      <c r="B121">
        <v>139000</v>
      </c>
      <c r="C121" s="7">
        <f>B121/coursework_1_data_2019!D121</f>
        <v>216.51090342679129</v>
      </c>
      <c r="D121" s="7">
        <f>(B121/coursework_1_data_2019!G121)*100000</f>
        <v>72686.959750249705</v>
      </c>
      <c r="E121" s="5"/>
      <c r="F121">
        <v>35000</v>
      </c>
      <c r="G121" s="3">
        <f t="shared" si="22"/>
        <v>0.25179856115107913</v>
      </c>
      <c r="H121">
        <v>18302.471879559274</v>
      </c>
      <c r="I121" s="32">
        <f t="shared" si="16"/>
        <v>0.25179856115107907</v>
      </c>
      <c r="J121" s="3"/>
      <c r="K121">
        <v>39000</v>
      </c>
      <c r="L121" s="3">
        <f t="shared" si="23"/>
        <v>0.2805755395683453</v>
      </c>
      <c r="M121" s="29">
        <v>20394.182951508908</v>
      </c>
      <c r="N121" s="34">
        <f>M121/D121</f>
        <v>0.2805755395683453</v>
      </c>
      <c r="O121" s="3"/>
      <c r="P121">
        <v>15000</v>
      </c>
      <c r="Q121" s="2">
        <f t="shared" si="24"/>
        <v>0.1079136690647482</v>
      </c>
      <c r="R121" s="31">
        <v>7843.9165198111186</v>
      </c>
      <c r="S121" s="37">
        <f t="shared" si="17"/>
        <v>0.1079136690647482</v>
      </c>
      <c r="T121" s="2"/>
      <c r="U121">
        <v>40000</v>
      </c>
      <c r="V121" s="2">
        <f t="shared" si="25"/>
        <v>0.28776978417266186</v>
      </c>
      <c r="W121" s="31">
        <v>20917.110719496315</v>
      </c>
      <c r="X121" s="37">
        <f t="shared" si="18"/>
        <v>0.2877697841726618</v>
      </c>
      <c r="Y121" s="2"/>
      <c r="Z121">
        <v>7000</v>
      </c>
      <c r="AA121" s="3">
        <f t="shared" si="26"/>
        <v>5.0359712230215826E-2</v>
      </c>
      <c r="AB121" s="29">
        <v>3660.4943759118555</v>
      </c>
      <c r="AC121" s="33">
        <f t="shared" si="19"/>
        <v>5.0359712230215826E-2</v>
      </c>
      <c r="AD121" s="3"/>
      <c r="AE121">
        <v>3000</v>
      </c>
      <c r="AF121" s="3">
        <f t="shared" si="20"/>
        <v>2.1582733812949641E-2</v>
      </c>
      <c r="AG121" s="35">
        <v>1568.7833039622237</v>
      </c>
      <c r="AH121" s="39">
        <f t="shared" si="21"/>
        <v>2.1582733812949638E-2</v>
      </c>
    </row>
    <row r="122" spans="1:34" x14ac:dyDescent="0.2">
      <c r="A122" t="s">
        <v>162</v>
      </c>
      <c r="B122">
        <v>561000</v>
      </c>
      <c r="C122" s="7">
        <f>B122/coursework_1_data_2019!D122</f>
        <v>117.80764384712306</v>
      </c>
      <c r="D122" s="7">
        <f>(B122/coursework_1_data_2019!G122)*100000</f>
        <v>59776.429759498431</v>
      </c>
      <c r="E122" s="5"/>
      <c r="F122">
        <v>158000</v>
      </c>
      <c r="G122" s="3">
        <f t="shared" si="22"/>
        <v>0.28163992869875221</v>
      </c>
      <c r="H122">
        <v>16835.429415331109</v>
      </c>
      <c r="I122" s="32">
        <f t="shared" si="16"/>
        <v>0.28163992869875226</v>
      </c>
      <c r="J122" s="3"/>
      <c r="K122">
        <v>173000</v>
      </c>
      <c r="L122" s="3">
        <f t="shared" si="23"/>
        <v>0.30837789661319071</v>
      </c>
      <c r="M122" s="29">
        <v>18433.729676280265</v>
      </c>
      <c r="N122" s="34">
        <f>M122/D122</f>
        <v>0.30837789661319076</v>
      </c>
      <c r="O122" s="3"/>
      <c r="P122">
        <v>35000</v>
      </c>
      <c r="Q122" s="2">
        <f t="shared" si="24"/>
        <v>6.2388591800356503E-2</v>
      </c>
      <c r="R122" s="31">
        <v>3729.3672755480302</v>
      </c>
      <c r="S122" s="37">
        <f t="shared" si="17"/>
        <v>6.2388591800356503E-2</v>
      </c>
      <c r="T122" s="2"/>
      <c r="U122">
        <v>99000</v>
      </c>
      <c r="V122" s="2">
        <f t="shared" si="25"/>
        <v>0.17647058823529413</v>
      </c>
      <c r="W122" s="31">
        <v>10548.78172226443</v>
      </c>
      <c r="X122" s="37">
        <f t="shared" si="18"/>
        <v>0.17647058823529413</v>
      </c>
      <c r="Y122" s="2"/>
      <c r="Z122">
        <v>60000</v>
      </c>
      <c r="AA122" s="3">
        <f t="shared" si="26"/>
        <v>0.10695187165775401</v>
      </c>
      <c r="AB122" s="29">
        <v>6393.2010437966246</v>
      </c>
      <c r="AC122" s="33">
        <f t="shared" si="19"/>
        <v>0.10695187165775402</v>
      </c>
      <c r="AD122" s="3"/>
      <c r="AE122">
        <v>36000</v>
      </c>
      <c r="AF122" s="3">
        <f t="shared" si="20"/>
        <v>6.4171122994652413E-2</v>
      </c>
      <c r="AG122" s="35">
        <v>3835.9206262779744</v>
      </c>
      <c r="AH122" s="39">
        <f t="shared" si="21"/>
        <v>6.4171122994652413E-2</v>
      </c>
    </row>
    <row r="123" spans="1:34" x14ac:dyDescent="0.2">
      <c r="A123" t="s">
        <v>163</v>
      </c>
      <c r="B123">
        <v>220000</v>
      </c>
      <c r="C123" s="7">
        <f>B123/coursework_1_data_2019!D123</f>
        <v>129.41176470588235</v>
      </c>
      <c r="D123" s="7">
        <f>(B123/coursework_1_data_2019!G123)*100000</f>
        <v>72059.560502189619</v>
      </c>
      <c r="E123" s="5"/>
      <c r="F123">
        <v>43000</v>
      </c>
      <c r="G123" s="3">
        <f t="shared" si="22"/>
        <v>0.19545454545454546</v>
      </c>
      <c r="H123">
        <v>14084.368643609791</v>
      </c>
      <c r="I123" s="32">
        <f t="shared" si="16"/>
        <v>0.19545454545454546</v>
      </c>
      <c r="J123" s="3"/>
      <c r="K123">
        <v>46000</v>
      </c>
      <c r="L123" s="3">
        <f t="shared" si="23"/>
        <v>0.20909090909090908</v>
      </c>
      <c r="M123" s="29">
        <v>15066.999014094195</v>
      </c>
      <c r="N123" s="34">
        <f>M123/D123</f>
        <v>0.20909090909090913</v>
      </c>
      <c r="O123" s="3"/>
      <c r="P123">
        <v>20000</v>
      </c>
      <c r="Q123" s="2">
        <f t="shared" si="24"/>
        <v>9.0909090909090912E-2</v>
      </c>
      <c r="R123" s="31">
        <v>6550.8691365626937</v>
      </c>
      <c r="S123" s="37">
        <f t="shared" si="17"/>
        <v>9.0909090909090925E-2</v>
      </c>
      <c r="T123" s="2"/>
      <c r="U123">
        <v>65000</v>
      </c>
      <c r="V123" s="2">
        <f t="shared" si="25"/>
        <v>0.29545454545454547</v>
      </c>
      <c r="W123" s="31">
        <v>21290.324693828756</v>
      </c>
      <c r="X123" s="37">
        <f t="shared" si="18"/>
        <v>0.29545454545454553</v>
      </c>
      <c r="Y123" s="2"/>
      <c r="Z123">
        <v>29000</v>
      </c>
      <c r="AA123" s="3">
        <f t="shared" si="26"/>
        <v>0.13181818181818181</v>
      </c>
      <c r="AB123" s="29">
        <v>9498.7602480159057</v>
      </c>
      <c r="AC123" s="33">
        <f t="shared" si="19"/>
        <v>0.13181818181818183</v>
      </c>
      <c r="AD123" s="3"/>
      <c r="AE123">
        <v>17000</v>
      </c>
      <c r="AF123" s="3">
        <f t="shared" si="20"/>
        <v>7.7272727272727271E-2</v>
      </c>
      <c r="AG123" s="35">
        <v>5568.2387660782897</v>
      </c>
      <c r="AH123" s="39">
        <f t="shared" si="21"/>
        <v>7.7272727272727285E-2</v>
      </c>
    </row>
    <row r="124" spans="1:34" x14ac:dyDescent="0.2">
      <c r="A124" t="s">
        <v>164</v>
      </c>
      <c r="B124">
        <v>160000</v>
      </c>
      <c r="C124" s="7">
        <f>B124/coursework_1_data_2019!D124</f>
        <v>268.45637583892619</v>
      </c>
      <c r="D124" s="7">
        <f>(B124/coursework_1_data_2019!G124)*100000</f>
        <v>79316.686743703001</v>
      </c>
      <c r="E124" s="5"/>
      <c r="F124">
        <v>39000</v>
      </c>
      <c r="G124" s="3">
        <f t="shared" si="22"/>
        <v>0.24374999999999999</v>
      </c>
      <c r="H124">
        <v>19333.442393777605</v>
      </c>
      <c r="I124" s="32">
        <f t="shared" si="16"/>
        <v>0.24374999999999997</v>
      </c>
      <c r="J124" s="3"/>
      <c r="K124">
        <v>40000</v>
      </c>
      <c r="L124" s="3">
        <f t="shared" si="23"/>
        <v>0.25</v>
      </c>
      <c r="M124" s="29">
        <v>19829.17168592575</v>
      </c>
      <c r="N124" s="34">
        <f>M124/D124</f>
        <v>0.25</v>
      </c>
      <c r="O124" s="3"/>
      <c r="P124">
        <v>16000</v>
      </c>
      <c r="Q124" s="2">
        <f t="shared" si="24"/>
        <v>0.1</v>
      </c>
      <c r="R124" s="31">
        <v>7931.6686743703003</v>
      </c>
      <c r="S124" s="37">
        <f t="shared" si="17"/>
        <v>0.1</v>
      </c>
      <c r="T124" s="2"/>
      <c r="U124">
        <v>38000</v>
      </c>
      <c r="V124" s="2">
        <f t="shared" si="25"/>
        <v>0.23749999999999999</v>
      </c>
      <c r="W124" s="31">
        <v>18837.713101629462</v>
      </c>
      <c r="X124" s="37">
        <f t="shared" si="18"/>
        <v>0.23749999999999999</v>
      </c>
      <c r="Y124" s="2"/>
      <c r="Z124">
        <v>18000</v>
      </c>
      <c r="AA124" s="3">
        <f t="shared" si="26"/>
        <v>0.1125</v>
      </c>
      <c r="AB124" s="29">
        <v>8923.1272586665873</v>
      </c>
      <c r="AC124" s="33">
        <f t="shared" si="19"/>
        <v>0.11249999999999999</v>
      </c>
      <c r="AD124" s="3"/>
      <c r="AE124">
        <v>9000</v>
      </c>
      <c r="AF124" s="3">
        <f t="shared" si="20"/>
        <v>5.6250000000000001E-2</v>
      </c>
      <c r="AG124" s="35">
        <v>4461.5636293332936</v>
      </c>
      <c r="AH124" s="39">
        <f t="shared" si="21"/>
        <v>5.6249999999999994E-2</v>
      </c>
    </row>
    <row r="125" spans="1:34" x14ac:dyDescent="0.2">
      <c r="A125" t="s">
        <v>165</v>
      </c>
      <c r="B125">
        <v>200000</v>
      </c>
      <c r="C125" s="7">
        <f>B125/coursework_1_data_2019!D125</f>
        <v>157.10919088766693</v>
      </c>
      <c r="D125" s="7">
        <f>(B125/coursework_1_data_2019!G125)*100000</f>
        <v>76310.82926978168</v>
      </c>
      <c r="E125" s="5"/>
      <c r="F125">
        <v>38000</v>
      </c>
      <c r="G125" s="3">
        <f t="shared" si="22"/>
        <v>0.19</v>
      </c>
      <c r="H125">
        <v>14499.057561258518</v>
      </c>
      <c r="I125" s="32">
        <f t="shared" si="16"/>
        <v>0.18999999999999997</v>
      </c>
      <c r="J125" s="3"/>
      <c r="K125">
        <v>57000</v>
      </c>
      <c r="L125" s="3">
        <f t="shared" si="23"/>
        <v>0.28499999999999998</v>
      </c>
      <c r="M125" s="29">
        <v>21748.586341887778</v>
      </c>
      <c r="N125" s="34">
        <f>M125/D125</f>
        <v>0.28499999999999998</v>
      </c>
      <c r="O125" s="3"/>
      <c r="P125">
        <v>7000</v>
      </c>
      <c r="Q125" s="2">
        <f t="shared" si="24"/>
        <v>3.5000000000000003E-2</v>
      </c>
      <c r="R125" s="31">
        <v>2670.8790244423585</v>
      </c>
      <c r="S125" s="37">
        <f t="shared" si="17"/>
        <v>3.4999999999999996E-2</v>
      </c>
      <c r="T125" s="2"/>
      <c r="U125">
        <v>61000</v>
      </c>
      <c r="V125" s="2">
        <f t="shared" si="25"/>
        <v>0.30499999999999999</v>
      </c>
      <c r="W125" s="31">
        <v>23274.80292728341</v>
      </c>
      <c r="X125" s="37">
        <f t="shared" si="18"/>
        <v>0.30499999999999999</v>
      </c>
      <c r="Y125" s="2"/>
      <c r="Z125">
        <v>25000</v>
      </c>
      <c r="AA125" s="3">
        <f t="shared" si="26"/>
        <v>0.125</v>
      </c>
      <c r="AB125" s="29">
        <v>9538.85365872271</v>
      </c>
      <c r="AC125" s="33">
        <f t="shared" si="19"/>
        <v>0.125</v>
      </c>
      <c r="AD125" s="3"/>
      <c r="AE125">
        <v>12000</v>
      </c>
      <c r="AF125" s="3">
        <f t="shared" si="20"/>
        <v>0.06</v>
      </c>
      <c r="AG125" s="35">
        <v>4578.649756186901</v>
      </c>
      <c r="AH125" s="39">
        <f t="shared" si="21"/>
        <v>6.0000000000000005E-2</v>
      </c>
    </row>
    <row r="126" spans="1:34" x14ac:dyDescent="0.2">
      <c r="A126" t="s">
        <v>166</v>
      </c>
      <c r="B126">
        <v>559000</v>
      </c>
      <c r="C126" s="7">
        <f>B126/coursework_1_data_2019!D126</f>
        <v>199.35805991440799</v>
      </c>
      <c r="D126" s="7">
        <f>(B126/coursework_1_data_2019!G126)*100000</f>
        <v>69100.811780019605</v>
      </c>
      <c r="E126" s="5"/>
      <c r="F126">
        <v>167000</v>
      </c>
      <c r="G126" s="3">
        <f t="shared" si="22"/>
        <v>0.29874776386404295</v>
      </c>
      <c r="H126">
        <v>20643.713000470972</v>
      </c>
      <c r="I126" s="32">
        <f t="shared" si="16"/>
        <v>0.29874776386404295</v>
      </c>
      <c r="J126" s="3"/>
      <c r="K126">
        <v>113000</v>
      </c>
      <c r="L126" s="3">
        <f t="shared" si="23"/>
        <v>0.20214669051878353</v>
      </c>
      <c r="M126" s="29">
        <v>13968.500413492335</v>
      </c>
      <c r="N126" s="34">
        <f>M126/D126</f>
        <v>0.20214669051878353</v>
      </c>
      <c r="O126" s="3"/>
      <c r="P126">
        <v>41000</v>
      </c>
      <c r="Q126" s="2">
        <f t="shared" si="24"/>
        <v>7.3345259391771014E-2</v>
      </c>
      <c r="R126" s="31">
        <v>5068.2169641874843</v>
      </c>
      <c r="S126" s="37">
        <f t="shared" si="17"/>
        <v>7.3345259391771014E-2</v>
      </c>
      <c r="T126" s="2"/>
      <c r="U126">
        <v>142000</v>
      </c>
      <c r="V126" s="2">
        <f t="shared" si="25"/>
        <v>0.25402504472271914</v>
      </c>
      <c r="W126" s="31">
        <v>17553.336802795679</v>
      </c>
      <c r="X126" s="37">
        <f t="shared" si="18"/>
        <v>0.25402504472271914</v>
      </c>
      <c r="Y126" s="2"/>
      <c r="Z126">
        <v>43000</v>
      </c>
      <c r="AA126" s="3">
        <f t="shared" si="26"/>
        <v>7.6923076923076927E-2</v>
      </c>
      <c r="AB126" s="29">
        <v>5315.4470600015084</v>
      </c>
      <c r="AC126" s="33">
        <f t="shared" si="19"/>
        <v>7.6923076923076927E-2</v>
      </c>
      <c r="AD126" s="3"/>
      <c r="AE126">
        <v>53000</v>
      </c>
      <c r="AF126" s="3">
        <f t="shared" si="20"/>
        <v>9.4812164579606437E-2</v>
      </c>
      <c r="AG126" s="35">
        <v>6551.5975390716267</v>
      </c>
      <c r="AH126" s="39">
        <f t="shared" si="21"/>
        <v>9.481216457960645E-2</v>
      </c>
    </row>
    <row r="127" spans="1:34" x14ac:dyDescent="0.2">
      <c r="A127" t="s">
        <v>167</v>
      </c>
      <c r="B127">
        <v>260000</v>
      </c>
      <c r="C127" s="7">
        <f>B127/coursework_1_data_2019!D127</f>
        <v>322.98136645962734</v>
      </c>
      <c r="D127" s="7">
        <f>(B127/coursework_1_data_2019!G127)*100000</f>
        <v>87209.692351039135</v>
      </c>
      <c r="E127" s="5"/>
      <c r="F127">
        <v>68000</v>
      </c>
      <c r="G127" s="3">
        <f t="shared" si="22"/>
        <v>0.26153846153846155</v>
      </c>
      <c r="H127">
        <v>22808.688768733311</v>
      </c>
      <c r="I127" s="32">
        <f t="shared" si="16"/>
        <v>0.2615384615384615</v>
      </c>
      <c r="J127" s="3"/>
      <c r="K127">
        <v>73000</v>
      </c>
      <c r="L127" s="3">
        <f t="shared" si="23"/>
        <v>0.28076923076923077</v>
      </c>
      <c r="M127" s="29">
        <v>24485.798237022525</v>
      </c>
      <c r="N127" s="34">
        <f>M127/D127</f>
        <v>0.28076923076923077</v>
      </c>
      <c r="O127" s="3"/>
      <c r="P127">
        <v>5000</v>
      </c>
      <c r="Q127" s="2">
        <f t="shared" si="24"/>
        <v>1.9230769230769232E-2</v>
      </c>
      <c r="R127" s="31">
        <v>1677.1094682892142</v>
      </c>
      <c r="S127" s="37">
        <f t="shared" si="17"/>
        <v>1.9230769230769232E-2</v>
      </c>
      <c r="T127" s="2"/>
      <c r="U127">
        <v>63000</v>
      </c>
      <c r="V127" s="2">
        <f t="shared" si="25"/>
        <v>0.24230769230769231</v>
      </c>
      <c r="W127" s="31">
        <v>21131.579300444097</v>
      </c>
      <c r="X127" s="37">
        <f t="shared" si="18"/>
        <v>0.24230769230769228</v>
      </c>
      <c r="Y127" s="2"/>
      <c r="Z127">
        <v>32000</v>
      </c>
      <c r="AA127" s="3">
        <f t="shared" si="26"/>
        <v>0.12307692307692308</v>
      </c>
      <c r="AB127" s="29">
        <v>10733.500597050972</v>
      </c>
      <c r="AC127" s="33">
        <f t="shared" si="19"/>
        <v>0.1230769230769231</v>
      </c>
      <c r="AD127" s="3"/>
      <c r="AE127">
        <v>19000</v>
      </c>
      <c r="AF127" s="3">
        <f t="shared" si="20"/>
        <v>7.3076923076923081E-2</v>
      </c>
      <c r="AG127" s="35">
        <v>6373.0159794990141</v>
      </c>
      <c r="AH127" s="39">
        <f t="shared" si="21"/>
        <v>7.3076923076923081E-2</v>
      </c>
    </row>
    <row r="128" spans="1:34" x14ac:dyDescent="0.2">
      <c r="A128" t="s">
        <v>168</v>
      </c>
      <c r="B128">
        <v>1010000</v>
      </c>
      <c r="C128" s="7">
        <f>B128/coursework_1_data_2019!D128</f>
        <v>535.52492046659597</v>
      </c>
      <c r="D128" s="7">
        <f>(B128/coursework_1_data_2019!G128)*100000</f>
        <v>84092.38505986378</v>
      </c>
      <c r="E128" s="5"/>
      <c r="F128">
        <v>219000</v>
      </c>
      <c r="G128" s="3">
        <f t="shared" si="22"/>
        <v>0.21683168316831683</v>
      </c>
      <c r="H128">
        <v>18233.893394168485</v>
      </c>
      <c r="I128" s="32">
        <f t="shared" si="16"/>
        <v>0.21683168316831686</v>
      </c>
      <c r="J128" s="3"/>
      <c r="K128">
        <v>254000</v>
      </c>
      <c r="L128" s="3">
        <f t="shared" si="23"/>
        <v>0.25148514851485149</v>
      </c>
      <c r="M128" s="29">
        <v>21147.985945747922</v>
      </c>
      <c r="N128" s="34">
        <f>M128/D128</f>
        <v>0.25148514851485149</v>
      </c>
      <c r="O128" s="3"/>
      <c r="P128">
        <v>49000</v>
      </c>
      <c r="Q128" s="2">
        <f t="shared" si="24"/>
        <v>4.8514851485148516E-2</v>
      </c>
      <c r="R128" s="31">
        <v>4079.7295722112131</v>
      </c>
      <c r="S128" s="37">
        <f t="shared" si="17"/>
        <v>4.8514851485148516E-2</v>
      </c>
      <c r="T128" s="2"/>
      <c r="U128">
        <v>340000</v>
      </c>
      <c r="V128" s="2">
        <f t="shared" si="25"/>
        <v>0.33663366336633666</v>
      </c>
      <c r="W128" s="31">
        <v>28308.327643914545</v>
      </c>
      <c r="X128" s="37">
        <f t="shared" si="18"/>
        <v>0.33663366336633671</v>
      </c>
      <c r="Y128" s="2"/>
      <c r="Z128">
        <v>103000</v>
      </c>
      <c r="AA128" s="3">
        <f t="shared" si="26"/>
        <v>0.10198019801980197</v>
      </c>
      <c r="AB128" s="29">
        <v>8575.7580803623459</v>
      </c>
      <c r="AC128" s="33">
        <f t="shared" si="19"/>
        <v>0.10198019801980199</v>
      </c>
      <c r="AD128" s="3"/>
      <c r="AE128">
        <v>45000</v>
      </c>
      <c r="AF128" s="3">
        <f t="shared" si="20"/>
        <v>4.4554455445544552E-2</v>
      </c>
      <c r="AG128" s="35">
        <v>3746.690423459278</v>
      </c>
      <c r="AH128" s="39">
        <f t="shared" si="21"/>
        <v>4.4554455445544559E-2</v>
      </c>
    </row>
    <row r="129" spans="1:34" x14ac:dyDescent="0.2">
      <c r="A129" t="s">
        <v>169</v>
      </c>
      <c r="B129">
        <v>160000</v>
      </c>
      <c r="C129" s="7">
        <f>B129/coursework_1_data_2019!D129</f>
        <v>363.63636363636363</v>
      </c>
      <c r="D129" s="7">
        <f>(B129/coursework_1_data_2019!G129)*100000</f>
        <v>78891.184403212843</v>
      </c>
      <c r="E129" s="5"/>
      <c r="F129">
        <v>54000</v>
      </c>
      <c r="G129" s="3">
        <f t="shared" si="22"/>
        <v>0.33750000000000002</v>
      </c>
      <c r="H129">
        <v>26625.774736084335</v>
      </c>
      <c r="I129" s="32">
        <f t="shared" si="16"/>
        <v>0.33750000000000002</v>
      </c>
      <c r="J129" s="3"/>
      <c r="K129">
        <v>15000</v>
      </c>
      <c r="L129" s="3">
        <f t="shared" si="23"/>
        <v>9.375E-2</v>
      </c>
      <c r="M129" s="29">
        <v>7396.0485378012045</v>
      </c>
      <c r="N129" s="34">
        <f>M129/D129</f>
        <v>9.375E-2</v>
      </c>
      <c r="O129" s="3"/>
      <c r="P129">
        <v>18000</v>
      </c>
      <c r="Q129" s="2">
        <f t="shared" si="24"/>
        <v>0.1125</v>
      </c>
      <c r="R129" s="31">
        <v>8875.258245361445</v>
      </c>
      <c r="S129" s="37">
        <f t="shared" si="17"/>
        <v>0.1125</v>
      </c>
      <c r="T129" s="2"/>
      <c r="U129">
        <v>45000</v>
      </c>
      <c r="V129" s="2">
        <f t="shared" si="25"/>
        <v>0.28125</v>
      </c>
      <c r="W129" s="31">
        <v>22188.145613403613</v>
      </c>
      <c r="X129" s="37">
        <f t="shared" si="18"/>
        <v>0.28125</v>
      </c>
      <c r="Y129" s="2"/>
      <c r="Z129">
        <v>14000</v>
      </c>
      <c r="AA129" s="3">
        <f t="shared" si="26"/>
        <v>8.7499999999999994E-2</v>
      </c>
      <c r="AB129" s="29">
        <v>6902.9786352811234</v>
      </c>
      <c r="AC129" s="33">
        <f t="shared" si="19"/>
        <v>8.7499999999999994E-2</v>
      </c>
      <c r="AD129" s="3"/>
      <c r="AE129">
        <v>14000</v>
      </c>
      <c r="AF129" s="3">
        <f t="shared" si="20"/>
        <v>8.7499999999999994E-2</v>
      </c>
      <c r="AG129" s="35">
        <v>6902.9786352811234</v>
      </c>
      <c r="AH129" s="39">
        <f t="shared" si="21"/>
        <v>8.7499999999999994E-2</v>
      </c>
    </row>
    <row r="130" spans="1:34" x14ac:dyDescent="0.2">
      <c r="A130" t="s">
        <v>170</v>
      </c>
      <c r="B130">
        <v>150000</v>
      </c>
      <c r="C130" s="7">
        <f>B130/coursework_1_data_2019!D130</f>
        <v>204.91803278688525</v>
      </c>
      <c r="D130" s="7">
        <f>(B130/coursework_1_data_2019!G130)*100000</f>
        <v>67148.945313898934</v>
      </c>
      <c r="E130" s="5"/>
      <c r="F130">
        <v>48000</v>
      </c>
      <c r="G130" s="3">
        <f t="shared" ref="G130:G153" si="27">F130/B130</f>
        <v>0.32</v>
      </c>
      <c r="H130">
        <v>21487.662500447659</v>
      </c>
      <c r="I130" s="32">
        <f t="shared" si="16"/>
        <v>0.32</v>
      </c>
      <c r="J130" s="3"/>
      <c r="K130">
        <v>26000</v>
      </c>
      <c r="L130" s="3">
        <f t="shared" ref="L130:L153" si="28">K130/B130</f>
        <v>0.17333333333333334</v>
      </c>
      <c r="M130" s="29">
        <v>11639.150521075815</v>
      </c>
      <c r="N130" s="34">
        <f>M130/D130</f>
        <v>0.17333333333333334</v>
      </c>
      <c r="O130" s="3"/>
      <c r="P130">
        <v>19000</v>
      </c>
      <c r="Q130" s="2">
        <f t="shared" ref="Q130:Q153" si="29">P130/B130</f>
        <v>0.12666666666666668</v>
      </c>
      <c r="R130" s="31">
        <v>8505.5330730938658</v>
      </c>
      <c r="S130" s="37">
        <f t="shared" si="17"/>
        <v>0.12666666666666668</v>
      </c>
      <c r="T130" s="2"/>
      <c r="U130">
        <v>28000</v>
      </c>
      <c r="V130" s="2">
        <f t="shared" ref="V130:V153" si="30">U130/B130</f>
        <v>0.18666666666666668</v>
      </c>
      <c r="W130" s="31">
        <v>12534.469791927802</v>
      </c>
      <c r="X130" s="37">
        <f t="shared" si="18"/>
        <v>0.18666666666666668</v>
      </c>
      <c r="Y130" s="2"/>
      <c r="Z130">
        <v>18000</v>
      </c>
      <c r="AA130" s="3">
        <f t="shared" ref="AA130:AA153" si="31">Z130/B130</f>
        <v>0.12</v>
      </c>
      <c r="AB130" s="29">
        <v>8057.8734376678731</v>
      </c>
      <c r="AC130" s="33">
        <f t="shared" si="19"/>
        <v>0.12000000000000001</v>
      </c>
      <c r="AD130" s="3"/>
      <c r="AE130">
        <v>11000</v>
      </c>
      <c r="AF130" s="3">
        <f t="shared" si="20"/>
        <v>7.3333333333333334E-2</v>
      </c>
      <c r="AG130" s="35">
        <v>4924.255989685922</v>
      </c>
      <c r="AH130" s="39">
        <f t="shared" si="21"/>
        <v>7.3333333333333334E-2</v>
      </c>
    </row>
    <row r="131" spans="1:34" x14ac:dyDescent="0.2">
      <c r="A131" t="s">
        <v>171</v>
      </c>
      <c r="B131">
        <v>171000</v>
      </c>
      <c r="C131" s="7">
        <f>B131/coursework_1_data_2019!D131</f>
        <v>230.45822102425876</v>
      </c>
      <c r="D131" s="7">
        <f>(B131/coursework_1_data_2019!G131)*100000</f>
        <v>73983.377535877618</v>
      </c>
      <c r="E131" s="5"/>
      <c r="F131">
        <v>11000</v>
      </c>
      <c r="G131" s="3">
        <f t="shared" si="27"/>
        <v>6.4327485380116955E-2</v>
      </c>
      <c r="H131">
        <v>4759.1646368108404</v>
      </c>
      <c r="I131" s="32">
        <f t="shared" ref="I131:I153" si="32">H131/D131</f>
        <v>6.4327485380116955E-2</v>
      </c>
      <c r="J131" s="3"/>
      <c r="K131">
        <v>41000</v>
      </c>
      <c r="L131" s="3">
        <f t="shared" si="28"/>
        <v>0.23976608187134502</v>
      </c>
      <c r="M131" s="29">
        <v>17738.704555385859</v>
      </c>
      <c r="N131" s="34">
        <f>M131/D131</f>
        <v>0.23976608187134499</v>
      </c>
      <c r="O131" s="3"/>
      <c r="P131">
        <v>29000</v>
      </c>
      <c r="Q131" s="2">
        <f t="shared" si="29"/>
        <v>0.16959064327485379</v>
      </c>
      <c r="R131" s="31">
        <v>12546.888587955851</v>
      </c>
      <c r="S131" s="37">
        <f t="shared" ref="S131:S156" si="33">R131/D131</f>
        <v>0.16959064327485376</v>
      </c>
      <c r="T131" s="2"/>
      <c r="U131">
        <v>43000</v>
      </c>
      <c r="V131" s="2">
        <f t="shared" si="30"/>
        <v>0.25146198830409355</v>
      </c>
      <c r="W131" s="31">
        <v>18604.007216624195</v>
      </c>
      <c r="X131" s="37">
        <f t="shared" ref="X131:X156" si="34">W131/D131</f>
        <v>0.25146198830409355</v>
      </c>
      <c r="Y131" s="2"/>
      <c r="Z131">
        <v>34000</v>
      </c>
      <c r="AA131" s="3">
        <f t="shared" si="31"/>
        <v>0.19883040935672514</v>
      </c>
      <c r="AB131" s="29">
        <v>14710.145241051689</v>
      </c>
      <c r="AC131" s="33">
        <f t="shared" ref="AC131:AC153" si="35">AB131/D131</f>
        <v>0.19883040935672514</v>
      </c>
      <c r="AD131" s="3"/>
      <c r="AE131">
        <v>13000</v>
      </c>
      <c r="AF131" s="3">
        <f t="shared" ref="AF131:AF153" si="36">AE131/B131</f>
        <v>7.6023391812865493E-2</v>
      </c>
      <c r="AG131" s="35">
        <v>5624.467298049175</v>
      </c>
      <c r="AH131" s="39">
        <f t="shared" ref="AH131:AH153" si="37">AG131/D131</f>
        <v>7.6023391812865493E-2</v>
      </c>
    </row>
    <row r="132" spans="1:34" x14ac:dyDescent="0.2">
      <c r="A132" t="s">
        <v>172</v>
      </c>
      <c r="B132">
        <v>110000</v>
      </c>
      <c r="C132" s="7">
        <f>B132/coursework_1_data_2019!D132</f>
        <v>127.61020881670534</v>
      </c>
      <c r="D132" s="7">
        <f>(B132/coursework_1_data_2019!G132)*100000</f>
        <v>61589.111045167214</v>
      </c>
      <c r="E132" s="5"/>
      <c r="F132">
        <v>14000</v>
      </c>
      <c r="G132" s="3">
        <f t="shared" si="27"/>
        <v>0.12727272727272726</v>
      </c>
      <c r="H132">
        <v>7838.6141330212822</v>
      </c>
      <c r="I132" s="32">
        <f t="shared" si="32"/>
        <v>0.12727272727272729</v>
      </c>
      <c r="J132" s="3"/>
      <c r="K132">
        <v>4000</v>
      </c>
      <c r="L132" s="3">
        <f t="shared" si="28"/>
        <v>3.6363636363636362E-2</v>
      </c>
      <c r="M132" s="29">
        <v>2239.6040380060804</v>
      </c>
      <c r="N132" s="34">
        <f>M132/D132</f>
        <v>3.6363636363636362E-2</v>
      </c>
      <c r="O132" s="3"/>
      <c r="P132">
        <v>9000</v>
      </c>
      <c r="Q132" s="2">
        <f t="shared" si="29"/>
        <v>8.1818181818181818E-2</v>
      </c>
      <c r="R132" s="31">
        <v>5039.1090855136817</v>
      </c>
      <c r="S132" s="37">
        <f t="shared" si="33"/>
        <v>8.1818181818181832E-2</v>
      </c>
      <c r="T132" s="2"/>
      <c r="U132">
        <v>49000</v>
      </c>
      <c r="V132" s="2">
        <f t="shared" si="30"/>
        <v>0.44545454545454544</v>
      </c>
      <c r="W132" s="31">
        <v>27435.149465574486</v>
      </c>
      <c r="X132" s="37">
        <f t="shared" si="34"/>
        <v>0.44545454545454544</v>
      </c>
      <c r="Y132" s="2"/>
      <c r="Z132">
        <v>26000</v>
      </c>
      <c r="AA132" s="3">
        <f t="shared" si="31"/>
        <v>0.23636363636363636</v>
      </c>
      <c r="AB132" s="29">
        <v>14557.426247039522</v>
      </c>
      <c r="AC132" s="33">
        <f t="shared" si="35"/>
        <v>0.23636363636363636</v>
      </c>
      <c r="AD132" s="3"/>
      <c r="AE132">
        <v>8000</v>
      </c>
      <c r="AF132" s="3">
        <f t="shared" si="36"/>
        <v>7.2727272727272724E-2</v>
      </c>
      <c r="AG132" s="35">
        <v>4479.2080760121607</v>
      </c>
      <c r="AH132" s="39">
        <f t="shared" si="37"/>
        <v>7.2727272727272724E-2</v>
      </c>
    </row>
    <row r="133" spans="1:34" x14ac:dyDescent="0.2">
      <c r="A133" t="s">
        <v>173</v>
      </c>
      <c r="B133">
        <v>120000</v>
      </c>
      <c r="C133" s="7">
        <f>B133/coursework_1_data_2019!D133</f>
        <v>427.04626334519571</v>
      </c>
      <c r="D133" s="7">
        <f>(B133/coursework_1_data_2019!G133)*100000</f>
        <v>74231.242692862041</v>
      </c>
      <c r="E133" s="5"/>
      <c r="F133">
        <v>21000</v>
      </c>
      <c r="G133" s="3">
        <f t="shared" si="27"/>
        <v>0.17499999999999999</v>
      </c>
      <c r="H133">
        <v>12990.467471250859</v>
      </c>
      <c r="I133" s="32">
        <f t="shared" si="32"/>
        <v>0.17500000000000002</v>
      </c>
      <c r="J133" s="3"/>
      <c r="K133">
        <v>36000</v>
      </c>
      <c r="L133" s="3">
        <f t="shared" si="28"/>
        <v>0.3</v>
      </c>
      <c r="M133" s="29">
        <v>22269.372807858614</v>
      </c>
      <c r="N133" s="34">
        <f>M133/D133</f>
        <v>0.30000000000000004</v>
      </c>
      <c r="O133" s="3"/>
      <c r="P133">
        <v>31000</v>
      </c>
      <c r="Q133" s="2">
        <f t="shared" si="29"/>
        <v>0.25833333333333336</v>
      </c>
      <c r="R133" s="31">
        <v>19176.404362322697</v>
      </c>
      <c r="S133" s="37">
        <f t="shared" si="33"/>
        <v>0.25833333333333336</v>
      </c>
      <c r="T133" s="2"/>
      <c r="U133">
        <v>18000</v>
      </c>
      <c r="V133" s="2">
        <f t="shared" si="30"/>
        <v>0.15</v>
      </c>
      <c r="W133" s="31">
        <v>11134.686403929307</v>
      </c>
      <c r="X133" s="37">
        <f t="shared" si="34"/>
        <v>0.15000000000000002</v>
      </c>
      <c r="Y133" s="2"/>
      <c r="Z133">
        <v>11000</v>
      </c>
      <c r="AA133" s="3">
        <f t="shared" si="31"/>
        <v>9.166666666666666E-2</v>
      </c>
      <c r="AB133" s="29">
        <v>6804.53058017902</v>
      </c>
      <c r="AC133" s="33">
        <f t="shared" si="35"/>
        <v>9.166666666666666E-2</v>
      </c>
      <c r="AD133" s="3"/>
      <c r="AE133">
        <v>3000</v>
      </c>
      <c r="AF133" s="3">
        <f t="shared" si="36"/>
        <v>2.5000000000000001E-2</v>
      </c>
      <c r="AG133" s="35">
        <v>1855.7810673215513</v>
      </c>
      <c r="AH133" s="39">
        <f t="shared" si="37"/>
        <v>2.5000000000000005E-2</v>
      </c>
    </row>
    <row r="134" spans="1:34" x14ac:dyDescent="0.2">
      <c r="A134" t="s">
        <v>174</v>
      </c>
      <c r="B134">
        <v>121000</v>
      </c>
      <c r="C134" s="7">
        <f>B134/coursework_1_data_2019!D134</f>
        <v>191.15323854660349</v>
      </c>
      <c r="D134" s="7">
        <f>(B134/coursework_1_data_2019!G134)*100000</f>
        <v>85287.545903730803</v>
      </c>
      <c r="E134" s="5"/>
      <c r="F134">
        <v>32000</v>
      </c>
      <c r="G134" s="3">
        <f t="shared" si="27"/>
        <v>0.26446280991735538</v>
      </c>
      <c r="H134">
        <v>22555.384040656078</v>
      </c>
      <c r="I134" s="32">
        <f t="shared" si="32"/>
        <v>0.26446280991735532</v>
      </c>
      <c r="J134" s="3"/>
      <c r="K134">
        <v>32000</v>
      </c>
      <c r="L134" s="3">
        <f t="shared" si="28"/>
        <v>0.26446280991735538</v>
      </c>
      <c r="M134" s="29">
        <v>22555.384040656078</v>
      </c>
      <c r="N134" s="34">
        <f>M134/D134</f>
        <v>0.26446280991735532</v>
      </c>
      <c r="O134" s="3"/>
      <c r="P134">
        <v>15000</v>
      </c>
      <c r="Q134" s="2">
        <f t="shared" si="29"/>
        <v>0.12396694214876033</v>
      </c>
      <c r="R134" s="31">
        <v>10572.836269057536</v>
      </c>
      <c r="S134" s="37">
        <f t="shared" si="33"/>
        <v>0.12396694214876031</v>
      </c>
      <c r="T134" s="2"/>
      <c r="U134">
        <v>16000</v>
      </c>
      <c r="V134" s="2">
        <f t="shared" si="30"/>
        <v>0.13223140495867769</v>
      </c>
      <c r="W134" s="31">
        <v>11277.692020328039</v>
      </c>
      <c r="X134" s="37">
        <f t="shared" si="34"/>
        <v>0.13223140495867766</v>
      </c>
      <c r="Y134" s="2"/>
      <c r="Z134">
        <v>16000</v>
      </c>
      <c r="AA134" s="3">
        <f t="shared" si="31"/>
        <v>0.13223140495867769</v>
      </c>
      <c r="AB134" s="29">
        <v>11277.692020328039</v>
      </c>
      <c r="AC134" s="33">
        <f t="shared" si="35"/>
        <v>0.13223140495867766</v>
      </c>
      <c r="AD134" s="3"/>
      <c r="AE134">
        <v>10000</v>
      </c>
      <c r="AF134" s="3">
        <f t="shared" si="36"/>
        <v>8.2644628099173556E-2</v>
      </c>
      <c r="AG134" s="35">
        <v>7048.5575127050251</v>
      </c>
      <c r="AH134" s="39">
        <f t="shared" si="37"/>
        <v>8.2644628099173556E-2</v>
      </c>
    </row>
    <row r="135" spans="1:34" x14ac:dyDescent="0.2">
      <c r="A135" t="s">
        <v>175</v>
      </c>
      <c r="B135">
        <v>210000</v>
      </c>
      <c r="C135" s="7">
        <f>B135/coursework_1_data_2019!D135</f>
        <v>347.10743801652893</v>
      </c>
      <c r="D135" s="7">
        <f>(B135/coursework_1_data_2019!G135)*100000</f>
        <v>112130.37024380345</v>
      </c>
      <c r="E135" s="5"/>
      <c r="F135">
        <v>36000</v>
      </c>
      <c r="G135" s="3">
        <f t="shared" si="27"/>
        <v>0.17142857142857143</v>
      </c>
      <c r="H135">
        <v>19222.349184652023</v>
      </c>
      <c r="I135" s="32">
        <f t="shared" si="32"/>
        <v>0.17142857142857146</v>
      </c>
      <c r="J135" s="3"/>
      <c r="K135">
        <v>70000</v>
      </c>
      <c r="L135" s="3">
        <f t="shared" si="28"/>
        <v>0.33333333333333331</v>
      </c>
      <c r="M135" s="29">
        <v>37376.79008126782</v>
      </c>
      <c r="N135" s="34">
        <f>M135/D135</f>
        <v>0.33333333333333337</v>
      </c>
      <c r="O135" s="3"/>
      <c r="P135">
        <v>21000</v>
      </c>
      <c r="Q135" s="2">
        <f t="shared" si="29"/>
        <v>0.1</v>
      </c>
      <c r="R135" s="31">
        <v>11213.037024380346</v>
      </c>
      <c r="S135" s="37">
        <f t="shared" si="33"/>
        <v>0.1</v>
      </c>
      <c r="T135" s="2"/>
      <c r="U135">
        <v>44000</v>
      </c>
      <c r="V135" s="2">
        <f t="shared" si="30"/>
        <v>0.20952380952380953</v>
      </c>
      <c r="W135" s="31">
        <v>23493.982336796915</v>
      </c>
      <c r="X135" s="37">
        <f t="shared" si="34"/>
        <v>0.20952380952380953</v>
      </c>
      <c r="Y135" s="2"/>
      <c r="Z135">
        <v>21000</v>
      </c>
      <c r="AA135" s="3">
        <f t="shared" si="31"/>
        <v>0.1</v>
      </c>
      <c r="AB135" s="29">
        <v>11213.037024380346</v>
      </c>
      <c r="AC135" s="33">
        <f t="shared" si="35"/>
        <v>0.1</v>
      </c>
      <c r="AD135" s="3"/>
      <c r="AE135">
        <v>18000</v>
      </c>
      <c r="AF135" s="3">
        <f t="shared" si="36"/>
        <v>8.5714285714285715E-2</v>
      </c>
      <c r="AG135" s="35">
        <v>9611.1745923260114</v>
      </c>
      <c r="AH135" s="39">
        <f t="shared" si="37"/>
        <v>8.5714285714285729E-2</v>
      </c>
    </row>
    <row r="136" spans="1:34" x14ac:dyDescent="0.2">
      <c r="A136" t="s">
        <v>176</v>
      </c>
      <c r="B136">
        <v>150000</v>
      </c>
      <c r="C136" s="7">
        <f>B136/coursework_1_data_2019!D136</f>
        <v>168.72890888638921</v>
      </c>
      <c r="D136" s="7">
        <f>(B136/coursework_1_data_2019!G136)*100000</f>
        <v>63951.703673385862</v>
      </c>
      <c r="E136" s="5"/>
      <c r="F136">
        <v>22000</v>
      </c>
      <c r="G136" s="3">
        <f t="shared" si="27"/>
        <v>0.14666666666666667</v>
      </c>
      <c r="H136">
        <v>9379.5832054299262</v>
      </c>
      <c r="I136" s="32">
        <f t="shared" si="32"/>
        <v>0.14666666666666667</v>
      </c>
      <c r="J136" s="3"/>
      <c r="K136">
        <v>29000</v>
      </c>
      <c r="L136" s="3">
        <f t="shared" si="28"/>
        <v>0.19333333333333333</v>
      </c>
      <c r="M136" s="29">
        <v>12363.996043521267</v>
      </c>
      <c r="N136" s="34">
        <f>M136/D136</f>
        <v>0.19333333333333333</v>
      </c>
      <c r="O136" s="3"/>
      <c r="P136">
        <v>13000</v>
      </c>
      <c r="Q136" s="2">
        <f t="shared" si="29"/>
        <v>8.666666666666667E-2</v>
      </c>
      <c r="R136" s="31">
        <v>5542.4809850267748</v>
      </c>
      <c r="S136" s="37">
        <f t="shared" si="33"/>
        <v>8.666666666666667E-2</v>
      </c>
      <c r="T136" s="2"/>
      <c r="U136">
        <v>40000</v>
      </c>
      <c r="V136" s="2">
        <f t="shared" si="30"/>
        <v>0.26666666666666666</v>
      </c>
      <c r="W136" s="31">
        <v>17053.787646236229</v>
      </c>
      <c r="X136" s="37">
        <f t="shared" si="34"/>
        <v>0.26666666666666666</v>
      </c>
      <c r="Y136" s="2"/>
      <c r="Z136">
        <v>33000</v>
      </c>
      <c r="AA136" s="3">
        <f t="shared" si="31"/>
        <v>0.22</v>
      </c>
      <c r="AB136" s="29">
        <v>14069.374808144888</v>
      </c>
      <c r="AC136" s="33">
        <f t="shared" si="35"/>
        <v>0.21999999999999997</v>
      </c>
      <c r="AD136" s="3"/>
      <c r="AE136">
        <v>13000</v>
      </c>
      <c r="AF136" s="3">
        <f t="shared" si="36"/>
        <v>8.666666666666667E-2</v>
      </c>
      <c r="AG136" s="35">
        <v>5542.4809850267748</v>
      </c>
      <c r="AH136" s="39">
        <f t="shared" si="37"/>
        <v>8.666666666666667E-2</v>
      </c>
    </row>
    <row r="137" spans="1:34" x14ac:dyDescent="0.2">
      <c r="A137" t="s">
        <v>177</v>
      </c>
      <c r="B137">
        <v>240000</v>
      </c>
      <c r="C137" s="7">
        <f>B137/coursework_1_data_2019!D137</f>
        <v>116.11030478955007</v>
      </c>
      <c r="D137" s="7">
        <f>(B137/coursework_1_data_2019!G137)*100000</f>
        <v>66968.583363329686</v>
      </c>
      <c r="E137" s="5"/>
      <c r="F137">
        <v>19000</v>
      </c>
      <c r="G137" s="3">
        <f t="shared" si="27"/>
        <v>7.9166666666666663E-2</v>
      </c>
      <c r="H137">
        <v>5301.679516263599</v>
      </c>
      <c r="I137" s="32">
        <f t="shared" si="32"/>
        <v>7.9166666666666649E-2</v>
      </c>
      <c r="J137" s="3"/>
      <c r="K137">
        <v>105000</v>
      </c>
      <c r="L137" s="3">
        <f t="shared" si="28"/>
        <v>0.4375</v>
      </c>
      <c r="M137" s="29">
        <v>29298.755221456733</v>
      </c>
      <c r="N137" s="34">
        <f>M137/D137</f>
        <v>0.43749999999999994</v>
      </c>
      <c r="O137" s="3"/>
      <c r="P137">
        <v>18000</v>
      </c>
      <c r="Q137" s="2">
        <f t="shared" si="29"/>
        <v>7.4999999999999997E-2</v>
      </c>
      <c r="R137" s="31">
        <v>5022.6437522497263</v>
      </c>
      <c r="S137" s="37">
        <f t="shared" si="33"/>
        <v>7.4999999999999997E-2</v>
      </c>
      <c r="T137" s="2"/>
      <c r="U137">
        <v>56000</v>
      </c>
      <c r="V137" s="2">
        <f t="shared" si="30"/>
        <v>0.23333333333333334</v>
      </c>
      <c r="W137" s="31">
        <v>15626.002784776923</v>
      </c>
      <c r="X137" s="37">
        <f t="shared" si="34"/>
        <v>0.23333333333333328</v>
      </c>
      <c r="Y137" s="2"/>
      <c r="Z137">
        <v>15000</v>
      </c>
      <c r="AA137" s="3">
        <f t="shared" si="31"/>
        <v>6.25E-2</v>
      </c>
      <c r="AB137" s="29">
        <v>4185.5364602081054</v>
      </c>
      <c r="AC137" s="33">
        <f t="shared" si="35"/>
        <v>6.25E-2</v>
      </c>
      <c r="AD137" s="3"/>
      <c r="AE137">
        <v>27000</v>
      </c>
      <c r="AF137" s="3">
        <f t="shared" si="36"/>
        <v>0.1125</v>
      </c>
      <c r="AG137" s="35">
        <v>7533.965628374589</v>
      </c>
      <c r="AH137" s="39">
        <f t="shared" si="37"/>
        <v>0.11249999999999999</v>
      </c>
    </row>
    <row r="138" spans="1:34" x14ac:dyDescent="0.2">
      <c r="A138" t="s">
        <v>178</v>
      </c>
      <c r="B138">
        <v>201000</v>
      </c>
      <c r="C138" s="7">
        <f>B138/coursework_1_data_2019!D138</f>
        <v>141.25087842586086</v>
      </c>
      <c r="D138" s="7">
        <f>(B138/coursework_1_data_2019!G138)*100000</f>
        <v>70938.005124476782</v>
      </c>
      <c r="E138" s="5"/>
      <c r="F138">
        <v>42000</v>
      </c>
      <c r="G138" s="3">
        <f t="shared" si="27"/>
        <v>0.20895522388059701</v>
      </c>
      <c r="H138">
        <v>14822.866742427985</v>
      </c>
      <c r="I138" s="32">
        <f t="shared" si="32"/>
        <v>0.20895522388059701</v>
      </c>
      <c r="J138" s="3"/>
      <c r="K138">
        <v>48000</v>
      </c>
      <c r="L138" s="3">
        <f t="shared" si="28"/>
        <v>0.23880597014925373</v>
      </c>
      <c r="M138" s="29">
        <v>16940.419134203414</v>
      </c>
      <c r="N138" s="34">
        <f>M138/D138</f>
        <v>0.23880597014925378</v>
      </c>
      <c r="O138" s="3"/>
      <c r="P138">
        <v>11000</v>
      </c>
      <c r="Q138" s="2">
        <f t="shared" si="29"/>
        <v>5.4726368159203981E-2</v>
      </c>
      <c r="R138" s="31">
        <v>3882.1793849216156</v>
      </c>
      <c r="S138" s="37">
        <f t="shared" si="33"/>
        <v>5.4726368159203988E-2</v>
      </c>
      <c r="T138" s="2"/>
      <c r="U138">
        <v>48000</v>
      </c>
      <c r="V138" s="2">
        <f t="shared" si="30"/>
        <v>0.23880597014925373</v>
      </c>
      <c r="W138" s="31">
        <v>16940.419134203414</v>
      </c>
      <c r="X138" s="37">
        <f t="shared" si="34"/>
        <v>0.23880597014925378</v>
      </c>
      <c r="Y138" s="2"/>
      <c r="Z138">
        <v>28000</v>
      </c>
      <c r="AA138" s="3">
        <f t="shared" si="31"/>
        <v>0.13930348258706468</v>
      </c>
      <c r="AB138" s="29">
        <v>9881.9111616186583</v>
      </c>
      <c r="AC138" s="33">
        <f t="shared" si="35"/>
        <v>0.13930348258706471</v>
      </c>
      <c r="AD138" s="3"/>
      <c r="AE138">
        <v>24000</v>
      </c>
      <c r="AF138" s="3">
        <f t="shared" si="36"/>
        <v>0.11940298507462686</v>
      </c>
      <c r="AG138" s="35">
        <v>8470.2095671017069</v>
      </c>
      <c r="AH138" s="39">
        <f t="shared" si="37"/>
        <v>0.11940298507462689</v>
      </c>
    </row>
    <row r="139" spans="1:34" x14ac:dyDescent="0.2">
      <c r="A139" t="s">
        <v>179</v>
      </c>
      <c r="B139">
        <v>180000</v>
      </c>
      <c r="C139" s="7">
        <f>B139/coursework_1_data_2019!D139</f>
        <v>291.26213592233012</v>
      </c>
      <c r="D139" s="7">
        <f>(B139/coursework_1_data_2019!G139)*100000</f>
        <v>74859.949511122933</v>
      </c>
      <c r="E139" s="5"/>
      <c r="F139">
        <v>39000</v>
      </c>
      <c r="G139" s="3">
        <f t="shared" si="27"/>
        <v>0.21666666666666667</v>
      </c>
      <c r="H139">
        <v>16219.65572740997</v>
      </c>
      <c r="I139" s="32">
        <f t="shared" si="32"/>
        <v>0.21666666666666667</v>
      </c>
      <c r="J139" s="3"/>
      <c r="K139">
        <v>32000</v>
      </c>
      <c r="L139" s="3">
        <f t="shared" si="28"/>
        <v>0.17777777777777778</v>
      </c>
      <c r="M139" s="29">
        <v>13308.435468644078</v>
      </c>
      <c r="N139" s="34">
        <f>M139/D139</f>
        <v>0.17777777777777778</v>
      </c>
      <c r="O139" s="3"/>
      <c r="P139">
        <v>12000</v>
      </c>
      <c r="Q139" s="2">
        <f t="shared" si="29"/>
        <v>6.6666666666666666E-2</v>
      </c>
      <c r="R139" s="31">
        <v>4990.6633007415294</v>
      </c>
      <c r="S139" s="37">
        <f t="shared" si="33"/>
        <v>6.666666666666668E-2</v>
      </c>
      <c r="T139" s="2"/>
      <c r="U139">
        <v>55000</v>
      </c>
      <c r="V139" s="2">
        <f t="shared" si="30"/>
        <v>0.30555555555555558</v>
      </c>
      <c r="W139" s="31">
        <v>22873.873461732011</v>
      </c>
      <c r="X139" s="37">
        <f t="shared" si="34"/>
        <v>0.30555555555555564</v>
      </c>
      <c r="Y139" s="2"/>
      <c r="Z139">
        <v>26000</v>
      </c>
      <c r="AA139" s="3">
        <f t="shared" si="31"/>
        <v>0.14444444444444443</v>
      </c>
      <c r="AB139" s="29">
        <v>10813.103818273314</v>
      </c>
      <c r="AC139" s="33">
        <f t="shared" si="35"/>
        <v>0.14444444444444446</v>
      </c>
      <c r="AD139" s="3"/>
      <c r="AE139">
        <v>16000</v>
      </c>
      <c r="AF139" s="3">
        <f t="shared" si="36"/>
        <v>8.8888888888888892E-2</v>
      </c>
      <c r="AG139" s="35">
        <v>6654.2177343220392</v>
      </c>
      <c r="AH139" s="39">
        <f t="shared" si="37"/>
        <v>8.8888888888888892E-2</v>
      </c>
    </row>
    <row r="140" spans="1:34" x14ac:dyDescent="0.2">
      <c r="A140" t="s">
        <v>180</v>
      </c>
      <c r="B140">
        <v>200000</v>
      </c>
      <c r="C140" s="7">
        <f>B140/coursework_1_data_2019!D140</f>
        <v>371.74721189591077</v>
      </c>
      <c r="D140" s="7">
        <f>(B140/coursework_1_data_2019!G140)*100000</f>
        <v>86448.729419799347</v>
      </c>
      <c r="E140" s="5"/>
      <c r="F140">
        <v>43000</v>
      </c>
      <c r="G140" s="3">
        <f t="shared" si="27"/>
        <v>0.215</v>
      </c>
      <c r="H140">
        <v>18586.476825256861</v>
      </c>
      <c r="I140" s="32">
        <f t="shared" si="32"/>
        <v>0.21500000000000002</v>
      </c>
      <c r="J140" s="3"/>
      <c r="K140">
        <v>30000</v>
      </c>
      <c r="L140" s="3">
        <f t="shared" si="28"/>
        <v>0.15</v>
      </c>
      <c r="M140" s="29">
        <v>12967.309412969902</v>
      </c>
      <c r="N140" s="34">
        <f>M140/D140</f>
        <v>0.15</v>
      </c>
      <c r="O140" s="3"/>
      <c r="P140">
        <v>17000</v>
      </c>
      <c r="Q140" s="2">
        <f t="shared" si="29"/>
        <v>8.5000000000000006E-2</v>
      </c>
      <c r="R140" s="31">
        <v>7348.1420006829449</v>
      </c>
      <c r="S140" s="37">
        <f t="shared" si="33"/>
        <v>8.5000000000000006E-2</v>
      </c>
      <c r="T140" s="2"/>
      <c r="U140">
        <v>59000</v>
      </c>
      <c r="V140" s="2">
        <f t="shared" si="30"/>
        <v>0.29499999999999998</v>
      </c>
      <c r="W140" s="31">
        <v>25502.375178840808</v>
      </c>
      <c r="X140" s="37">
        <f t="shared" si="34"/>
        <v>0.29499999999999998</v>
      </c>
      <c r="Y140" s="2"/>
      <c r="Z140">
        <v>32000</v>
      </c>
      <c r="AA140" s="3">
        <f t="shared" si="31"/>
        <v>0.16</v>
      </c>
      <c r="AB140" s="29">
        <v>13831.796707167896</v>
      </c>
      <c r="AC140" s="33">
        <f t="shared" si="35"/>
        <v>0.16</v>
      </c>
      <c r="AD140" s="3"/>
      <c r="AE140">
        <v>19000</v>
      </c>
      <c r="AF140" s="3">
        <f t="shared" si="36"/>
        <v>9.5000000000000001E-2</v>
      </c>
      <c r="AG140" s="35">
        <v>8212.6292948809387</v>
      </c>
      <c r="AH140" s="39">
        <f t="shared" si="37"/>
        <v>9.5000000000000015E-2</v>
      </c>
    </row>
    <row r="141" spans="1:34" x14ac:dyDescent="0.2">
      <c r="A141" t="s">
        <v>181</v>
      </c>
      <c r="B141">
        <v>180000</v>
      </c>
      <c r="C141" s="7">
        <f>B141/coursework_1_data_2019!D141</f>
        <v>311.95840554592723</v>
      </c>
      <c r="D141" s="7">
        <f>(B141/coursework_1_data_2019!G141)*100000</f>
        <v>82074.852265265916</v>
      </c>
      <c r="E141" s="5"/>
      <c r="F141">
        <v>44000</v>
      </c>
      <c r="G141" s="3">
        <f t="shared" si="27"/>
        <v>0.24444444444444444</v>
      </c>
      <c r="H141">
        <v>20062.741664842782</v>
      </c>
      <c r="I141" s="32">
        <f t="shared" si="32"/>
        <v>0.24444444444444449</v>
      </c>
      <c r="J141" s="3"/>
      <c r="K141">
        <v>10000</v>
      </c>
      <c r="L141" s="3">
        <f t="shared" si="28"/>
        <v>5.5555555555555552E-2</v>
      </c>
      <c r="M141" s="29">
        <v>4559.7140147369955</v>
      </c>
      <c r="N141" s="34">
        <f>M141/D141</f>
        <v>5.5555555555555559E-2</v>
      </c>
      <c r="O141" s="3"/>
      <c r="P141">
        <v>19000</v>
      </c>
      <c r="Q141" s="2">
        <f t="shared" si="29"/>
        <v>0.10555555555555556</v>
      </c>
      <c r="R141" s="31">
        <v>8663.4566280002928</v>
      </c>
      <c r="S141" s="37">
        <f t="shared" si="33"/>
        <v>0.10555555555555557</v>
      </c>
      <c r="T141" s="2"/>
      <c r="U141">
        <v>52000</v>
      </c>
      <c r="V141" s="2">
        <f t="shared" si="30"/>
        <v>0.28888888888888886</v>
      </c>
      <c r="W141" s="31">
        <v>23710.51287663238</v>
      </c>
      <c r="X141" s="37">
        <f t="shared" si="34"/>
        <v>0.28888888888888892</v>
      </c>
      <c r="Y141" s="2"/>
      <c r="Z141">
        <v>34000</v>
      </c>
      <c r="AA141" s="3">
        <f t="shared" si="31"/>
        <v>0.18888888888888888</v>
      </c>
      <c r="AB141" s="29">
        <v>15503.027650105785</v>
      </c>
      <c r="AC141" s="33">
        <f t="shared" si="35"/>
        <v>0.18888888888888891</v>
      </c>
      <c r="AD141" s="3"/>
      <c r="AE141">
        <v>21000</v>
      </c>
      <c r="AF141" s="3">
        <f t="shared" si="36"/>
        <v>0.11666666666666667</v>
      </c>
      <c r="AG141" s="35">
        <v>9575.3994309476911</v>
      </c>
      <c r="AH141" s="39">
        <f t="shared" si="37"/>
        <v>0.11666666666666668</v>
      </c>
    </row>
    <row r="142" spans="1:34" x14ac:dyDescent="0.2">
      <c r="A142" t="s">
        <v>182</v>
      </c>
      <c r="B142">
        <v>440000</v>
      </c>
      <c r="C142" s="7">
        <f>B142/coursework_1_data_2019!D142</f>
        <v>150.06821282401091</v>
      </c>
      <c r="D142" s="7">
        <f>(B142/coursework_1_data_2019!G142)*100000</f>
        <v>73501.406549643521</v>
      </c>
      <c r="E142" s="5"/>
      <c r="F142">
        <v>85000</v>
      </c>
      <c r="G142" s="3">
        <f t="shared" si="27"/>
        <v>0.19318181818181818</v>
      </c>
      <c r="H142">
        <v>14199.135356181134</v>
      </c>
      <c r="I142" s="32">
        <f t="shared" si="32"/>
        <v>0.19318181818181818</v>
      </c>
      <c r="J142" s="3"/>
      <c r="K142">
        <v>149000</v>
      </c>
      <c r="L142" s="3">
        <f t="shared" si="28"/>
        <v>0.33863636363636362</v>
      </c>
      <c r="M142" s="29">
        <v>24890.249036129284</v>
      </c>
      <c r="N142" s="34">
        <f>M142/D142</f>
        <v>0.33863636363636362</v>
      </c>
      <c r="O142" s="3"/>
      <c r="P142">
        <v>53000</v>
      </c>
      <c r="Q142" s="2">
        <f t="shared" si="29"/>
        <v>0.12045454545454545</v>
      </c>
      <c r="R142" s="31">
        <v>8853.5785162070606</v>
      </c>
      <c r="S142" s="37">
        <f t="shared" si="33"/>
        <v>0.12045454545454545</v>
      </c>
      <c r="T142" s="2"/>
      <c r="U142">
        <v>64000</v>
      </c>
      <c r="V142" s="2">
        <f t="shared" si="30"/>
        <v>0.14545454545454545</v>
      </c>
      <c r="W142" s="31">
        <v>10691.113679948148</v>
      </c>
      <c r="X142" s="37">
        <f t="shared" si="34"/>
        <v>0.14545454545454545</v>
      </c>
      <c r="Y142" s="2"/>
      <c r="Z142">
        <v>48000</v>
      </c>
      <c r="AA142" s="3">
        <f t="shared" si="31"/>
        <v>0.10909090909090909</v>
      </c>
      <c r="AB142" s="29">
        <v>8018.3352599611108</v>
      </c>
      <c r="AC142" s="33">
        <f t="shared" si="35"/>
        <v>0.10909090909090909</v>
      </c>
      <c r="AD142" s="3"/>
      <c r="AE142">
        <v>41000</v>
      </c>
      <c r="AF142" s="3">
        <f t="shared" si="36"/>
        <v>9.3181818181818185E-2</v>
      </c>
      <c r="AG142" s="35">
        <v>6848.9947012167813</v>
      </c>
      <c r="AH142" s="39">
        <f t="shared" si="37"/>
        <v>9.3181818181818157E-2</v>
      </c>
    </row>
    <row r="143" spans="1:34" x14ac:dyDescent="0.2">
      <c r="A143" t="s">
        <v>183</v>
      </c>
      <c r="B143">
        <v>141000</v>
      </c>
      <c r="C143" s="7">
        <f>B143/coursework_1_data_2019!D143</f>
        <v>766.304347826087</v>
      </c>
      <c r="D143" s="7">
        <f>(B143/coursework_1_data_2019!G143)*100000</f>
        <v>84751.875360646285</v>
      </c>
      <c r="E143" s="5"/>
      <c r="F143">
        <v>6000</v>
      </c>
      <c r="G143" s="3">
        <f t="shared" si="27"/>
        <v>4.2553191489361701E-2</v>
      </c>
      <c r="H143">
        <v>3606.462781304097</v>
      </c>
      <c r="I143" s="32">
        <f t="shared" si="32"/>
        <v>4.2553191489361701E-2</v>
      </c>
      <c r="J143" s="3"/>
      <c r="K143">
        <v>37000</v>
      </c>
      <c r="L143" s="3">
        <f t="shared" si="28"/>
        <v>0.26241134751773049</v>
      </c>
      <c r="M143" s="29">
        <v>22239.853818041931</v>
      </c>
      <c r="N143" s="34">
        <f>M143/D143</f>
        <v>0.26241134751773049</v>
      </c>
      <c r="O143" s="3"/>
      <c r="P143">
        <v>21000</v>
      </c>
      <c r="Q143" s="2">
        <f t="shared" si="29"/>
        <v>0.14893617021276595</v>
      </c>
      <c r="R143" s="31">
        <v>12622.61973456434</v>
      </c>
      <c r="S143" s="37">
        <f t="shared" si="33"/>
        <v>0.14893617021276595</v>
      </c>
      <c r="T143" s="2"/>
      <c r="U143">
        <v>45000</v>
      </c>
      <c r="V143" s="2">
        <f t="shared" si="30"/>
        <v>0.31914893617021278</v>
      </c>
      <c r="W143" s="31">
        <v>27048.470859780726</v>
      </c>
      <c r="X143" s="37">
        <f t="shared" si="34"/>
        <v>0.31914893617021273</v>
      </c>
      <c r="Y143" s="2"/>
      <c r="Z143">
        <v>16000</v>
      </c>
      <c r="AA143" s="3">
        <f t="shared" si="31"/>
        <v>0.11347517730496454</v>
      </c>
      <c r="AB143" s="29">
        <v>9617.2340834775932</v>
      </c>
      <c r="AC143" s="33">
        <f t="shared" si="35"/>
        <v>0.11347517730496455</v>
      </c>
      <c r="AD143" s="3"/>
      <c r="AE143">
        <v>16000</v>
      </c>
      <c r="AF143" s="3">
        <f t="shared" si="36"/>
        <v>0.11347517730496454</v>
      </c>
      <c r="AG143" s="35">
        <v>9617.2340834775932</v>
      </c>
      <c r="AH143" s="39">
        <f t="shared" si="37"/>
        <v>0.11347517730496455</v>
      </c>
    </row>
    <row r="144" spans="1:34" x14ac:dyDescent="0.2">
      <c r="A144" t="s">
        <v>184</v>
      </c>
      <c r="B144">
        <v>700000</v>
      </c>
      <c r="C144" s="7">
        <f>B144/coursework_1_data_2019!D144</f>
        <v>253.89916575988394</v>
      </c>
      <c r="D144" s="7">
        <f>(B144/coursework_1_data_2019!G144)*100000</f>
        <v>77449.392354195996</v>
      </c>
      <c r="E144" s="5"/>
      <c r="F144">
        <v>175000</v>
      </c>
      <c r="G144" s="3">
        <f t="shared" si="27"/>
        <v>0.25</v>
      </c>
      <c r="H144">
        <v>19362.348088548999</v>
      </c>
      <c r="I144" s="32">
        <f t="shared" si="32"/>
        <v>0.25</v>
      </c>
      <c r="J144" s="3"/>
      <c r="K144">
        <v>227000</v>
      </c>
      <c r="L144" s="3">
        <f t="shared" si="28"/>
        <v>0.32428571428571429</v>
      </c>
      <c r="M144" s="29">
        <v>25115.731520574984</v>
      </c>
      <c r="N144" s="34">
        <f>M144/D144</f>
        <v>0.32428571428571423</v>
      </c>
      <c r="O144" s="3"/>
      <c r="P144">
        <v>63000</v>
      </c>
      <c r="Q144" s="2">
        <f t="shared" si="29"/>
        <v>0.09</v>
      </c>
      <c r="R144" s="31">
        <v>6970.4453118776391</v>
      </c>
      <c r="S144" s="37">
        <f t="shared" si="33"/>
        <v>0.09</v>
      </c>
      <c r="T144" s="2"/>
      <c r="U144">
        <v>69000</v>
      </c>
      <c r="V144" s="2">
        <f t="shared" si="30"/>
        <v>9.8571428571428574E-2</v>
      </c>
      <c r="W144" s="31">
        <v>7634.2972463421756</v>
      </c>
      <c r="X144" s="37">
        <f t="shared" si="34"/>
        <v>9.857142857142856E-2</v>
      </c>
      <c r="Y144" s="2"/>
      <c r="Z144">
        <v>95000</v>
      </c>
      <c r="AA144" s="3">
        <f t="shared" si="31"/>
        <v>0.1357142857142857</v>
      </c>
      <c r="AB144" s="29">
        <v>10510.98896235517</v>
      </c>
      <c r="AC144" s="33">
        <f t="shared" si="35"/>
        <v>0.1357142857142857</v>
      </c>
      <c r="AD144" s="3"/>
      <c r="AE144">
        <v>71000</v>
      </c>
      <c r="AF144" s="3">
        <f t="shared" si="36"/>
        <v>0.10142857142857142</v>
      </c>
      <c r="AG144" s="35">
        <v>7855.5812244970211</v>
      </c>
      <c r="AH144" s="39">
        <f t="shared" si="37"/>
        <v>0.10142857142857141</v>
      </c>
    </row>
    <row r="145" spans="1:34" x14ac:dyDescent="0.2">
      <c r="A145" t="s">
        <v>185</v>
      </c>
      <c r="B145">
        <v>200000</v>
      </c>
      <c r="C145" s="7">
        <f>B145/coursework_1_data_2019!D145</f>
        <v>323.10177705977384</v>
      </c>
      <c r="D145" s="7">
        <f>(B145/coursework_1_data_2019!G145)*100000</f>
        <v>89297.275093650518</v>
      </c>
      <c r="E145" s="5"/>
      <c r="F145">
        <v>16000</v>
      </c>
      <c r="G145" s="3">
        <f t="shared" si="27"/>
        <v>0.08</v>
      </c>
      <c r="H145">
        <v>7143.7820074920419</v>
      </c>
      <c r="I145" s="32">
        <f t="shared" si="32"/>
        <v>0.08</v>
      </c>
      <c r="J145" s="3"/>
      <c r="K145">
        <v>86000</v>
      </c>
      <c r="L145" s="3">
        <f t="shared" si="28"/>
        <v>0.43</v>
      </c>
      <c r="M145" s="29">
        <v>38397.828290269717</v>
      </c>
      <c r="N145" s="34">
        <f>M145/D145</f>
        <v>0.42999999999999994</v>
      </c>
      <c r="O145" s="3"/>
      <c r="P145">
        <v>24000</v>
      </c>
      <c r="Q145" s="2">
        <f t="shared" si="29"/>
        <v>0.12</v>
      </c>
      <c r="R145" s="31">
        <v>10715.673011238063</v>
      </c>
      <c r="S145" s="37">
        <f t="shared" si="33"/>
        <v>0.12000000000000001</v>
      </c>
      <c r="T145" s="2"/>
      <c r="U145">
        <v>36000</v>
      </c>
      <c r="V145" s="2">
        <f t="shared" si="30"/>
        <v>0.18</v>
      </c>
      <c r="W145" s="31">
        <v>16073.509516857093</v>
      </c>
      <c r="X145" s="37">
        <f t="shared" si="34"/>
        <v>0.18</v>
      </c>
      <c r="Y145" s="2"/>
      <c r="Z145">
        <v>17000</v>
      </c>
      <c r="AA145" s="3">
        <f t="shared" si="31"/>
        <v>8.5000000000000006E-2</v>
      </c>
      <c r="AB145" s="29">
        <v>7590.2683829602938</v>
      </c>
      <c r="AC145" s="33">
        <f t="shared" si="35"/>
        <v>8.4999999999999992E-2</v>
      </c>
      <c r="AD145" s="3"/>
      <c r="AE145">
        <v>21000</v>
      </c>
      <c r="AF145" s="3">
        <f t="shared" si="36"/>
        <v>0.105</v>
      </c>
      <c r="AG145" s="35">
        <v>9376.2138848333034</v>
      </c>
      <c r="AH145" s="39">
        <f t="shared" si="37"/>
        <v>0.10499999999999998</v>
      </c>
    </row>
    <row r="146" spans="1:34" x14ac:dyDescent="0.2">
      <c r="A146" t="s">
        <v>186</v>
      </c>
      <c r="B146">
        <v>260000</v>
      </c>
      <c r="C146" s="7">
        <f>B146/coursework_1_data_2019!D146</f>
        <v>107.66045548654245</v>
      </c>
      <c r="D146" s="7">
        <f>(B146/coursework_1_data_2019!G146)*100000</f>
        <v>76501.863997340086</v>
      </c>
      <c r="E146" s="5"/>
      <c r="F146">
        <v>75000</v>
      </c>
      <c r="G146" s="3">
        <f t="shared" si="27"/>
        <v>0.28846153846153844</v>
      </c>
      <c r="H146">
        <v>22067.845383848104</v>
      </c>
      <c r="I146" s="32">
        <f t="shared" si="32"/>
        <v>0.28846153846153849</v>
      </c>
      <c r="J146" s="3"/>
      <c r="K146">
        <v>64000</v>
      </c>
      <c r="L146" s="3">
        <f t="shared" si="28"/>
        <v>0.24615384615384617</v>
      </c>
      <c r="M146" s="29">
        <v>18831.228060883714</v>
      </c>
      <c r="N146" s="34">
        <f>M146/D146</f>
        <v>0.24615384615384617</v>
      </c>
      <c r="O146" s="3"/>
      <c r="P146">
        <v>26000</v>
      </c>
      <c r="Q146" s="2">
        <f t="shared" si="29"/>
        <v>0.1</v>
      </c>
      <c r="R146" s="31">
        <v>7650.1863997340088</v>
      </c>
      <c r="S146" s="37">
        <f t="shared" si="33"/>
        <v>0.1</v>
      </c>
      <c r="T146" s="2"/>
      <c r="U146">
        <v>49000</v>
      </c>
      <c r="V146" s="2">
        <f t="shared" si="30"/>
        <v>0.18846153846153846</v>
      </c>
      <c r="W146" s="31">
        <v>14417.658984114092</v>
      </c>
      <c r="X146" s="37">
        <f t="shared" si="34"/>
        <v>0.18846153846153846</v>
      </c>
      <c r="Y146" s="2"/>
      <c r="Z146">
        <v>31000</v>
      </c>
      <c r="AA146" s="3">
        <f t="shared" si="31"/>
        <v>0.11923076923076924</v>
      </c>
      <c r="AB146" s="29">
        <v>9121.376091990549</v>
      </c>
      <c r="AC146" s="33">
        <f t="shared" si="35"/>
        <v>0.11923076923076924</v>
      </c>
      <c r="AD146" s="3"/>
      <c r="AE146">
        <v>15000</v>
      </c>
      <c r="AF146" s="3">
        <f t="shared" si="36"/>
        <v>5.7692307692307696E-2</v>
      </c>
      <c r="AG146" s="35">
        <v>4413.5690767696206</v>
      </c>
      <c r="AH146" s="39">
        <f t="shared" si="37"/>
        <v>5.7692307692307696E-2</v>
      </c>
    </row>
    <row r="147" spans="1:34" x14ac:dyDescent="0.2">
      <c r="A147" t="s">
        <v>187</v>
      </c>
      <c r="B147">
        <v>380000</v>
      </c>
      <c r="C147" s="7">
        <f>B147/coursework_1_data_2019!D147</f>
        <v>250.65963060686016</v>
      </c>
      <c r="D147" s="7">
        <f>(B147/coursework_1_data_2019!G147)*100000</f>
        <v>72752.614307758879</v>
      </c>
      <c r="E147" s="5"/>
      <c r="F147">
        <v>11000</v>
      </c>
      <c r="G147" s="3">
        <f t="shared" si="27"/>
        <v>2.8947368421052631E-2</v>
      </c>
      <c r="H147">
        <v>2105.9967299614414</v>
      </c>
      <c r="I147" s="32">
        <f t="shared" si="32"/>
        <v>2.8947368421052635E-2</v>
      </c>
      <c r="J147" s="3"/>
      <c r="K147">
        <v>158000</v>
      </c>
      <c r="L147" s="3">
        <f t="shared" si="28"/>
        <v>0.41578947368421054</v>
      </c>
      <c r="M147" s="29">
        <v>30249.771212173426</v>
      </c>
      <c r="N147" s="34">
        <f>M147/D147</f>
        <v>0.41578947368421049</v>
      </c>
      <c r="O147" s="3"/>
      <c r="P147">
        <v>11000</v>
      </c>
      <c r="Q147" s="2">
        <f t="shared" si="29"/>
        <v>2.8947368421052631E-2</v>
      </c>
      <c r="R147" s="31">
        <v>2105.9967299614414</v>
      </c>
      <c r="S147" s="37">
        <f t="shared" si="33"/>
        <v>2.8947368421052635E-2</v>
      </c>
      <c r="T147" s="2"/>
      <c r="U147">
        <v>125000</v>
      </c>
      <c r="V147" s="2">
        <f t="shared" si="30"/>
        <v>0.32894736842105265</v>
      </c>
      <c r="W147" s="31">
        <v>23931.781022289102</v>
      </c>
      <c r="X147" s="37">
        <f t="shared" si="34"/>
        <v>0.3289473684210526</v>
      </c>
      <c r="Y147" s="2"/>
      <c r="Z147">
        <v>29000</v>
      </c>
      <c r="AA147" s="3">
        <f t="shared" si="31"/>
        <v>7.6315789473684212E-2</v>
      </c>
      <c r="AB147" s="29">
        <v>5552.1731971710724</v>
      </c>
      <c r="AC147" s="33">
        <f t="shared" si="35"/>
        <v>7.6315789473684212E-2</v>
      </c>
      <c r="AD147" s="3"/>
      <c r="AE147">
        <v>46000</v>
      </c>
      <c r="AF147" s="3">
        <f t="shared" si="36"/>
        <v>0.12105263157894737</v>
      </c>
      <c r="AG147" s="35">
        <v>8806.8954162023892</v>
      </c>
      <c r="AH147" s="39">
        <f t="shared" si="37"/>
        <v>0.12105263157894736</v>
      </c>
    </row>
    <row r="148" spans="1:34" x14ac:dyDescent="0.2">
      <c r="A148" t="s">
        <v>188</v>
      </c>
      <c r="B148">
        <v>110000</v>
      </c>
      <c r="C148" s="7">
        <f>B148/coursework_1_data_2019!D148</f>
        <v>208.72865275142314</v>
      </c>
      <c r="D148" s="7">
        <f>(B148/coursework_1_data_2019!G148)*100000</f>
        <v>72079.15601860953</v>
      </c>
      <c r="E148" s="5"/>
      <c r="F148">
        <v>33000</v>
      </c>
      <c r="G148" s="3">
        <f t="shared" si="27"/>
        <v>0.3</v>
      </c>
      <c r="H148">
        <v>21623.746805582858</v>
      </c>
      <c r="I148" s="32">
        <f t="shared" si="32"/>
        <v>0.3</v>
      </c>
      <c r="J148" s="3"/>
      <c r="K148">
        <v>37000</v>
      </c>
      <c r="L148" s="3">
        <f t="shared" si="28"/>
        <v>0.33636363636363636</v>
      </c>
      <c r="M148" s="29">
        <v>24244.807024441387</v>
      </c>
      <c r="N148" s="34">
        <f>M148/D148</f>
        <v>0.33636363636363636</v>
      </c>
      <c r="O148" s="3"/>
      <c r="P148">
        <v>13000</v>
      </c>
      <c r="Q148" s="2">
        <f t="shared" si="29"/>
        <v>0.11818181818181818</v>
      </c>
      <c r="R148" s="31">
        <v>8518.4457112902164</v>
      </c>
      <c r="S148" s="37">
        <f t="shared" si="33"/>
        <v>0.11818181818181817</v>
      </c>
      <c r="T148" s="2"/>
      <c r="U148">
        <v>11000</v>
      </c>
      <c r="V148" s="2">
        <f t="shared" si="30"/>
        <v>0.1</v>
      </c>
      <c r="W148" s="31">
        <v>7207.9156018609519</v>
      </c>
      <c r="X148" s="37">
        <f t="shared" si="34"/>
        <v>9.9999999999999992E-2</v>
      </c>
      <c r="Y148" s="2"/>
      <c r="Z148">
        <v>12000</v>
      </c>
      <c r="AA148" s="3">
        <f t="shared" si="31"/>
        <v>0.10909090909090909</v>
      </c>
      <c r="AB148" s="29">
        <v>7863.1806565755842</v>
      </c>
      <c r="AC148" s="33">
        <f t="shared" si="35"/>
        <v>0.10909090909090907</v>
      </c>
      <c r="AD148" s="3"/>
      <c r="AE148">
        <v>4000</v>
      </c>
      <c r="AF148" s="3">
        <f t="shared" si="36"/>
        <v>3.6363636363636362E-2</v>
      </c>
      <c r="AG148" s="35">
        <v>2621.0602188585281</v>
      </c>
      <c r="AH148" s="39">
        <f t="shared" si="37"/>
        <v>3.6363636363636362E-2</v>
      </c>
    </row>
    <row r="149" spans="1:34" x14ac:dyDescent="0.2">
      <c r="A149" t="s">
        <v>189</v>
      </c>
      <c r="B149">
        <v>209000</v>
      </c>
      <c r="C149" s="7">
        <f>B149/coursework_1_data_2019!D149</f>
        <v>69.969869434214928</v>
      </c>
      <c r="D149" s="7">
        <f>(B149/coursework_1_data_2019!G149)*100000</f>
        <v>61075.394506136763</v>
      </c>
      <c r="E149" s="5"/>
      <c r="F149">
        <v>69000</v>
      </c>
      <c r="G149" s="3">
        <f t="shared" si="27"/>
        <v>0.33014354066985646</v>
      </c>
      <c r="H149">
        <v>20163.646990064291</v>
      </c>
      <c r="I149" s="32">
        <f t="shared" si="32"/>
        <v>0.33014354066985646</v>
      </c>
      <c r="J149" s="3"/>
      <c r="K149">
        <v>47000</v>
      </c>
      <c r="L149" s="3">
        <f t="shared" si="28"/>
        <v>0.22488038277511962</v>
      </c>
      <c r="M149" s="29">
        <v>13734.658094681474</v>
      </c>
      <c r="N149" s="34">
        <f>M149/D149</f>
        <v>0.22488038277511962</v>
      </c>
      <c r="O149" s="3"/>
      <c r="P149">
        <v>30000</v>
      </c>
      <c r="Q149" s="2">
        <f t="shared" si="29"/>
        <v>0.14354066985645933</v>
      </c>
      <c r="R149" s="31">
        <v>8766.803039158387</v>
      </c>
      <c r="S149" s="37">
        <f t="shared" si="33"/>
        <v>0.14354066985645933</v>
      </c>
      <c r="T149" s="2"/>
      <c r="U149">
        <v>41000</v>
      </c>
      <c r="V149" s="2">
        <f t="shared" si="30"/>
        <v>0.19617224880382775</v>
      </c>
      <c r="W149" s="31">
        <v>11981.297486849795</v>
      </c>
      <c r="X149" s="37">
        <f t="shared" si="34"/>
        <v>0.19617224880382775</v>
      </c>
      <c r="Y149" s="2"/>
      <c r="Z149">
        <v>14000</v>
      </c>
      <c r="AA149" s="3">
        <f t="shared" si="31"/>
        <v>6.6985645933014357E-2</v>
      </c>
      <c r="AB149" s="29">
        <v>4091.1747516072473</v>
      </c>
      <c r="AC149" s="33">
        <f t="shared" si="35"/>
        <v>6.6985645933014357E-2</v>
      </c>
      <c r="AD149" s="3"/>
      <c r="AE149">
        <v>8000</v>
      </c>
      <c r="AF149" s="3">
        <f t="shared" si="36"/>
        <v>3.8277511961722487E-2</v>
      </c>
      <c r="AG149" s="35">
        <v>2337.8141437755698</v>
      </c>
      <c r="AH149" s="39">
        <f t="shared" si="37"/>
        <v>3.8277511961722487E-2</v>
      </c>
    </row>
    <row r="150" spans="1:34" x14ac:dyDescent="0.2">
      <c r="A150" t="s">
        <v>190</v>
      </c>
      <c r="B150">
        <v>109000</v>
      </c>
      <c r="C150" s="7">
        <f>B150/coursework_1_data_2019!D150</f>
        <v>644.97041420118342</v>
      </c>
      <c r="D150" s="7">
        <f>(B150/coursework_1_data_2019!G150)*100000</f>
        <v>65392.022173294863</v>
      </c>
      <c r="E150" s="5"/>
      <c r="F150">
        <v>20000</v>
      </c>
      <c r="G150" s="3">
        <f t="shared" si="27"/>
        <v>0.1834862385321101</v>
      </c>
      <c r="H150">
        <v>11998.536178586213</v>
      </c>
      <c r="I150" s="32">
        <f t="shared" si="32"/>
        <v>0.1834862385321101</v>
      </c>
      <c r="J150" s="3"/>
      <c r="K150">
        <v>41000</v>
      </c>
      <c r="L150" s="3">
        <f t="shared" si="28"/>
        <v>0.37614678899082571</v>
      </c>
      <c r="M150" s="29">
        <v>24596.999166101734</v>
      </c>
      <c r="N150" s="34">
        <f>M150/D150</f>
        <v>0.37614678899082565</v>
      </c>
      <c r="O150" s="3"/>
      <c r="P150">
        <v>13000</v>
      </c>
      <c r="Q150" s="2">
        <f t="shared" si="29"/>
        <v>0.11926605504587157</v>
      </c>
      <c r="R150" s="31">
        <v>7799.0485160810376</v>
      </c>
      <c r="S150" s="37">
        <f t="shared" si="33"/>
        <v>0.11926605504587154</v>
      </c>
      <c r="T150" s="2"/>
      <c r="U150">
        <v>19000</v>
      </c>
      <c r="V150" s="2">
        <f t="shared" si="30"/>
        <v>0.1743119266055046</v>
      </c>
      <c r="W150" s="31">
        <v>11398.609369656902</v>
      </c>
      <c r="X150" s="37">
        <f t="shared" si="34"/>
        <v>0.17431192660550457</v>
      </c>
      <c r="Y150" s="2"/>
      <c r="Z150">
        <v>10000</v>
      </c>
      <c r="AA150" s="3">
        <f t="shared" si="31"/>
        <v>9.1743119266055051E-2</v>
      </c>
      <c r="AB150" s="29">
        <v>5999.2680892931066</v>
      </c>
      <c r="AC150" s="33">
        <f t="shared" si="35"/>
        <v>9.1743119266055051E-2</v>
      </c>
      <c r="AD150" s="3"/>
      <c r="AE150">
        <v>6000</v>
      </c>
      <c r="AF150" s="3">
        <f t="shared" si="36"/>
        <v>5.5045871559633031E-2</v>
      </c>
      <c r="AG150" s="35">
        <v>3599.5608535758638</v>
      </c>
      <c r="AH150" s="39">
        <f t="shared" si="37"/>
        <v>5.5045871559633024E-2</v>
      </c>
    </row>
    <row r="151" spans="1:34" x14ac:dyDescent="0.2">
      <c r="A151" t="s">
        <v>191</v>
      </c>
      <c r="B151">
        <v>201000</v>
      </c>
      <c r="C151" s="7">
        <f>B151/coursework_1_data_2019!D151</f>
        <v>116.31944444444444</v>
      </c>
      <c r="D151" s="7">
        <f>(B151/coursework_1_data_2019!G151)*100000</f>
        <v>76125.694504936808</v>
      </c>
      <c r="E151" s="5"/>
      <c r="F151">
        <v>18000</v>
      </c>
      <c r="G151" s="3">
        <f t="shared" si="27"/>
        <v>8.9552238805970144E-2</v>
      </c>
      <c r="H151">
        <v>6817.2263735764309</v>
      </c>
      <c r="I151" s="32">
        <f t="shared" si="32"/>
        <v>8.9552238805970158E-2</v>
      </c>
      <c r="J151" s="3"/>
      <c r="K151">
        <v>27000</v>
      </c>
      <c r="L151" s="3">
        <f t="shared" si="28"/>
        <v>0.13432835820895522</v>
      </c>
      <c r="M151" s="29">
        <v>10225.839560364646</v>
      </c>
      <c r="N151" s="34">
        <f>M151/D151</f>
        <v>0.13432835820895522</v>
      </c>
      <c r="O151" s="3"/>
      <c r="P151">
        <v>23000</v>
      </c>
      <c r="Q151" s="2">
        <f t="shared" si="29"/>
        <v>0.11442786069651742</v>
      </c>
      <c r="R151" s="31">
        <v>8710.9003662365503</v>
      </c>
      <c r="S151" s="37">
        <f t="shared" si="33"/>
        <v>0.11442786069651742</v>
      </c>
      <c r="T151" s="2"/>
      <c r="U151">
        <v>55000</v>
      </c>
      <c r="V151" s="2">
        <f t="shared" si="30"/>
        <v>0.27363184079601988</v>
      </c>
      <c r="W151" s="31">
        <v>20830.413919261315</v>
      </c>
      <c r="X151" s="37">
        <f t="shared" si="34"/>
        <v>0.27363184079601988</v>
      </c>
      <c r="Y151" s="2"/>
      <c r="Z151">
        <v>50000</v>
      </c>
      <c r="AA151" s="3">
        <f t="shared" si="31"/>
        <v>0.24875621890547264</v>
      </c>
      <c r="AB151" s="29">
        <v>18936.739926601196</v>
      </c>
      <c r="AC151" s="33">
        <f t="shared" si="35"/>
        <v>0.24875621890547264</v>
      </c>
      <c r="AD151" s="3"/>
      <c r="AE151">
        <v>28000</v>
      </c>
      <c r="AF151" s="3">
        <f t="shared" si="36"/>
        <v>0.13930348258706468</v>
      </c>
      <c r="AG151" s="35">
        <v>10604.574358896669</v>
      </c>
      <c r="AH151" s="39">
        <f t="shared" si="37"/>
        <v>0.13930348258706465</v>
      </c>
    </row>
    <row r="152" spans="1:34" x14ac:dyDescent="0.2">
      <c r="A152" t="s">
        <v>192</v>
      </c>
      <c r="B152">
        <v>470000</v>
      </c>
      <c r="C152" s="7">
        <f>B152/coursework_1_data_2019!D152</f>
        <v>145.19616929255483</v>
      </c>
      <c r="D152" s="7">
        <f>(B152/coursework_1_data_2019!G152)*100000</f>
        <v>73802.823978694549</v>
      </c>
      <c r="E152" s="5"/>
      <c r="F152">
        <v>128000</v>
      </c>
      <c r="G152" s="3">
        <f t="shared" si="27"/>
        <v>0.2723404255319149</v>
      </c>
      <c r="H152">
        <v>20099.492487814681</v>
      </c>
      <c r="I152" s="32">
        <f t="shared" si="32"/>
        <v>0.27234042553191484</v>
      </c>
      <c r="J152" s="3"/>
      <c r="K152">
        <v>112000</v>
      </c>
      <c r="L152" s="3">
        <f t="shared" si="28"/>
        <v>0.23829787234042554</v>
      </c>
      <c r="M152" s="29">
        <v>17587.055926837846</v>
      </c>
      <c r="N152" s="34">
        <f>M152/D152</f>
        <v>0.23829787234042549</v>
      </c>
      <c r="O152" s="3"/>
      <c r="P152">
        <v>57000</v>
      </c>
      <c r="Q152" s="2">
        <f t="shared" si="29"/>
        <v>0.12127659574468085</v>
      </c>
      <c r="R152" s="31">
        <v>8950.5552484799755</v>
      </c>
      <c r="S152" s="37">
        <f t="shared" si="33"/>
        <v>0.12127659574468083</v>
      </c>
      <c r="T152" s="2"/>
      <c r="U152">
        <v>76000</v>
      </c>
      <c r="V152" s="2">
        <f t="shared" si="30"/>
        <v>0.16170212765957448</v>
      </c>
      <c r="W152" s="31">
        <v>11934.073664639967</v>
      </c>
      <c r="X152" s="37">
        <f t="shared" si="34"/>
        <v>0.16170212765957442</v>
      </c>
      <c r="Y152" s="2"/>
      <c r="Z152">
        <v>67000</v>
      </c>
      <c r="AA152" s="3">
        <f t="shared" si="31"/>
        <v>0.14255319148936171</v>
      </c>
      <c r="AB152" s="29">
        <v>10520.828099090499</v>
      </c>
      <c r="AC152" s="33">
        <f t="shared" si="35"/>
        <v>0.14255319148936169</v>
      </c>
      <c r="AD152" s="3"/>
      <c r="AE152">
        <v>30000</v>
      </c>
      <c r="AF152" s="3">
        <f t="shared" si="36"/>
        <v>6.3829787234042548E-2</v>
      </c>
      <c r="AG152" s="35">
        <v>4710.8185518315668</v>
      </c>
      <c r="AH152" s="39">
        <f t="shared" si="37"/>
        <v>6.3829787234042548E-2</v>
      </c>
    </row>
    <row r="153" spans="1:34" x14ac:dyDescent="0.2">
      <c r="A153" t="s">
        <v>193</v>
      </c>
      <c r="B153">
        <v>140000</v>
      </c>
      <c r="C153" s="7">
        <f>B153/coursework_1_data_2019!D153</f>
        <v>99.009900990099013</v>
      </c>
      <c r="D153" s="7">
        <f>(B153/coursework_1_data_2019!G153)*100000</f>
        <v>66011.891570752952</v>
      </c>
      <c r="E153" s="5"/>
      <c r="F153">
        <v>5000</v>
      </c>
      <c r="G153" s="3">
        <f t="shared" si="27"/>
        <v>3.5714285714285712E-2</v>
      </c>
      <c r="H153">
        <v>2357.56755609832</v>
      </c>
      <c r="I153" s="32">
        <f t="shared" si="32"/>
        <v>3.5714285714285719E-2</v>
      </c>
      <c r="J153" s="3"/>
      <c r="K153">
        <v>39000</v>
      </c>
      <c r="L153" s="3">
        <f t="shared" si="28"/>
        <v>0.27857142857142858</v>
      </c>
      <c r="M153" s="29">
        <v>18389.026937566898</v>
      </c>
      <c r="N153" s="34">
        <f>M153/D153</f>
        <v>0.27857142857142864</v>
      </c>
      <c r="O153" s="3"/>
      <c r="P153">
        <v>8000</v>
      </c>
      <c r="Q153" s="2">
        <f t="shared" si="29"/>
        <v>5.7142857142857141E-2</v>
      </c>
      <c r="R153" s="31">
        <v>3772.1080897573115</v>
      </c>
      <c r="S153" s="37">
        <f t="shared" si="33"/>
        <v>5.7142857142857141E-2</v>
      </c>
      <c r="T153" s="2"/>
      <c r="U153">
        <v>32000</v>
      </c>
      <c r="V153" s="2">
        <f t="shared" si="30"/>
        <v>0.22857142857142856</v>
      </c>
      <c r="W153" s="31">
        <v>15088.432359029246</v>
      </c>
      <c r="X153" s="37">
        <f t="shared" si="34"/>
        <v>0.22857142857142856</v>
      </c>
      <c r="Y153" s="2"/>
      <c r="Z153">
        <v>37000</v>
      </c>
      <c r="AA153" s="3">
        <f t="shared" si="31"/>
        <v>0.26428571428571429</v>
      </c>
      <c r="AB153" s="29">
        <v>17445.99991512757</v>
      </c>
      <c r="AC153" s="33">
        <f t="shared" si="35"/>
        <v>0.26428571428571435</v>
      </c>
      <c r="AD153" s="3"/>
      <c r="AE153">
        <v>19000</v>
      </c>
      <c r="AF153" s="3">
        <f t="shared" si="36"/>
        <v>0.1357142857142857</v>
      </c>
      <c r="AG153" s="35">
        <v>8958.7567131736159</v>
      </c>
      <c r="AH153" s="39">
        <f t="shared" si="37"/>
        <v>0.13571428571428573</v>
      </c>
    </row>
    <row r="154" spans="1:34" x14ac:dyDescent="0.2">
      <c r="I154" s="3"/>
      <c r="J154" s="3"/>
      <c r="S154" s="2"/>
      <c r="X154" s="2"/>
      <c r="AH154" s="38"/>
    </row>
    <row r="155" spans="1:34" x14ac:dyDescent="0.2">
      <c r="A155" t="s">
        <v>197</v>
      </c>
      <c r="B155" s="8">
        <f>SUM(B2:B153)</f>
        <v>41037000</v>
      </c>
      <c r="C155" s="8"/>
      <c r="D155" s="8"/>
      <c r="E155" s="8"/>
      <c r="F155" s="8">
        <f t="shared" ref="F155:AE155" si="38">SUM(F2:F153)</f>
        <v>9012000</v>
      </c>
      <c r="G155" s="8"/>
      <c r="H155" s="30"/>
      <c r="I155" s="3"/>
      <c r="J155" s="3"/>
      <c r="K155" s="8">
        <f t="shared" si="38"/>
        <v>10392000</v>
      </c>
      <c r="L155" s="8"/>
      <c r="M155" s="8"/>
      <c r="N155" s="8"/>
      <c r="O155" s="8"/>
      <c r="P155" s="8">
        <f t="shared" si="38"/>
        <v>3811000</v>
      </c>
      <c r="Q155" s="8"/>
      <c r="R155" s="8"/>
      <c r="S155" s="2"/>
      <c r="T155" s="8"/>
      <c r="U155" s="8">
        <f t="shared" si="38"/>
        <v>9500000</v>
      </c>
      <c r="V155" s="8"/>
      <c r="W155" s="30"/>
      <c r="X155" s="2"/>
      <c r="Y155" s="8"/>
      <c r="Z155" s="8">
        <f t="shared" si="38"/>
        <v>5009000</v>
      </c>
      <c r="AA155" s="8"/>
      <c r="AB155" s="8"/>
      <c r="AC155" s="8"/>
      <c r="AD155" s="8"/>
      <c r="AE155" s="8">
        <f t="shared" si="38"/>
        <v>3313000</v>
      </c>
      <c r="AF155" s="8"/>
      <c r="AH155" s="38"/>
    </row>
    <row r="156" spans="1:34" x14ac:dyDescent="0.2">
      <c r="A156" t="s">
        <v>198</v>
      </c>
      <c r="B156" s="8">
        <f>AVERAGE(B2:B153)</f>
        <v>271768.21192052978</v>
      </c>
      <c r="C156"/>
      <c r="D156" s="5">
        <f t="shared" ref="D156:AH156" si="39">AVERAGE(D2:D153)</f>
        <v>74943.379947603549</v>
      </c>
      <c r="F156" s="8">
        <f t="shared" si="39"/>
        <v>59682.119205298011</v>
      </c>
      <c r="G156" s="1">
        <f t="shared" si="39"/>
        <v>0.21586858405270834</v>
      </c>
      <c r="H156" s="8">
        <f t="shared" si="39"/>
        <v>16209.258990485119</v>
      </c>
      <c r="I156" s="9">
        <f t="shared" si="39"/>
        <v>0.21586858405270834</v>
      </c>
      <c r="J156" s="8"/>
      <c r="K156" s="8">
        <f t="shared" si="39"/>
        <v>68821.192052980128</v>
      </c>
      <c r="L156" s="14">
        <f t="shared" si="39"/>
        <v>0.24960200031381749</v>
      </c>
      <c r="M156" s="8">
        <f t="shared" si="39"/>
        <v>18696.619835315887</v>
      </c>
      <c r="N156" s="9">
        <f t="shared" si="39"/>
        <v>0.24960200031381749</v>
      </c>
      <c r="O156" s="2"/>
      <c r="P156" s="8">
        <f t="shared" si="39"/>
        <v>25238.41059602649</v>
      </c>
      <c r="Q156" s="1">
        <f t="shared" si="39"/>
        <v>9.4591980970575029E-2</v>
      </c>
      <c r="R156" s="8">
        <f t="shared" si="39"/>
        <v>7092.4450418225888</v>
      </c>
      <c r="S156" s="1">
        <f t="shared" si="39"/>
        <v>9.4591980970575029E-2</v>
      </c>
      <c r="T156" s="2"/>
      <c r="U156" s="8">
        <f t="shared" si="39"/>
        <v>62913.907284768211</v>
      </c>
      <c r="V156" s="14">
        <f t="shared" si="39"/>
        <v>0.2397921625271601</v>
      </c>
      <c r="W156" s="8">
        <f t="shared" si="39"/>
        <v>17984.005325180744</v>
      </c>
      <c r="X156" s="9">
        <f t="shared" si="39"/>
        <v>0.2397921625271601</v>
      </c>
      <c r="Y156" s="8"/>
      <c r="Z156" s="8">
        <f t="shared" si="39"/>
        <v>33172.185430463578</v>
      </c>
      <c r="AA156" s="1">
        <f t="shared" si="39"/>
        <v>0.1216192937194449</v>
      </c>
      <c r="AB156" s="8">
        <f t="shared" si="39"/>
        <v>9090.7668821716888</v>
      </c>
      <c r="AC156" s="9">
        <f t="shared" si="39"/>
        <v>0.1216192937194449</v>
      </c>
      <c r="AD156" s="8"/>
      <c r="AE156" s="8">
        <f t="shared" si="39"/>
        <v>21940.397350993378</v>
      </c>
      <c r="AF156" s="1">
        <f t="shared" si="39"/>
        <v>7.8525978416294065E-2</v>
      </c>
      <c r="AG156" s="36">
        <f t="shared" si="39"/>
        <v>5870.2838726275313</v>
      </c>
      <c r="AH156" s="39">
        <f t="shared" si="39"/>
        <v>7.8525978416294065E-2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coursework_1_data_2019</vt:lpstr>
      <vt:lpstr>Boxplot (budget)</vt:lpstr>
      <vt:lpstr>Yearly Change</vt:lpstr>
      <vt:lpstr>Sheet2</vt:lpstr>
      <vt:lpstr>Sheet7</vt:lpstr>
      <vt:lpstr>Sheet5</vt:lpstr>
      <vt:lpstr>RELATIONSHIP CHECK</vt:lpstr>
      <vt:lpstr>Summary Stats</vt:lpstr>
      <vt:lpstr>Gender</vt:lpstr>
      <vt:lpstr>Spending Per 100k</vt:lpstr>
      <vt:lpstr>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Botros [gy15cb]</dc:creator>
  <cp:lastModifiedBy>Christina Botros [gy15cb]</cp:lastModifiedBy>
  <dcterms:created xsi:type="dcterms:W3CDTF">2020-11-12T14:42:57Z</dcterms:created>
  <dcterms:modified xsi:type="dcterms:W3CDTF">2020-11-15T21:49:02Z</dcterms:modified>
</cp:coreProperties>
</file>